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template.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49480" yWindow="2860" windowWidth="28800" windowHeight="17540" tabRatio="941" firstSheet="0" activeTab="1" autoFilterDateGrouping="1"/>
  </bookViews>
  <sheets>
    <sheet name="Readme" sheetId="1" state="visible" r:id="rId1"/>
    <sheet name="1 dilution - Analysis" sheetId="2" state="visible" r:id="rId2"/>
    <sheet name="1 dilution - Summary" sheetId="3" state="visible" r:id="rId3"/>
    <sheet name="2 dilutions - Analysis" sheetId="4" state="visible" r:id="rId4"/>
    <sheet name="2 dilutions - Summary" sheetId="5" state="visible" r:id="rId5"/>
    <sheet name="3 dilutions - Analysis" sheetId="6" state="visible" r:id="rId6"/>
    <sheet name="3 dilutions - Summary" sheetId="7" state="visible" r:id="rId7"/>
    <sheet name="4 dilutions - Analysis" sheetId="8" state="visible" r:id="rId8"/>
    <sheet name="4 dilutions - Summary" sheetId="9" state="visible" r:id="rId9"/>
  </sheets>
  <definedNames/>
  <calcPr calcId="191029" fullCalcOnLoad="1"/>
</workbook>
</file>

<file path=xl/styles.xml><?xml version="1.0" encoding="utf-8"?>
<styleSheet xmlns="http://schemas.openxmlformats.org/spreadsheetml/2006/main">
  <numFmts count="5">
    <numFmt numFmtId="164" formatCode="0.0E+00"/>
    <numFmt numFmtId="165" formatCode="0.0000"/>
    <numFmt numFmtId="166" formatCode="0.000"/>
    <numFmt numFmtId="167" formatCode="0.0"/>
    <numFmt numFmtId="168" formatCode="0.0%"/>
  </numFmts>
  <fonts count="78">
    <font>
      <name val="Calibri"/>
      <family val="2"/>
      <color theme="1"/>
      <sz val="11"/>
      <scheme val="minor"/>
    </font>
    <font>
      <name val="Calibri"/>
      <family val="2"/>
      <color indexed="8"/>
      <sz val="11"/>
    </font>
    <font>
      <name val="Arial"/>
      <family val="2"/>
      <color indexed="8"/>
      <sz val="11"/>
    </font>
    <font>
      <name val="Calibri"/>
      <family val="2"/>
      <color indexed="8"/>
      <sz val="11"/>
    </font>
    <font>
      <name val="Verdana"/>
      <family val="2"/>
      <sz val="10"/>
    </font>
    <font>
      <name val="Verdana"/>
      <family val="2"/>
      <sz val="10"/>
    </font>
    <font>
      <name val="Lato"/>
      <family val="2"/>
      <sz val="16"/>
    </font>
    <font>
      <name val="Lato"/>
      <family val="2"/>
      <sz val="11"/>
    </font>
    <font>
      <name val="Lato"/>
      <family val="2"/>
      <color indexed="10"/>
      <sz val="11"/>
    </font>
    <font>
      <name val="Lato"/>
      <family val="2"/>
      <b val="1"/>
      <sz val="11"/>
    </font>
    <font>
      <name val="Lato"/>
      <family val="2"/>
      <b val="1"/>
      <color indexed="8"/>
      <sz val="11"/>
    </font>
    <font>
      <name val="Lato"/>
      <family val="2"/>
      <b val="1"/>
      <color indexed="10"/>
      <sz val="11"/>
    </font>
    <font>
      <name val="Lato"/>
      <family val="2"/>
      <color indexed="30"/>
      <sz val="11"/>
    </font>
    <font>
      <name val="Lato"/>
      <family val="2"/>
      <sz val="10"/>
    </font>
    <font>
      <name val="Lato"/>
      <family val="2"/>
      <color indexed="8"/>
      <sz val="11"/>
    </font>
    <font>
      <name val="Lato"/>
      <family val="2"/>
      <b val="1"/>
      <color indexed="17"/>
      <sz val="11"/>
    </font>
    <font>
      <name val="Lato"/>
      <family val="2"/>
      <b val="1"/>
      <color indexed="23"/>
      <sz val="11"/>
    </font>
    <font>
      <name val="Calibri"/>
      <family val="2"/>
      <b val="1"/>
      <color indexed="8"/>
      <sz val="11"/>
    </font>
    <font>
      <name val="Lato"/>
      <family val="2"/>
      <b val="1"/>
      <sz val="16"/>
    </font>
    <font>
      <name val="Lato"/>
      <family val="2"/>
      <b val="1"/>
      <color indexed="11"/>
      <sz val="11"/>
    </font>
    <font>
      <name val="Lato"/>
      <family val="2"/>
      <b val="1"/>
      <color indexed="10"/>
      <sz val="11"/>
    </font>
    <font>
      <name val="Lato"/>
      <family val="2"/>
      <color indexed="55"/>
      <sz val="18"/>
    </font>
    <font>
      <name val="Lato"/>
      <family val="2"/>
      <color indexed="8"/>
      <sz val="12"/>
    </font>
    <font>
      <name val="Calibri"/>
      <family val="2"/>
      <color indexed="8"/>
      <sz val="12"/>
    </font>
    <font>
      <name val="Lato"/>
      <family val="2"/>
      <i val="1"/>
      <color indexed="8"/>
      <sz val="12"/>
    </font>
    <font>
      <name val="Lato"/>
      <family val="2"/>
      <b val="1"/>
      <color indexed="8"/>
      <sz val="12"/>
    </font>
    <font>
      <name val="Lato"/>
      <family val="2"/>
      <color indexed="8"/>
      <sz val="12"/>
    </font>
    <font>
      <name val="Lato"/>
      <family val="2"/>
      <b val="1"/>
      <color indexed="8"/>
      <sz val="12"/>
    </font>
    <font>
      <name val="Lato"/>
      <family val="2"/>
      <b val="1"/>
      <i val="1"/>
      <color indexed="8"/>
      <sz val="12"/>
    </font>
    <font>
      <name val="Calibri"/>
      <family val="2"/>
      <b val="1"/>
      <color indexed="10"/>
      <sz val="11"/>
    </font>
    <font>
      <name val="Lato"/>
      <family val="2"/>
      <b val="1"/>
      <color indexed="30"/>
      <sz val="11"/>
    </font>
    <font>
      <name val="Lato"/>
      <family val="2"/>
      <b val="1"/>
      <color indexed="10"/>
      <sz val="11"/>
    </font>
    <font>
      <name val="Calibri"/>
      <family val="2"/>
      <sz val="8"/>
    </font>
    <font>
      <name val="Calibri"/>
      <family val="2"/>
      <color theme="1"/>
      <sz val="11"/>
      <scheme val="minor"/>
    </font>
    <font>
      <name val="Calibri"/>
      <family val="2"/>
      <color theme="0"/>
      <sz val="11"/>
      <scheme val="minor"/>
    </font>
    <font>
      <name val="Calibri"/>
      <family val="2"/>
      <color indexed="20"/>
      <sz val="11"/>
      <scheme val="minor"/>
    </font>
    <font>
      <name val="Calibri"/>
      <family val="2"/>
      <color rgb="FF9C0006"/>
      <sz val="11"/>
      <scheme val="minor"/>
    </font>
    <font>
      <name val="Calibri"/>
      <family val="2"/>
      <b val="1"/>
      <color rgb="FFFA7D00"/>
      <sz val="11"/>
      <scheme val="minor"/>
    </font>
    <font>
      <name val="Calibri"/>
      <family val="2"/>
      <b val="1"/>
      <color theme="0"/>
      <sz val="11"/>
      <scheme val="minor"/>
    </font>
    <font>
      <name val="Calibri"/>
      <family val="2"/>
      <i val="1"/>
      <color rgb="FF7F7F7F"/>
      <sz val="11"/>
      <scheme val="minor"/>
    </font>
    <font>
      <name val="Calibri"/>
      <family val="2"/>
      <color rgb="FF006100"/>
      <sz val="11"/>
      <scheme val="minor"/>
    </font>
    <font>
      <name val="Calibri"/>
      <family val="2"/>
      <b val="1"/>
      <color indexed="56"/>
      <sz val="15"/>
      <scheme val="minor"/>
    </font>
    <font>
      <name val="Calibri"/>
      <family val="2"/>
      <b val="1"/>
      <color theme="3"/>
      <sz val="15"/>
      <scheme val="minor"/>
    </font>
    <font>
      <name val="Calibri"/>
      <family val="2"/>
      <b val="1"/>
      <color indexed="56"/>
      <sz val="13"/>
      <scheme val="minor"/>
    </font>
    <font>
      <name val="Calibri"/>
      <family val="2"/>
      <b val="1"/>
      <color theme="3"/>
      <sz val="13"/>
      <scheme val="minor"/>
    </font>
    <font>
      <name val="Calibri"/>
      <family val="2"/>
      <b val="1"/>
      <color indexed="56"/>
      <sz val="11"/>
      <scheme val="minor"/>
    </font>
    <font>
      <name val="Calibri"/>
      <family val="2"/>
      <b val="1"/>
      <color theme="3"/>
      <sz val="11"/>
      <scheme val="minor"/>
    </font>
    <font>
      <name val="Calibri"/>
      <family val="2"/>
      <color rgb="FF3F3F76"/>
      <sz val="11"/>
      <scheme val="minor"/>
    </font>
    <font>
      <name val="Calibri"/>
      <family val="2"/>
      <color rgb="FFFA7D00"/>
      <sz val="11"/>
      <scheme val="minor"/>
    </font>
    <font>
      <name val="Calibri"/>
      <family val="2"/>
      <color rgb="FF9C6500"/>
      <sz val="11"/>
      <scheme val="minor"/>
    </font>
    <font>
      <name val="Calibri"/>
      <family val="2"/>
      <b val="1"/>
      <color rgb="FF3F3F3F"/>
      <sz val="11"/>
      <scheme val="minor"/>
    </font>
    <font>
      <name val="Calibri Light"/>
      <family val="2"/>
      <b val="1"/>
      <color indexed="56"/>
      <sz val="18"/>
      <scheme val="major"/>
    </font>
    <font>
      <name val="Calibri Light"/>
      <family val="2"/>
      <b val="1"/>
      <color theme="3"/>
      <sz val="18"/>
      <scheme val="major"/>
    </font>
    <font>
      <name val="Calibri"/>
      <family val="2"/>
      <b val="1"/>
      <color theme="1"/>
      <sz val="11"/>
      <scheme val="minor"/>
    </font>
    <font>
      <name val="Calibri"/>
      <family val="2"/>
      <color rgb="FFFF0000"/>
      <sz val="11"/>
      <scheme val="minor"/>
    </font>
    <font>
      <name val="lato"/>
      <family val="2"/>
      <color theme="1"/>
      <sz val="11"/>
    </font>
    <font>
      <name val="Lato"/>
      <family val="2"/>
      <b val="1"/>
      <color rgb="FF000000"/>
      <sz val="9"/>
    </font>
    <font>
      <name val="Lato"/>
      <family val="2"/>
      <color rgb="FF000000"/>
      <sz val="9"/>
    </font>
    <font>
      <name val="Lato"/>
      <family val="2"/>
      <color theme="1"/>
      <sz val="9"/>
    </font>
    <font>
      <name val="Lato"/>
      <family val="2"/>
      <b val="1"/>
      <color theme="0" tint="-0.499984740745262"/>
      <sz val="11"/>
    </font>
    <font>
      <name val="Lato"/>
      <family val="2"/>
      <b val="1"/>
      <color rgb="FF73CD2D"/>
      <sz val="11"/>
    </font>
    <font>
      <name val="Lato"/>
      <family val="2"/>
      <color rgb="FF0070C0"/>
      <sz val="11"/>
    </font>
    <font>
      <name val="Lato"/>
      <family val="2"/>
      <color rgb="FF73CD2D"/>
      <sz val="11"/>
    </font>
    <font>
      <name val="Lato"/>
      <family val="2"/>
      <color theme="0" tint="-0.499984740745262"/>
      <sz val="11"/>
    </font>
    <font>
      <name val="Calibri"/>
      <family val="2"/>
      <color theme="1"/>
      <sz val="11"/>
    </font>
    <font>
      <name val="lato"/>
      <family val="2"/>
      <color rgb="FFFF0000"/>
      <sz val="11"/>
    </font>
    <font>
      <name val="Lato"/>
      <family val="2"/>
      <color theme="0" tint="-0.499984740745262"/>
      <sz val="9"/>
    </font>
    <font>
      <name val="Lato"/>
      <family val="2"/>
      <color rgb="FF0070C0"/>
      <sz val="10"/>
    </font>
    <font>
      <name val="Lato"/>
      <family val="2"/>
      <b val="1"/>
      <color rgb="FFFF0000"/>
      <sz val="11"/>
    </font>
    <font>
      <name val="Lato"/>
      <family val="2"/>
      <color rgb="FF72CD2D"/>
      <sz val="11"/>
    </font>
    <font>
      <name val="lato"/>
      <family val="2"/>
      <b val="1"/>
      <color theme="1"/>
      <sz val="11"/>
    </font>
    <font>
      <name val="Lato"/>
      <family val="2"/>
      <b val="1"/>
      <color rgb="FF0070C0"/>
      <sz val="11"/>
    </font>
    <font>
      <name val="Lato"/>
      <family val="2"/>
      <b val="1"/>
      <color theme="0" tint="-0.3499862666707358"/>
      <sz val="18"/>
    </font>
    <font>
      <name val="Lato"/>
      <family val="2"/>
      <color theme="0" tint="-0.3499862666707358"/>
      <sz val="18"/>
    </font>
    <font>
      <name val="Lato"/>
      <family val="2"/>
      <color theme="0" tint="-0.3499862666707358"/>
      <sz val="12"/>
    </font>
    <font>
      <name val="Lato"/>
      <family val="2"/>
      <color theme="1"/>
      <sz val="12"/>
    </font>
    <font>
      <name val="Lato"/>
      <family val="2"/>
      <i val="1"/>
      <color theme="1"/>
      <sz val="12"/>
    </font>
    <font>
      <name val="Lato"/>
      <family val="2"/>
      <b val="1"/>
      <color theme="1"/>
      <sz val="12"/>
    </font>
  </fonts>
  <fills count="54">
    <fill>
      <patternFill/>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22"/>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theme="4" tint="0.7999816888943144"/>
        <bgColor indexed="65"/>
      </patternFill>
    </fill>
    <fill>
      <patternFill patternType="solid">
        <fgColor theme="5" tint="0.7999816888943144"/>
        <bgColor indexed="65"/>
      </patternFill>
    </fill>
    <fill>
      <patternFill patternType="solid">
        <fgColor theme="6" tint="0.7999816888943144"/>
        <bgColor indexed="65"/>
      </patternFill>
    </fill>
    <fill>
      <patternFill patternType="solid">
        <fgColor theme="7" tint="0.7999816888943144"/>
        <bgColor indexed="65"/>
      </patternFill>
    </fill>
    <fill>
      <patternFill patternType="solid">
        <fgColor theme="8" tint="0.7999816888943144"/>
        <bgColor indexed="65"/>
      </patternFill>
    </fill>
    <fill>
      <patternFill patternType="solid">
        <fgColor theme="9" tint="0.7999816888943144"/>
        <bgColor indexed="65"/>
      </patternFill>
    </fill>
    <fill>
      <patternFill patternType="solid">
        <fgColor theme="4" tint="0.5999938962981048"/>
        <bgColor indexed="65"/>
      </patternFill>
    </fill>
    <fill>
      <patternFill patternType="solid">
        <fgColor theme="5" tint="0.5999938962981048"/>
        <bgColor indexed="65"/>
      </patternFill>
    </fill>
    <fill>
      <patternFill patternType="solid">
        <fgColor theme="6" tint="0.5999938962981048"/>
        <bgColor indexed="65"/>
      </patternFill>
    </fill>
    <fill>
      <patternFill patternType="solid">
        <fgColor theme="7" tint="0.5999938962981048"/>
        <bgColor indexed="65"/>
      </patternFill>
    </fill>
    <fill>
      <patternFill patternType="solid">
        <fgColor theme="8" tint="0.5999938962981048"/>
        <bgColor indexed="65"/>
      </patternFill>
    </fill>
    <fill>
      <patternFill patternType="solid">
        <fgColor theme="9" tint="0.5999938962981048"/>
        <bgColor indexed="65"/>
      </patternFill>
    </fill>
    <fill>
      <patternFill patternType="solid">
        <fgColor theme="4" tint="0.3999755851924192"/>
        <bgColor indexed="65"/>
      </patternFill>
    </fill>
    <fill>
      <patternFill patternType="solid">
        <fgColor theme="5" tint="0.3999755851924192"/>
        <bgColor indexed="65"/>
      </patternFill>
    </fill>
    <fill>
      <patternFill patternType="solid">
        <fgColor theme="6" tint="0.3999755851924192"/>
        <bgColor indexed="65"/>
      </patternFill>
    </fill>
    <fill>
      <patternFill patternType="solid">
        <fgColor theme="7" tint="0.3999755851924192"/>
        <bgColor indexed="65"/>
      </patternFill>
    </fill>
    <fill>
      <patternFill patternType="solid">
        <fgColor theme="8" tint="0.3999755851924192"/>
        <bgColor indexed="65"/>
      </patternFill>
    </fill>
    <fill>
      <patternFill patternType="solid">
        <fgColor theme="9" tint="0.3999755851924192"/>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6" tint="0.7999816888943144"/>
        <bgColor indexed="64"/>
      </patternFill>
    </fill>
    <fill>
      <patternFill patternType="solid">
        <fgColor theme="0" tint="-0.1499984740745262"/>
        <bgColor indexed="64"/>
      </patternFill>
    </fill>
    <fill>
      <patternFill patternType="solid">
        <fgColor theme="6" tint="0.5999633777886288"/>
        <bgColor indexed="64"/>
      </patternFill>
    </fill>
    <fill>
      <patternFill patternType="solid">
        <fgColor theme="6" tint="0.3999450666829432"/>
        <bgColor indexed="64"/>
      </patternFill>
    </fill>
    <fill>
      <patternFill patternType="solid">
        <fgColor rgb="FF72CD2D"/>
        <bgColor indexed="64"/>
      </patternFill>
    </fill>
    <fill>
      <patternFill patternType="solid">
        <fgColor theme="0"/>
        <bgColor indexed="64"/>
      </patternFill>
    </fill>
    <fill>
      <patternFill patternType="solid">
        <fgColor rgb="FFFFFF99"/>
        <bgColor indexed="64"/>
      </patternFill>
    </fill>
  </fills>
  <borders count="108">
    <border>
      <left/>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right style="medium">
        <color indexed="64"/>
      </right>
      <top/>
      <bottom/>
      <diagonal/>
    </border>
    <border>
      <left/>
      <right/>
      <top/>
      <bottom style="double">
        <color indexed="64"/>
      </bottom>
      <diagonal/>
    </border>
    <border>
      <left/>
      <right style="thin">
        <color indexed="64"/>
      </right>
      <top/>
      <bottom style="double">
        <color indexed="64"/>
      </bottom>
      <diagonal/>
    </border>
    <border>
      <left style="medium">
        <color indexed="64"/>
      </left>
      <right/>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double">
        <color indexed="64"/>
      </top>
      <bottom/>
      <diagonal/>
    </border>
    <border>
      <left style="medium">
        <color indexed="64"/>
      </left>
      <right style="thin">
        <color indexed="64"/>
      </right>
      <top style="double">
        <color indexed="64"/>
      </top>
      <bottom/>
      <diagonal/>
    </border>
    <border>
      <left style="medium">
        <color indexed="64"/>
      </left>
      <right style="medium">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medium">
        <color indexed="64"/>
      </top>
      <bottom/>
      <diagonal/>
    </border>
    <border>
      <left style="thin">
        <color indexed="64"/>
      </left>
      <right style="thin">
        <color indexed="64"/>
      </right>
      <top style="double">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double">
        <color indexed="64"/>
      </top>
      <bottom/>
      <diagonal/>
    </border>
    <border>
      <left style="medium">
        <color indexed="64"/>
      </left>
      <right style="thin">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style="thin">
        <color indexed="64"/>
      </right>
      <top/>
      <bottom style="thin">
        <color theme="6" tint="-0.249946592608417"/>
      </bottom>
      <diagonal/>
    </border>
    <border>
      <left style="thin">
        <color indexed="64"/>
      </left>
      <right style="thin">
        <color indexed="64"/>
      </right>
      <top/>
      <bottom style="thin">
        <color theme="6" tint="-0.249946592608417"/>
      </bottom>
      <diagonal/>
    </border>
    <border>
      <left style="medium">
        <color indexed="64"/>
      </left>
      <right style="thin">
        <color indexed="64"/>
      </right>
      <top style="thin">
        <color theme="6" tint="-0.249946592608417"/>
      </top>
      <bottom style="thin">
        <color theme="6" tint="-0.249946592608417"/>
      </bottom>
      <diagonal/>
    </border>
    <border>
      <left style="thin">
        <color indexed="64"/>
      </left>
      <right style="thin">
        <color indexed="64"/>
      </right>
      <top style="thin">
        <color theme="6" tint="-0.249946592608417"/>
      </top>
      <bottom style="thin">
        <color theme="6" tint="-0.249946592608417"/>
      </bottom>
      <diagonal/>
    </border>
    <border>
      <left style="medium">
        <color indexed="64"/>
      </left>
      <right style="thin">
        <color indexed="64"/>
      </right>
      <top style="thin">
        <color theme="6" tint="-0.249946592608417"/>
      </top>
      <bottom style="thin">
        <color indexed="64"/>
      </bottom>
      <diagonal/>
    </border>
    <border>
      <left style="thin">
        <color indexed="64"/>
      </left>
      <right style="thin">
        <color indexed="64"/>
      </right>
      <top style="thin">
        <color theme="6" tint="-0.249946592608417"/>
      </top>
      <bottom style="thin">
        <color indexed="64"/>
      </bottom>
      <diagonal/>
    </border>
    <border>
      <left style="medium">
        <color indexed="64"/>
      </left>
      <right style="thin">
        <color indexed="64"/>
      </right>
      <top style="thin">
        <color theme="6" tint="-0.249946592608417"/>
      </top>
      <bottom style="medium">
        <color indexed="64"/>
      </bottom>
      <diagonal/>
    </border>
    <border>
      <left style="thin">
        <color indexed="64"/>
      </left>
      <right style="thin">
        <color indexed="64"/>
      </right>
      <top style="thin">
        <color theme="6" tint="-0.249946592608417"/>
      </top>
      <bottom style="medium">
        <color indexed="64"/>
      </bottom>
      <diagonal/>
    </border>
    <border>
      <left style="thin">
        <color theme="6" tint="-0.249946592608417"/>
      </left>
      <right style="thin">
        <color theme="6" tint="-0.249946592608417"/>
      </right>
      <top style="thin">
        <color theme="6" tint="-0.249946592608417"/>
      </top>
      <bottom style="thin">
        <color theme="6" tint="-0.249946592608417"/>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double">
        <color indexed="64"/>
      </top>
      <bottom style="medium">
        <color indexed="64"/>
      </bottom>
      <diagonal/>
    </border>
    <border>
      <left style="medium">
        <color indexed="64"/>
      </left>
      <right style="medium">
        <color indexed="64"/>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double">
        <color indexed="64"/>
      </top>
      <bottom style="medium">
        <color indexed="64"/>
      </bottom>
      <diagonal/>
    </border>
  </borders>
  <cellStyleXfs count="79">
    <xf numFmtId="0" fontId="33" fillId="0" borderId="0"/>
    <xf numFmtId="0" fontId="33" fillId="2" borderId="0"/>
    <xf numFmtId="0" fontId="33" fillId="16" borderId="0"/>
    <xf numFmtId="0" fontId="33" fillId="3" borderId="0"/>
    <xf numFmtId="0" fontId="33" fillId="17" borderId="0"/>
    <xf numFmtId="0" fontId="33" fillId="4" borderId="0"/>
    <xf numFmtId="0" fontId="33" fillId="18" borderId="0"/>
    <xf numFmtId="0" fontId="33" fillId="5" borderId="0"/>
    <xf numFmtId="0" fontId="33" fillId="19" borderId="0"/>
    <xf numFmtId="0" fontId="33" fillId="20" borderId="0"/>
    <xf numFmtId="0" fontId="33" fillId="21" borderId="0"/>
    <xf numFmtId="0" fontId="33" fillId="6" borderId="0"/>
    <xf numFmtId="0" fontId="33" fillId="22" borderId="0"/>
    <xf numFmtId="0" fontId="33" fillId="23" borderId="0"/>
    <xf numFmtId="0" fontId="33" fillId="8" borderId="0"/>
    <xf numFmtId="0" fontId="33" fillId="24" borderId="0"/>
    <xf numFmtId="0" fontId="33" fillId="5" borderId="0"/>
    <xf numFmtId="0" fontId="33" fillId="25" borderId="0"/>
    <xf numFmtId="0" fontId="33" fillId="26" borderId="0"/>
    <xf numFmtId="0" fontId="33" fillId="9" borderId="0"/>
    <xf numFmtId="0" fontId="33" fillId="27" borderId="0"/>
    <xf numFmtId="0" fontId="34" fillId="10" borderId="0"/>
    <xf numFmtId="0" fontId="34" fillId="28" borderId="0"/>
    <xf numFmtId="0" fontId="34" fillId="29" borderId="0"/>
    <xf numFmtId="0" fontId="34" fillId="8" borderId="0"/>
    <xf numFmtId="0" fontId="34" fillId="30" borderId="0"/>
    <xf numFmtId="0" fontId="34" fillId="11" borderId="0"/>
    <xf numFmtId="0" fontId="34" fillId="31" borderId="0"/>
    <xf numFmtId="0" fontId="34" fillId="32" borderId="0"/>
    <xf numFmtId="0" fontId="34" fillId="12" borderId="0"/>
    <xf numFmtId="0" fontId="34" fillId="33" borderId="0"/>
    <xf numFmtId="0" fontId="34" fillId="13" borderId="0"/>
    <xf numFmtId="0" fontId="34" fillId="34" borderId="0"/>
    <xf numFmtId="0" fontId="34" fillId="14" borderId="0"/>
    <xf numFmtId="0" fontId="34" fillId="35" borderId="0"/>
    <xf numFmtId="0" fontId="34" fillId="15" borderId="0"/>
    <xf numFmtId="0" fontId="34" fillId="36" borderId="0"/>
    <xf numFmtId="0" fontId="34" fillId="11" borderId="0"/>
    <xf numFmtId="0" fontId="34" fillId="37" borderId="0"/>
    <xf numFmtId="0" fontId="34" fillId="38" borderId="0"/>
    <xf numFmtId="0" fontId="34" fillId="39" borderId="0"/>
    <xf numFmtId="0" fontId="35" fillId="40" borderId="0"/>
    <xf numFmtId="0" fontId="36" fillId="40" borderId="0"/>
    <xf numFmtId="0" fontId="37" fillId="7" borderId="76"/>
    <xf numFmtId="0" fontId="37" fillId="41" borderId="76"/>
    <xf numFmtId="0" fontId="38" fillId="42" borderId="77"/>
    <xf numFmtId="41" fontId="3" fillId="0" borderId="0"/>
    <xf numFmtId="41" fontId="33" fillId="0" borderId="0"/>
    <xf numFmtId="41" fontId="3" fillId="0" borderId="0"/>
    <xf numFmtId="43" fontId="33" fillId="0" borderId="0"/>
    <xf numFmtId="0" fontId="39" fillId="0" borderId="0"/>
    <xf numFmtId="0" fontId="40" fillId="43" borderId="0"/>
    <xf numFmtId="0" fontId="41" fillId="0" borderId="1"/>
    <xf numFmtId="0" fontId="42" fillId="0" borderId="78"/>
    <xf numFmtId="0" fontId="43" fillId="0" borderId="79"/>
    <xf numFmtId="0" fontId="44" fillId="0" borderId="79"/>
    <xf numFmtId="0" fontId="45" fillId="0" borderId="2"/>
    <xf numFmtId="0" fontId="46" fillId="0" borderId="80"/>
    <xf numFmtId="0" fontId="45" fillId="0" borderId="0"/>
    <xf numFmtId="0" fontId="46" fillId="0" borderId="0"/>
    <xf numFmtId="0" fontId="47" fillId="44" borderId="76"/>
    <xf numFmtId="0" fontId="48" fillId="0" borderId="81"/>
    <xf numFmtId="0" fontId="49" fillId="45" borderId="0"/>
    <xf numFmtId="0" fontId="5" fillId="0" borderId="0"/>
    <xf numFmtId="0" fontId="5" fillId="0" borderId="0"/>
    <xf numFmtId="0" fontId="3" fillId="46" borderId="82"/>
    <xf numFmtId="0" fontId="33" fillId="46" borderId="82"/>
    <xf numFmtId="0" fontId="3" fillId="46" borderId="82"/>
    <xf numFmtId="0" fontId="50" fillId="7" borderId="83"/>
    <xf numFmtId="0" fontId="50" fillId="41" borderId="83"/>
    <xf numFmtId="9" fontId="3" fillId="0" borderId="0"/>
    <xf numFmtId="9" fontId="33" fillId="0" borderId="0"/>
    <xf numFmtId="9" fontId="3" fillId="0" borderId="0"/>
    <xf numFmtId="0" fontId="51" fillId="0" borderId="0"/>
    <xf numFmtId="0" fontId="52" fillId="0" borderId="0"/>
    <xf numFmtId="0" fontId="53" fillId="0" borderId="3"/>
    <xf numFmtId="0" fontId="53" fillId="0" borderId="84"/>
    <xf numFmtId="0" fontId="54" fillId="0" borderId="0"/>
    <xf numFmtId="0" fontId="2" fillId="0" borderId="0" applyAlignment="1">
      <alignment vertical="center"/>
    </xf>
  </cellStyleXfs>
  <cellXfs count="445">
    <xf numFmtId="0" fontId="0" fillId="0" borderId="0" pivotButton="0" quotePrefix="0" xfId="0"/>
    <xf numFmtId="0" fontId="8" fillId="0" borderId="0" pivotButton="0" quotePrefix="0" xfId="0"/>
    <xf numFmtId="0" fontId="8" fillId="47" borderId="0" pivotButton="0" quotePrefix="0" xfId="0"/>
    <xf numFmtId="0" fontId="8" fillId="0" borderId="0" applyAlignment="1" pivotButton="0" quotePrefix="0" xfId="0">
      <alignment horizontal="center"/>
    </xf>
    <xf numFmtId="0" fontId="55" fillId="0" borderId="0" pivotButton="0" quotePrefix="0" xfId="0"/>
    <xf numFmtId="0" fontId="55" fillId="0" borderId="0" applyAlignment="1" pivotButton="0" quotePrefix="0" xfId="0">
      <alignment vertical="center"/>
    </xf>
    <xf numFmtId="0" fontId="8" fillId="0" borderId="0" pivotButton="0" quotePrefix="0" xfId="0"/>
    <xf numFmtId="0" fontId="55" fillId="47" borderId="0" pivotButton="0" quotePrefix="0" xfId="0"/>
    <xf numFmtId="0" fontId="10" fillId="48" borderId="4" applyAlignment="1" pivotButton="0" quotePrefix="0" xfId="0">
      <alignment horizontal="center" vertical="center" wrapText="1"/>
    </xf>
    <xf numFmtId="0" fontId="10" fillId="0" borderId="5" applyAlignment="1" pivotButton="0" quotePrefix="0" xfId="0">
      <alignment horizontal="center" vertical="center"/>
    </xf>
    <xf numFmtId="0" fontId="10" fillId="0" borderId="6" applyAlignment="1" pivotButton="0" quotePrefix="0" xfId="0">
      <alignment horizontal="center" vertical="center" wrapText="1"/>
    </xf>
    <xf numFmtId="0" fontId="9" fillId="47" borderId="4" applyAlignment="1" pivotButton="0" quotePrefix="0" xfId="0">
      <alignment horizontal="center" vertical="center" wrapText="1"/>
    </xf>
    <xf numFmtId="2" fontId="55" fillId="0" borderId="7" applyAlignment="1" pivotButton="0" quotePrefix="0" xfId="0">
      <alignment horizontal="center" vertical="center"/>
    </xf>
    <xf numFmtId="0" fontId="56" fillId="0" borderId="0" applyAlignment="1" pivotButton="0" quotePrefix="0" xfId="0">
      <alignment horizontal="right" vertical="center"/>
    </xf>
    <xf numFmtId="0" fontId="57" fillId="0" borderId="0" applyAlignment="1" pivotButton="0" quotePrefix="0" xfId="0">
      <alignment horizontal="right" vertical="center"/>
    </xf>
    <xf numFmtId="0" fontId="58" fillId="0" borderId="0" applyAlignment="1" pivotButton="0" quotePrefix="0" xfId="0">
      <alignment horizontal="right" vertical="center"/>
    </xf>
    <xf numFmtId="0" fontId="10" fillId="49" borderId="8" applyAlignment="1" pivotButton="0" quotePrefix="0" xfId="0">
      <alignment horizontal="center" vertical="center"/>
    </xf>
    <xf numFmtId="0" fontId="10" fillId="49" borderId="5" applyAlignment="1" pivotButton="0" quotePrefix="0" xfId="0">
      <alignment horizontal="center" vertical="center"/>
    </xf>
    <xf numFmtId="0" fontId="59" fillId="0" borderId="8" applyAlignment="1" pivotButton="0" quotePrefix="0" xfId="0">
      <alignment horizontal="center" vertical="center" wrapText="1"/>
    </xf>
    <xf numFmtId="0" fontId="10" fillId="49" borderId="4" applyAlignment="1" pivotButton="0" quotePrefix="0" xfId="0">
      <alignment horizontal="center" vertical="center" wrapText="1"/>
    </xf>
    <xf numFmtId="0" fontId="59" fillId="0" borderId="9" applyAlignment="1" pivotButton="0" quotePrefix="0" xfId="0">
      <alignment horizontal="center" vertical="center"/>
    </xf>
    <xf numFmtId="0" fontId="10" fillId="0" borderId="8" applyAlignment="1" pivotButton="0" quotePrefix="0" xfId="0">
      <alignment horizontal="center" vertical="center"/>
    </xf>
    <xf numFmtId="0" fontId="18" fillId="47" borderId="0" applyAlignment="1" pivotButton="0" quotePrefix="0" xfId="0">
      <alignment horizontal="left"/>
    </xf>
    <xf numFmtId="0" fontId="55" fillId="47" borderId="0" applyAlignment="1" pivotButton="0" quotePrefix="0" xfId="0">
      <alignment vertical="center"/>
    </xf>
    <xf numFmtId="0" fontId="7" fillId="0" borderId="10" applyAlignment="1" pivotButton="0" quotePrefix="0" xfId="78">
      <alignment horizontal="center" vertical="center"/>
    </xf>
    <xf numFmtId="164" fontId="14" fillId="0" borderId="11" applyAlignment="1" pivotButton="0" quotePrefix="0" xfId="46">
      <alignment horizontal="center" vertical="center"/>
    </xf>
    <xf numFmtId="0" fontId="7" fillId="0" borderId="12" applyAlignment="1" pivotButton="0" quotePrefix="0" xfId="78">
      <alignment horizontal="center" vertical="center"/>
    </xf>
    <xf numFmtId="0" fontId="10" fillId="0" borderId="13" applyAlignment="1" pivotButton="0" quotePrefix="0" xfId="78">
      <alignment horizontal="center" vertical="center"/>
    </xf>
    <xf numFmtId="0" fontId="60" fillId="0" borderId="11" applyAlignment="1" pivotButton="0" quotePrefix="0" xfId="78">
      <alignment horizontal="center" vertical="center"/>
    </xf>
    <xf numFmtId="0" fontId="60" fillId="0" borderId="5" applyAlignment="1" pivotButton="0" quotePrefix="0" xfId="0">
      <alignment horizontal="center" vertical="center"/>
    </xf>
    <xf numFmtId="0" fontId="60" fillId="0" borderId="5" applyAlignment="1" pivotButton="0" quotePrefix="0" xfId="0">
      <alignment horizontal="center" vertical="center" wrapText="1"/>
    </xf>
    <xf numFmtId="0" fontId="56" fillId="0" borderId="0" applyAlignment="1" pivotButton="0" quotePrefix="0" xfId="0">
      <alignment horizontal="right" vertical="center"/>
    </xf>
    <xf numFmtId="0" fontId="55" fillId="0" borderId="0" pivotButton="0" quotePrefix="0" xfId="0"/>
    <xf numFmtId="0" fontId="56" fillId="47" borderId="0" applyAlignment="1" pivotButton="0" quotePrefix="0" xfId="0">
      <alignment horizontal="right" vertical="center"/>
    </xf>
    <xf numFmtId="0" fontId="60" fillId="0" borderId="4" applyAlignment="1" pivotButton="0" quotePrefix="0" xfId="0">
      <alignment horizontal="center" vertical="center" wrapText="1"/>
    </xf>
    <xf numFmtId="0" fontId="60" fillId="0" borderId="9" applyAlignment="1" pivotButton="0" quotePrefix="0" xfId="0">
      <alignment horizontal="center" vertical="center" wrapText="1"/>
    </xf>
    <xf numFmtId="0" fontId="59" fillId="0" borderId="5" applyAlignment="1" pivotButton="0" quotePrefix="0" xfId="0">
      <alignment horizontal="center" vertical="center" wrapText="1"/>
    </xf>
    <xf numFmtId="0" fontId="10" fillId="49" borderId="14" applyAlignment="1" pivotButton="0" quotePrefix="0" xfId="0">
      <alignment horizontal="center" vertical="center"/>
    </xf>
    <xf numFmtId="0" fontId="9" fillId="49" borderId="14" applyAlignment="1" pivotButton="0" quotePrefix="0" xfId="0">
      <alignment horizontal="center" vertical="center"/>
    </xf>
    <xf numFmtId="0" fontId="10" fillId="49" borderId="15" applyAlignment="1" pivotButton="0" quotePrefix="0" xfId="0">
      <alignment horizontal="center" vertical="center" wrapText="1"/>
    </xf>
    <xf numFmtId="2" fontId="7" fillId="48" borderId="16" applyAlignment="1" pivotButton="0" quotePrefix="0" xfId="0">
      <alignment horizontal="center" vertical="center"/>
    </xf>
    <xf numFmtId="2" fontId="7" fillId="48" borderId="17" applyAlignment="1" pivotButton="0" quotePrefix="0" xfId="0">
      <alignment horizontal="center" vertical="center"/>
    </xf>
    <xf numFmtId="2" fontId="7" fillId="48" borderId="18" applyAlignment="1" pivotButton="0" quotePrefix="0" xfId="0">
      <alignment horizontal="center" vertical="center"/>
    </xf>
    <xf numFmtId="2" fontId="7" fillId="48" borderId="19" applyAlignment="1" pivotButton="0" quotePrefix="0" xfId="0">
      <alignment horizontal="center" vertical="center"/>
    </xf>
    <xf numFmtId="2" fontId="7" fillId="48" borderId="20" applyAlignment="1" pivotButton="0" quotePrefix="0" xfId="0">
      <alignment horizontal="center" vertical="center"/>
    </xf>
    <xf numFmtId="0" fontId="8" fillId="0" borderId="0" applyAlignment="1" pivotButton="0" quotePrefix="0" xfId="0">
      <alignment vertical="center"/>
    </xf>
    <xf numFmtId="0" fontId="8" fillId="0" borderId="0" applyAlignment="1" pivotButton="0" quotePrefix="0" xfId="0">
      <alignment horizontal="center" vertical="center"/>
    </xf>
    <xf numFmtId="0" fontId="8" fillId="47" borderId="0" applyAlignment="1" pivotButton="0" quotePrefix="0" xfId="0">
      <alignment vertical="center"/>
    </xf>
    <xf numFmtId="0" fontId="8" fillId="0" borderId="0" applyAlignment="1" pivotButton="0" quotePrefix="0" xfId="0">
      <alignment vertical="center"/>
    </xf>
    <xf numFmtId="0" fontId="18" fillId="47" borderId="0" applyAlignment="1" pivotButton="0" quotePrefix="0" xfId="0">
      <alignment horizontal="left" vertical="center"/>
    </xf>
    <xf numFmtId="0" fontId="6" fillId="47" borderId="0" applyAlignment="1" pivotButton="0" quotePrefix="0" xfId="0">
      <alignment horizontal="center" vertical="center"/>
    </xf>
    <xf numFmtId="0" fontId="6" fillId="47" borderId="0" applyAlignment="1" pivotButton="0" quotePrefix="0" xfId="0">
      <alignment vertical="center"/>
    </xf>
    <xf numFmtId="0" fontId="7" fillId="47" borderId="0" applyAlignment="1" pivotButton="0" quotePrefix="0" xfId="0">
      <alignment vertical="center"/>
    </xf>
    <xf numFmtId="0" fontId="7" fillId="0" borderId="0" applyAlignment="1" pivotButton="0" quotePrefix="0" xfId="0">
      <alignment vertical="center"/>
    </xf>
    <xf numFmtId="0" fontId="61" fillId="47" borderId="0" applyAlignment="1" pivotButton="0" quotePrefix="1" xfId="0">
      <alignment horizontal="left" vertical="center"/>
    </xf>
    <xf numFmtId="0" fontId="7" fillId="47" borderId="0" applyAlignment="1" pivotButton="0" quotePrefix="0" xfId="0">
      <alignment horizontal="center" vertical="center"/>
    </xf>
    <xf numFmtId="0" fontId="7" fillId="47" borderId="0" applyAlignment="1" pivotButton="0" quotePrefix="1" xfId="0">
      <alignment horizontal="left" vertical="center"/>
    </xf>
    <xf numFmtId="0" fontId="7" fillId="47" borderId="0" applyAlignment="1" pivotButton="0" quotePrefix="1" xfId="0">
      <alignment horizontal="center" vertical="center"/>
    </xf>
    <xf numFmtId="0" fontId="7" fillId="47" borderId="0" applyAlignment="1" pivotButton="0" quotePrefix="0" xfId="0">
      <alignment horizontal="left" vertical="center"/>
    </xf>
    <xf numFmtId="0" fontId="9" fillId="47" borderId="0" applyAlignment="1" pivotButton="0" quotePrefix="1" xfId="0">
      <alignment horizontal="left" vertical="center"/>
    </xf>
    <xf numFmtId="0" fontId="9" fillId="47" borderId="0" applyAlignment="1" pivotButton="0" quotePrefix="0" xfId="0">
      <alignment horizontal="left" vertical="center"/>
    </xf>
    <xf numFmtId="0" fontId="8" fillId="47" borderId="0" applyAlignment="1" pivotButton="0" quotePrefix="0" xfId="0">
      <alignment horizontal="center" vertical="center"/>
    </xf>
    <xf numFmtId="0" fontId="55" fillId="49" borderId="85" applyAlignment="1" pivotButton="0" quotePrefix="0" xfId="0">
      <alignment horizontal="center" vertical="center"/>
    </xf>
    <xf numFmtId="0" fontId="55" fillId="0" borderId="21" applyAlignment="1" pivotButton="0" quotePrefix="0" xfId="0">
      <alignment horizontal="center" vertical="center"/>
    </xf>
    <xf numFmtId="2" fontId="55" fillId="49" borderId="86" applyAlignment="1" pivotButton="0" quotePrefix="0" xfId="0">
      <alignment horizontal="center" vertical="center"/>
    </xf>
    <xf numFmtId="2" fontId="55" fillId="0" borderId="21" applyAlignment="1" pivotButton="0" quotePrefix="0" xfId="0">
      <alignment horizontal="center" vertical="center"/>
    </xf>
    <xf numFmtId="2" fontId="62" fillId="0" borderId="21" applyAlignment="1" pivotButton="0" quotePrefix="0" xfId="0">
      <alignment horizontal="center" vertical="center"/>
    </xf>
    <xf numFmtId="0" fontId="63" fillId="0" borderId="10" applyAlignment="1" pivotButton="0" quotePrefix="1" xfId="0">
      <alignment horizontal="center" vertical="center"/>
    </xf>
    <xf numFmtId="0" fontId="55" fillId="49" borderId="87" applyAlignment="1" pivotButton="0" quotePrefix="0" xfId="0">
      <alignment horizontal="center" vertical="center"/>
    </xf>
    <xf numFmtId="2" fontId="55" fillId="49" borderId="88" applyAlignment="1" pivotButton="0" quotePrefix="0" xfId="0">
      <alignment horizontal="center" vertical="center"/>
    </xf>
    <xf numFmtId="0" fontId="62" fillId="0" borderId="21" applyAlignment="1" pivotButton="0" quotePrefix="0" xfId="0">
      <alignment vertical="center"/>
    </xf>
    <xf numFmtId="0" fontId="63" fillId="0" borderId="10" applyAlignment="1" pivotButton="0" quotePrefix="0" xfId="0">
      <alignment vertical="center"/>
    </xf>
    <xf numFmtId="0" fontId="55" fillId="49" borderId="89" applyAlignment="1" pivotButton="0" quotePrefix="0" xfId="0">
      <alignment horizontal="center" vertical="center"/>
    </xf>
    <xf numFmtId="0" fontId="55" fillId="0" borderId="7" applyAlignment="1" pivotButton="0" quotePrefix="0" xfId="0">
      <alignment horizontal="center" vertical="center"/>
    </xf>
    <xf numFmtId="2" fontId="55" fillId="49" borderId="90" applyAlignment="1" pivotButton="0" quotePrefix="0" xfId="0">
      <alignment horizontal="center" vertical="center"/>
    </xf>
    <xf numFmtId="0" fontId="62" fillId="0" borderId="7" applyAlignment="1" pivotButton="0" quotePrefix="0" xfId="0">
      <alignment vertical="center"/>
    </xf>
    <xf numFmtId="2" fontId="62" fillId="0" borderId="7" applyAlignment="1" pivotButton="0" quotePrefix="0" xfId="0">
      <alignment horizontal="center" vertical="center"/>
    </xf>
    <xf numFmtId="0" fontId="63" fillId="0" borderId="10" applyAlignment="1" pivotButton="0" quotePrefix="0" xfId="0">
      <alignment horizontal="center" vertical="center"/>
    </xf>
    <xf numFmtId="0" fontId="64" fillId="0" borderId="0" applyAlignment="1" pivotButton="0" quotePrefix="0" xfId="0">
      <alignment vertical="center"/>
    </xf>
    <xf numFmtId="0" fontId="13" fillId="0" borderId="0" applyAlignment="1" pivotButton="0" quotePrefix="0" xfId="63">
      <alignment vertical="center"/>
    </xf>
    <xf numFmtId="49" fontId="13" fillId="0" borderId="0" applyAlignment="1" pivotButton="0" quotePrefix="0" xfId="63">
      <alignment vertical="center"/>
    </xf>
    <xf numFmtId="0" fontId="55" fillId="0" borderId="21" applyAlignment="1" pivotButton="0" quotePrefix="1" xfId="0">
      <alignment horizontal="center" vertical="center"/>
    </xf>
    <xf numFmtId="0" fontId="55" fillId="49" borderId="91" applyAlignment="1" pivotButton="0" quotePrefix="0" xfId="0">
      <alignment horizontal="center" vertical="center"/>
    </xf>
    <xf numFmtId="0" fontId="55" fillId="0" borderId="22" applyAlignment="1" pivotButton="0" quotePrefix="0" xfId="0">
      <alignment horizontal="center" vertical="center"/>
    </xf>
    <xf numFmtId="0" fontId="55" fillId="0" borderId="22" applyAlignment="1" pivotButton="0" quotePrefix="1" xfId="0">
      <alignment horizontal="center" vertical="center"/>
    </xf>
    <xf numFmtId="2" fontId="55" fillId="49" borderId="92" applyAlignment="1" pivotButton="0" quotePrefix="0" xfId="0">
      <alignment horizontal="center" vertical="center"/>
    </xf>
    <xf numFmtId="2" fontId="55" fillId="0" borderId="22" applyAlignment="1" pivotButton="0" quotePrefix="0" xfId="0">
      <alignment horizontal="center" vertical="center"/>
    </xf>
    <xf numFmtId="0" fontId="62" fillId="0" borderId="22" applyAlignment="1" pivotButton="0" quotePrefix="0" xfId="0">
      <alignment vertical="center"/>
    </xf>
    <xf numFmtId="2" fontId="62" fillId="0" borderId="22" applyAlignment="1" pivotButton="0" quotePrefix="0" xfId="0">
      <alignment horizontal="center" vertical="center"/>
    </xf>
    <xf numFmtId="0" fontId="63" fillId="0" borderId="23" applyAlignment="1" pivotButton="0" quotePrefix="0" xfId="0">
      <alignment horizontal="center" vertical="center"/>
    </xf>
    <xf numFmtId="2" fontId="55" fillId="47" borderId="0" applyAlignment="1" pivotButton="0" quotePrefix="0" xfId="0">
      <alignment vertical="center"/>
    </xf>
    <xf numFmtId="0" fontId="55" fillId="47" borderId="0" applyAlignment="1" pivotButton="0" quotePrefix="0" xfId="0">
      <alignment horizontal="center" vertical="center"/>
    </xf>
    <xf numFmtId="0" fontId="55" fillId="0" borderId="0" applyAlignment="1" pivotButton="0" quotePrefix="0" xfId="0">
      <alignment horizontal="center" vertical="center"/>
    </xf>
    <xf numFmtId="0" fontId="55" fillId="0" borderId="0" applyAlignment="1" pivotButton="0" quotePrefix="0" xfId="0">
      <alignment vertical="center"/>
    </xf>
    <xf numFmtId="2" fontId="12" fillId="0" borderId="0" applyAlignment="1" pivotButton="0" quotePrefix="0" xfId="0">
      <alignment horizontal="center" vertical="center"/>
    </xf>
    <xf numFmtId="0" fontId="8" fillId="0" borderId="0" applyAlignment="1" pivotButton="0" quotePrefix="0" xfId="0">
      <alignment horizontal="center" vertical="center"/>
    </xf>
    <xf numFmtId="0" fontId="8" fillId="0" borderId="0" applyAlignment="1" pivotButton="0" quotePrefix="1" xfId="0">
      <alignment horizontal="center" vertical="center"/>
    </xf>
    <xf numFmtId="2" fontId="55" fillId="0" borderId="0" applyAlignment="1" pivotButton="0" quotePrefix="0" xfId="0">
      <alignment vertical="center"/>
    </xf>
    <xf numFmtId="0" fontId="65" fillId="47" borderId="0" applyAlignment="1" pivotButton="0" quotePrefix="0" xfId="0">
      <alignment horizontal="left" vertical="center"/>
    </xf>
    <xf numFmtId="0" fontId="65" fillId="0" borderId="0" applyAlignment="1" pivotButton="0" quotePrefix="0" xfId="0">
      <alignment horizontal="left" vertical="center"/>
    </xf>
    <xf numFmtId="2" fontId="8" fillId="0" borderId="0" applyAlignment="1" pivotButton="0" quotePrefix="0" xfId="0">
      <alignment horizontal="center" vertical="center"/>
    </xf>
    <xf numFmtId="0" fontId="55" fillId="0" borderId="24" applyAlignment="1" pivotButton="0" quotePrefix="0" xfId="0">
      <alignment vertical="center"/>
    </xf>
    <xf numFmtId="0" fontId="55" fillId="0" borderId="25" applyAlignment="1" pivotButton="0" quotePrefix="0" xfId="0">
      <alignment vertical="center"/>
    </xf>
    <xf numFmtId="0" fontId="63" fillId="0" borderId="25" applyAlignment="1" pivotButton="0" quotePrefix="0" xfId="0">
      <alignment horizontal="center" vertical="center"/>
    </xf>
    <xf numFmtId="0" fontId="66" fillId="0" borderId="26" applyAlignment="1" pivotButton="0" quotePrefix="0" xfId="0">
      <alignment horizontal="center" vertical="center"/>
    </xf>
    <xf numFmtId="0" fontId="63" fillId="0" borderId="27" applyAlignment="1" pivotButton="0" quotePrefix="0" xfId="0">
      <alignment vertical="center"/>
    </xf>
    <xf numFmtId="0" fontId="59" fillId="0" borderId="11" applyAlignment="1" pivotButton="0" quotePrefix="0" xfId="0">
      <alignment horizontal="center" vertical="center"/>
    </xf>
    <xf numFmtId="0" fontId="10" fillId="0" borderId="28" applyAlignment="1" pivotButton="0" quotePrefix="0" xfId="0">
      <alignment horizontal="center" vertical="center"/>
    </xf>
    <xf numFmtId="165" fontId="14" fillId="0" borderId="0" applyAlignment="1" pivotButton="0" quotePrefix="0" xfId="46">
      <alignment horizontal="center" vertical="center"/>
    </xf>
    <xf numFmtId="2" fontId="59" fillId="0" borderId="0" applyAlignment="1" pivotButton="0" quotePrefix="0" xfId="0">
      <alignment horizontal="center" vertical="center"/>
    </xf>
    <xf numFmtId="2" fontId="60" fillId="0" borderId="0" applyAlignment="1" pivotButton="0" quotePrefix="0" xfId="0">
      <alignment horizontal="center" vertical="center"/>
    </xf>
    <xf numFmtId="2" fontId="15" fillId="0" borderId="29" applyAlignment="1" pivotButton="0" quotePrefix="1" xfId="0">
      <alignment horizontal="center" vertical="center"/>
    </xf>
    <xf numFmtId="2" fontId="15" fillId="0" borderId="10" applyAlignment="1" pivotButton="0" quotePrefix="0" xfId="0">
      <alignment horizontal="center" vertical="center"/>
    </xf>
    <xf numFmtId="2" fontId="60" fillId="0" borderId="0" applyAlignment="1" pivotButton="0" quotePrefix="0" xfId="0">
      <alignment horizontal="center" vertical="center"/>
    </xf>
    <xf numFmtId="2" fontId="7" fillId="0" borderId="29" applyAlignment="1" pivotButton="0" quotePrefix="0" xfId="0">
      <alignment horizontal="center" vertical="center"/>
    </xf>
    <xf numFmtId="0" fontId="10" fillId="0" borderId="30" applyAlignment="1" pivotButton="0" quotePrefix="0" xfId="0">
      <alignment horizontal="center" vertical="center"/>
    </xf>
    <xf numFmtId="165" fontId="14" fillId="0" borderId="31" applyAlignment="1" pivotButton="0" quotePrefix="0" xfId="46">
      <alignment horizontal="center" vertical="center"/>
    </xf>
    <xf numFmtId="2" fontId="59" fillId="0" borderId="31" applyAlignment="1" pivotButton="0" quotePrefix="0" xfId="0">
      <alignment horizontal="center" vertical="center"/>
    </xf>
    <xf numFmtId="2" fontId="60" fillId="0" borderId="31" applyAlignment="1" pivotButton="0" quotePrefix="0" xfId="0">
      <alignment horizontal="center" vertical="center"/>
    </xf>
    <xf numFmtId="2" fontId="7" fillId="0" borderId="32" applyAlignment="1" pivotButton="0" quotePrefix="0" xfId="0">
      <alignment horizontal="center" vertical="center"/>
    </xf>
    <xf numFmtId="0" fontId="60" fillId="0" borderId="28" applyAlignment="1" pivotButton="0" quotePrefix="0" xfId="0">
      <alignment horizontal="left" vertical="center"/>
    </xf>
    <xf numFmtId="9" fontId="60" fillId="0" borderId="0" applyAlignment="1" pivotButton="0" quotePrefix="0" xfId="0">
      <alignment vertical="center"/>
    </xf>
    <xf numFmtId="0" fontId="7" fillId="0" borderId="0" applyAlignment="1" pivotButton="0" quotePrefix="0" xfId="0">
      <alignment vertical="center"/>
    </xf>
    <xf numFmtId="0" fontId="67" fillId="0" borderId="0" applyAlignment="1" pivotButton="0" quotePrefix="0" xfId="0">
      <alignment horizontal="left" vertical="center"/>
    </xf>
    <xf numFmtId="0" fontId="55" fillId="0" borderId="0" applyAlignment="1" pivotButton="0" quotePrefix="0" xfId="0">
      <alignment vertical="center"/>
    </xf>
    <xf numFmtId="0" fontId="55" fillId="0" borderId="10" applyAlignment="1" pivotButton="0" quotePrefix="0" xfId="0">
      <alignment vertical="center"/>
    </xf>
    <xf numFmtId="0" fontId="60" fillId="0" borderId="28" applyAlignment="1" pivotButton="0" quotePrefix="0" xfId="0">
      <alignment horizontal="left" vertical="center"/>
    </xf>
    <xf numFmtId="165" fontId="60" fillId="0" borderId="0" applyAlignment="1" pivotButton="0" quotePrefix="0" xfId="0">
      <alignment vertical="center"/>
    </xf>
    <xf numFmtId="166" fontId="68" fillId="50" borderId="93" applyAlignment="1" pivotButton="0" quotePrefix="0" xfId="0">
      <alignment vertical="center"/>
    </xf>
    <xf numFmtId="0" fontId="68" fillId="0" borderId="0" applyAlignment="1" pivotButton="0" quotePrefix="0" xfId="0">
      <alignment vertical="center"/>
    </xf>
    <xf numFmtId="0" fontId="55" fillId="0" borderId="0" applyAlignment="1" pivotButton="0" quotePrefix="0" xfId="0">
      <alignment horizontal="center" vertical="center"/>
    </xf>
    <xf numFmtId="2" fontId="69" fillId="0" borderId="0" applyAlignment="1" pivotButton="0" quotePrefix="0" xfId="0">
      <alignment vertical="center"/>
    </xf>
    <xf numFmtId="165" fontId="68" fillId="50" borderId="93" applyAlignment="1" pivotButton="0" quotePrefix="0" xfId="0">
      <alignment vertical="center"/>
    </xf>
    <xf numFmtId="0" fontId="55" fillId="0" borderId="28" applyAlignment="1" pivotButton="0" quotePrefix="0" xfId="0">
      <alignment vertical="center"/>
    </xf>
    <xf numFmtId="0" fontId="70" fillId="51" borderId="28" applyAlignment="1" pivotButton="0" quotePrefix="0" xfId="0">
      <alignment horizontal="left" vertical="center"/>
    </xf>
    <xf numFmtId="0" fontId="55" fillId="51" borderId="0" applyAlignment="1" pivotButton="0" quotePrefix="0" xfId="0">
      <alignment vertical="center"/>
    </xf>
    <xf numFmtId="0" fontId="55" fillId="51" borderId="0" applyAlignment="1" pivotButton="0" quotePrefix="0" xfId="0">
      <alignment horizontal="center" vertical="center"/>
    </xf>
    <xf numFmtId="0" fontId="55" fillId="51" borderId="10" applyAlignment="1" pivotButton="0" quotePrefix="0" xfId="0">
      <alignment vertical="center"/>
    </xf>
    <xf numFmtId="0" fontId="70" fillId="51" borderId="33" applyAlignment="1" pivotButton="0" quotePrefix="0" xfId="0">
      <alignment horizontal="left" vertical="center"/>
    </xf>
    <xf numFmtId="0" fontId="55" fillId="51" borderId="34" applyAlignment="1" pivotButton="0" quotePrefix="0" xfId="0">
      <alignment vertical="center"/>
    </xf>
    <xf numFmtId="0" fontId="55" fillId="51" borderId="34" applyAlignment="1" pivotButton="0" quotePrefix="0" xfId="0">
      <alignment horizontal="center" vertical="center"/>
    </xf>
    <xf numFmtId="0" fontId="55" fillId="51" borderId="23" applyAlignment="1" pivotButton="0" quotePrefix="0" xfId="0">
      <alignment vertical="center"/>
    </xf>
    <xf numFmtId="0" fontId="65" fillId="47" borderId="0" applyAlignment="1" pivotButton="0" quotePrefix="0" xfId="0">
      <alignment horizontal="center" vertical="center"/>
    </xf>
    <xf numFmtId="0" fontId="65" fillId="47" borderId="0" applyAlignment="1" pivotButton="0" quotePrefix="0" xfId="0">
      <alignment vertical="center"/>
    </xf>
    <xf numFmtId="0" fontId="61" fillId="47" borderId="0" applyAlignment="1" pivotButton="0" quotePrefix="0" xfId="0">
      <alignment horizontal="left" vertical="center"/>
    </xf>
    <xf numFmtId="0" fontId="55" fillId="47" borderId="0" applyAlignment="1" pivotButton="0" quotePrefix="0" xfId="0">
      <alignment horizontal="center" vertical="center"/>
    </xf>
    <xf numFmtId="0" fontId="61" fillId="47" borderId="0" applyAlignment="1" pivotButton="0" quotePrefix="0" xfId="0">
      <alignment vertical="center"/>
    </xf>
    <xf numFmtId="0" fontId="61" fillId="47" borderId="0" applyAlignment="1" pivotButton="0" quotePrefix="0" xfId="0">
      <alignment horizontal="center" vertical="center"/>
    </xf>
    <xf numFmtId="0" fontId="11" fillId="47" borderId="0" applyAlignment="1" pivotButton="0" quotePrefix="0" xfId="0">
      <alignment horizontal="left" vertical="center"/>
    </xf>
    <xf numFmtId="0" fontId="55" fillId="47" borderId="25" applyAlignment="1" pivotButton="0" quotePrefix="0" xfId="0">
      <alignment vertical="center"/>
    </xf>
    <xf numFmtId="0" fontId="10" fillId="0" borderId="35" applyAlignment="1" pivotButton="0" quotePrefix="0" xfId="0">
      <alignment horizontal="center" vertical="center"/>
    </xf>
    <xf numFmtId="2" fontId="7" fillId="0" borderId="36" applyAlignment="1" pivotButton="0" quotePrefix="0" xfId="0">
      <alignment horizontal="center" vertical="center"/>
    </xf>
    <xf numFmtId="2" fontId="7" fillId="0" borderId="37" applyAlignment="1" pivotButton="0" quotePrefix="0" xfId="0">
      <alignment horizontal="center" vertical="center"/>
    </xf>
    <xf numFmtId="2" fontId="7" fillId="0" borderId="38" applyAlignment="1" pivotButton="0" quotePrefix="0" xfId="0">
      <alignment horizontal="center" vertical="center"/>
    </xf>
    <xf numFmtId="2" fontId="7" fillId="0" borderId="39" applyAlignment="1" pivotButton="0" quotePrefix="0" xfId="0">
      <alignment horizontal="center" vertical="center"/>
    </xf>
    <xf numFmtId="2" fontId="7" fillId="0" borderId="40" applyAlignment="1" pivotButton="0" quotePrefix="0" xfId="0">
      <alignment horizontal="center" vertical="center"/>
    </xf>
    <xf numFmtId="2" fontId="7" fillId="0" borderId="41" applyAlignment="1" pivotButton="0" quotePrefix="0" xfId="0">
      <alignment horizontal="center" vertical="center"/>
    </xf>
    <xf numFmtId="0" fontId="60" fillId="0" borderId="14" applyAlignment="1" pivotButton="0" quotePrefix="0" xfId="0">
      <alignment horizontal="center" vertical="center" wrapText="1"/>
    </xf>
    <xf numFmtId="0" fontId="59" fillId="0" borderId="14" applyAlignment="1" pivotButton="0" quotePrefix="0" xfId="0">
      <alignment horizontal="center" vertical="center" wrapText="1"/>
    </xf>
    <xf numFmtId="0" fontId="10" fillId="52" borderId="4" applyAlignment="1" pivotButton="0" quotePrefix="0" xfId="0">
      <alignment horizontal="center" vertical="center" wrapText="1"/>
    </xf>
    <xf numFmtId="167" fontId="60" fillId="0" borderId="42" applyAlignment="1" pivotButton="0" quotePrefix="0" xfId="0">
      <alignment horizontal="center"/>
    </xf>
    <xf numFmtId="167" fontId="60" fillId="0" borderId="17" applyAlignment="1" pivotButton="0" quotePrefix="0" xfId="0">
      <alignment horizontal="center"/>
    </xf>
    <xf numFmtId="167" fontId="60" fillId="0" borderId="20" applyAlignment="1" pivotButton="0" quotePrefix="0" xfId="0">
      <alignment horizontal="center"/>
    </xf>
    <xf numFmtId="0" fontId="70" fillId="0" borderId="17" applyAlignment="1" pivotButton="0" quotePrefix="0" xfId="0">
      <alignment horizontal="center" wrapText="1"/>
    </xf>
    <xf numFmtId="0" fontId="70" fillId="0" borderId="20" applyAlignment="1" pivotButton="0" quotePrefix="0" xfId="0">
      <alignment horizontal="center" wrapText="1"/>
    </xf>
    <xf numFmtId="3" fontId="55" fillId="0" borderId="43" applyAlignment="1" pivotButton="0" quotePrefix="0" xfId="0">
      <alignment horizontal="center" wrapText="1"/>
    </xf>
    <xf numFmtId="3" fontId="55" fillId="0" borderId="44" applyAlignment="1" pivotButton="0" quotePrefix="0" xfId="0">
      <alignment horizontal="center" wrapText="1"/>
    </xf>
    <xf numFmtId="0" fontId="10" fillId="53" borderId="4" applyAlignment="1" pivotButton="0" quotePrefix="0" xfId="0">
      <alignment horizontal="center" vertical="center"/>
    </xf>
    <xf numFmtId="0" fontId="55" fillId="47" borderId="0" applyAlignment="1" pivotButton="0" quotePrefix="0" xfId="0">
      <alignment vertical="center"/>
    </xf>
    <xf numFmtId="0" fontId="71" fillId="0" borderId="8" applyAlignment="1" pivotButton="0" quotePrefix="0" xfId="0">
      <alignment horizontal="center" vertical="center" wrapText="1"/>
    </xf>
    <xf numFmtId="2" fontId="7" fillId="48" borderId="42" applyAlignment="1" pivotButton="0" quotePrefix="0" xfId="0">
      <alignment horizontal="center" vertical="center"/>
    </xf>
    <xf numFmtId="2" fontId="7" fillId="0" borderId="45" applyAlignment="1" pivotButton="0" quotePrefix="0" xfId="0">
      <alignment horizontal="center" vertical="center"/>
    </xf>
    <xf numFmtId="0" fontId="55" fillId="52" borderId="0" pivotButton="0" quotePrefix="0" xfId="0"/>
    <xf numFmtId="0" fontId="72" fillId="52" borderId="0" pivotButton="0" quotePrefix="0" xfId="0"/>
    <xf numFmtId="0" fontId="73" fillId="52" borderId="0" pivotButton="0" quotePrefix="0" xfId="0"/>
    <xf numFmtId="0" fontId="74" fillId="52" borderId="0" pivotButton="0" quotePrefix="0" xfId="0"/>
    <xf numFmtId="0" fontId="75" fillId="52" borderId="0" pivotButton="0" quotePrefix="0" xfId="0"/>
    <xf numFmtId="0" fontId="76" fillId="52" borderId="0" pivotButton="0" quotePrefix="0" xfId="0"/>
    <xf numFmtId="0" fontId="75" fillId="52" borderId="0" pivotButton="0" quotePrefix="1" xfId="0"/>
    <xf numFmtId="0" fontId="77" fillId="52" borderId="0" pivotButton="0" quotePrefix="0" xfId="0"/>
    <xf numFmtId="0" fontId="77" fillId="52" borderId="0" pivotButton="0" quotePrefix="1" xfId="0"/>
    <xf numFmtId="0" fontId="9" fillId="53" borderId="4" applyAlignment="1" pivotButton="0" quotePrefix="0" xfId="0">
      <alignment horizontal="center" vertical="center"/>
    </xf>
    <xf numFmtId="0" fontId="71" fillId="0" borderId="5" applyAlignment="1" pivotButton="0" quotePrefix="0" xfId="0">
      <alignment horizontal="center" vertical="center" wrapText="1"/>
    </xf>
    <xf numFmtId="0" fontId="71" fillId="0" borderId="9" applyAlignment="1" pivotButton="0" quotePrefix="0" xfId="0">
      <alignment horizontal="center" vertical="center" wrapText="1"/>
    </xf>
    <xf numFmtId="0" fontId="70" fillId="0" borderId="42" applyAlignment="1" pivotButton="0" quotePrefix="0" xfId="0">
      <alignment horizontal="center" wrapText="1"/>
    </xf>
    <xf numFmtId="3" fontId="55" fillId="0" borderId="46" applyAlignment="1" pivotButton="0" quotePrefix="0" xfId="0">
      <alignment horizontal="center" wrapText="1"/>
    </xf>
    <xf numFmtId="0" fontId="7" fillId="49" borderId="42" applyAlignment="1" pivotButton="0" quotePrefix="0" xfId="0">
      <alignment horizontal="center" vertical="center" wrapText="1"/>
    </xf>
    <xf numFmtId="0" fontId="7" fillId="49" borderId="17" applyAlignment="1" pivotButton="0" quotePrefix="0" xfId="0">
      <alignment horizontal="center" vertical="center" wrapText="1"/>
    </xf>
    <xf numFmtId="0" fontId="7" fillId="49" borderId="20" applyAlignment="1" pivotButton="0" quotePrefix="0" xfId="0">
      <alignment horizontal="center" vertical="center" wrapText="1"/>
    </xf>
    <xf numFmtId="2" fontId="7" fillId="49" borderId="47" applyAlignment="1" pivotButton="0" quotePrefix="0" xfId="0">
      <alignment horizontal="center" vertical="center"/>
    </xf>
    <xf numFmtId="2" fontId="7" fillId="49" borderId="48" applyAlignment="1" pivotButton="0" quotePrefix="0" xfId="0">
      <alignment horizontal="center" vertical="center"/>
    </xf>
    <xf numFmtId="2" fontId="7" fillId="49" borderId="49" applyAlignment="1" pivotButton="0" quotePrefix="0" xfId="0">
      <alignment horizontal="center" vertical="center"/>
    </xf>
    <xf numFmtId="2" fontId="7" fillId="49" borderId="7" applyAlignment="1" pivotButton="0" quotePrefix="0" xfId="0">
      <alignment horizontal="center" vertical="center"/>
    </xf>
    <xf numFmtId="2" fontId="7" fillId="49" borderId="50" applyAlignment="1" pivotButton="0" quotePrefix="0" xfId="0">
      <alignment horizontal="center" vertical="center"/>
    </xf>
    <xf numFmtId="3" fontId="70" fillId="0" borderId="46" applyAlignment="1" pivotButton="0" quotePrefix="0" xfId="0">
      <alignment horizontal="center" wrapText="1"/>
    </xf>
    <xf numFmtId="3" fontId="70" fillId="0" borderId="43" applyAlignment="1" pivotButton="0" quotePrefix="0" xfId="0">
      <alignment horizontal="center" wrapText="1"/>
    </xf>
    <xf numFmtId="3" fontId="70" fillId="0" borderId="44" applyAlignment="1" pivotButton="0" quotePrefix="0" xfId="0">
      <alignment horizontal="center" wrapText="1"/>
    </xf>
    <xf numFmtId="0" fontId="9" fillId="49" borderId="5" applyAlignment="1" pivotButton="0" quotePrefix="0" xfId="0">
      <alignment horizontal="center" vertical="center"/>
    </xf>
    <xf numFmtId="2" fontId="55" fillId="0" borderId="51" applyAlignment="1" pivotButton="0" quotePrefix="0" xfId="0">
      <alignment horizontal="center"/>
    </xf>
    <xf numFmtId="2" fontId="62" fillId="0" borderId="52" applyAlignment="1" pivotButton="0" quotePrefix="0" xfId="0">
      <alignment horizontal="center"/>
    </xf>
    <xf numFmtId="2" fontId="55" fillId="0" borderId="53" applyAlignment="1" pivotButton="0" quotePrefix="0" xfId="0">
      <alignment horizontal="center"/>
    </xf>
    <xf numFmtId="2" fontId="62" fillId="0" borderId="54" applyAlignment="1" pivotButton="0" quotePrefix="0" xfId="0">
      <alignment horizontal="center"/>
    </xf>
    <xf numFmtId="2" fontId="55" fillId="0" borderId="55" applyAlignment="1" pivotButton="0" quotePrefix="0" xfId="0">
      <alignment horizontal="center"/>
    </xf>
    <xf numFmtId="2" fontId="62" fillId="0" borderId="56" applyAlignment="1" pivotButton="0" quotePrefix="0" xfId="0">
      <alignment horizontal="center"/>
    </xf>
    <xf numFmtId="4" fontId="70" fillId="0" borderId="51" applyAlignment="1" pivotButton="0" quotePrefix="0" xfId="0">
      <alignment horizontal="center" wrapText="1"/>
    </xf>
    <xf numFmtId="4" fontId="62" fillId="0" borderId="52" applyAlignment="1" pivotButton="0" quotePrefix="0" xfId="0">
      <alignment horizontal="center"/>
    </xf>
    <xf numFmtId="4" fontId="70" fillId="0" borderId="53" applyAlignment="1" pivotButton="0" quotePrefix="0" xfId="0">
      <alignment horizontal="center" wrapText="1"/>
    </xf>
    <xf numFmtId="4" fontId="62" fillId="0" borderId="54" applyAlignment="1" pivotButton="0" quotePrefix="0" xfId="0">
      <alignment horizontal="center"/>
    </xf>
    <xf numFmtId="4" fontId="70" fillId="0" borderId="55" applyAlignment="1" pivotButton="0" quotePrefix="0" xfId="0">
      <alignment horizontal="center" wrapText="1"/>
    </xf>
    <xf numFmtId="4" fontId="62" fillId="0" borderId="56" applyAlignment="1" pivotButton="0" quotePrefix="0" xfId="0">
      <alignment horizontal="center"/>
    </xf>
    <xf numFmtId="4" fontId="70" fillId="0" borderId="47" applyAlignment="1" pivotButton="0" quotePrefix="0" xfId="0">
      <alignment horizontal="center" wrapText="1"/>
    </xf>
    <xf numFmtId="4" fontId="70" fillId="0" borderId="48" applyAlignment="1" pivotButton="0" quotePrefix="0" xfId="0">
      <alignment horizontal="center" wrapText="1"/>
    </xf>
    <xf numFmtId="4" fontId="70" fillId="0" borderId="49" applyAlignment="1" pivotButton="0" quotePrefix="0" xfId="0">
      <alignment horizontal="center" wrapText="1"/>
    </xf>
    <xf numFmtId="0" fontId="7" fillId="49" borderId="7" applyAlignment="1" pivotButton="0" quotePrefix="0" xfId="0">
      <alignment horizontal="center" vertical="center" wrapText="1"/>
    </xf>
    <xf numFmtId="0" fontId="7" fillId="49" borderId="48" applyAlignment="1" pivotButton="0" quotePrefix="0" xfId="0">
      <alignment horizontal="center" vertical="center" wrapText="1"/>
    </xf>
    <xf numFmtId="0" fontId="7" fillId="49" borderId="49" applyAlignment="1" pivotButton="0" quotePrefix="0" xfId="0">
      <alignment horizontal="center" vertical="center" wrapText="1"/>
    </xf>
    <xf numFmtId="0" fontId="7" fillId="49" borderId="48" applyAlignment="1" pivotButton="0" quotePrefix="0" xfId="0">
      <alignment vertical="center" wrapText="1"/>
    </xf>
    <xf numFmtId="0" fontId="7" fillId="49" borderId="7" applyAlignment="1" pivotButton="0" quotePrefix="0" xfId="0">
      <alignment vertical="center" wrapText="1"/>
    </xf>
    <xf numFmtId="0" fontId="7" fillId="49" borderId="49" applyAlignment="1" pivotButton="0" quotePrefix="0" xfId="0">
      <alignment vertical="center" wrapText="1"/>
    </xf>
    <xf numFmtId="0" fontId="0" fillId="48" borderId="20" pivotButton="0" quotePrefix="0" xfId="0"/>
    <xf numFmtId="0" fontId="67" fillId="0" borderId="37" applyAlignment="1" pivotButton="0" quotePrefix="0" xfId="0">
      <alignment horizontal="center" vertical="center" wrapText="1"/>
    </xf>
    <xf numFmtId="2" fontId="63" fillId="0" borderId="10" applyAlignment="1" pivotButton="0" quotePrefix="0" xfId="0">
      <alignment horizontal="center" vertical="center"/>
    </xf>
    <xf numFmtId="0" fontId="63" fillId="0" borderId="10" applyAlignment="1" pivotButton="0" quotePrefix="0" xfId="0">
      <alignment vertical="center"/>
    </xf>
    <xf numFmtId="0" fontId="7" fillId="49" borderId="69" applyAlignment="1" pivotButton="0" quotePrefix="0" xfId="0">
      <alignment horizontal="center" vertical="center"/>
    </xf>
    <xf numFmtId="0" fontId="7" fillId="49" borderId="29" applyAlignment="1" pivotButton="0" quotePrefix="0" xfId="0">
      <alignment horizontal="center" vertical="center"/>
    </xf>
    <xf numFmtId="0" fontId="7" fillId="49" borderId="65" applyAlignment="1" pivotButton="0" quotePrefix="0" xfId="0">
      <alignment horizontal="center" vertical="center"/>
    </xf>
    <xf numFmtId="0" fontId="7" fillId="49" borderId="26" applyAlignment="1" pivotButton="0" quotePrefix="0" xfId="0">
      <alignment horizontal="center" vertical="center"/>
    </xf>
    <xf numFmtId="0" fontId="7" fillId="49" borderId="34" applyAlignment="1" pivotButton="0" quotePrefix="0" xfId="0">
      <alignment horizontal="center" vertical="center"/>
    </xf>
    <xf numFmtId="0" fontId="7" fillId="49" borderId="60" applyAlignment="1" pivotButton="0" quotePrefix="0" xfId="0">
      <alignment horizontal="center" vertical="center"/>
    </xf>
    <xf numFmtId="0" fontId="7" fillId="49" borderId="37" applyAlignment="1" pivotButton="0" quotePrefix="0" xfId="0">
      <alignment horizontal="center" vertical="center"/>
    </xf>
    <xf numFmtId="0" fontId="7" fillId="49" borderId="61" applyAlignment="1" pivotButton="0" quotePrefix="0" xfId="0">
      <alignment horizontal="center" vertical="center"/>
    </xf>
    <xf numFmtId="0" fontId="9" fillId="49" borderId="62" applyAlignment="1" pivotButton="0" quotePrefix="0" xfId="0">
      <alignment horizontal="center" vertical="center" wrapText="1"/>
    </xf>
    <xf numFmtId="0" fontId="9" fillId="49" borderId="63" applyAlignment="1" pivotButton="0" quotePrefix="0" xfId="0">
      <alignment horizontal="center" vertical="center" wrapText="1"/>
    </xf>
    <xf numFmtId="0" fontId="9" fillId="49" borderId="64" applyAlignment="1" pivotButton="0" quotePrefix="0" xfId="0">
      <alignment horizontal="center" vertical="center" wrapText="1"/>
    </xf>
    <xf numFmtId="0" fontId="7" fillId="49" borderId="21" applyAlignment="1" pivotButton="0" quotePrefix="0" xfId="0">
      <alignment horizontal="center" vertical="center" wrapText="1"/>
    </xf>
    <xf numFmtId="0" fontId="7" fillId="49" borderId="22" applyAlignment="1" pivotButton="0" quotePrefix="0" xfId="0">
      <alignment horizontal="center" vertical="center" wrapText="1"/>
    </xf>
    <xf numFmtId="0" fontId="7" fillId="49" borderId="70" applyAlignment="1" pivotButton="0" quotePrefix="0" xfId="0">
      <alignment horizontal="center" vertical="center" wrapText="1"/>
    </xf>
    <xf numFmtId="0" fontId="9" fillId="49" borderId="67" applyAlignment="1" pivotButton="0" quotePrefix="0" xfId="0">
      <alignment horizontal="center" vertical="center" wrapText="1"/>
    </xf>
    <xf numFmtId="0" fontId="7" fillId="49" borderId="71" applyAlignment="1" pivotButton="0" quotePrefix="0" xfId="0">
      <alignment horizontal="center" vertical="center" wrapText="1"/>
    </xf>
    <xf numFmtId="3" fontId="7" fillId="49" borderId="29" applyAlignment="1" pivotButton="0" quotePrefix="0" xfId="0">
      <alignment horizontal="center" vertical="center" wrapText="1"/>
    </xf>
    <xf numFmtId="3" fontId="7" fillId="49" borderId="65" applyAlignment="1" pivotButton="0" quotePrefix="0" xfId="0">
      <alignment horizontal="center" vertical="center" wrapText="1"/>
    </xf>
    <xf numFmtId="3" fontId="7" fillId="49" borderId="26" applyAlignment="1" pivotButton="0" quotePrefix="0" xfId="0">
      <alignment horizontal="center" vertical="center" wrapText="1"/>
    </xf>
    <xf numFmtId="0" fontId="7" fillId="49" borderId="26" applyAlignment="1" pivotButton="0" quotePrefix="0" xfId="0">
      <alignment horizontal="center" vertical="center" wrapText="1"/>
    </xf>
    <xf numFmtId="0" fontId="7" fillId="49" borderId="29" applyAlignment="1" pivotButton="0" quotePrefix="0" xfId="0">
      <alignment horizontal="center" vertical="center" wrapText="1"/>
    </xf>
    <xf numFmtId="0" fontId="7" fillId="49" borderId="65" applyAlignment="1" pivotButton="0" quotePrefix="0" xfId="0">
      <alignment horizontal="center" vertical="center" wrapText="1"/>
    </xf>
    <xf numFmtId="2" fontId="7" fillId="0" borderId="62" applyAlignment="1" pivotButton="0" quotePrefix="0" xfId="0">
      <alignment horizontal="center" vertical="center"/>
    </xf>
    <xf numFmtId="2" fontId="7" fillId="0" borderId="63" applyAlignment="1" pivotButton="0" quotePrefix="0" xfId="0">
      <alignment horizontal="center" vertical="center"/>
    </xf>
    <xf numFmtId="2" fontId="7" fillId="0" borderId="64" applyAlignment="1" pivotButton="0" quotePrefix="0" xfId="0">
      <alignment horizontal="center" vertical="center"/>
    </xf>
    <xf numFmtId="2" fontId="7" fillId="0" borderId="67" applyAlignment="1" pivotButton="0" quotePrefix="0" xfId="0">
      <alignment horizontal="center" vertical="center"/>
    </xf>
    <xf numFmtId="2" fontId="60" fillId="0" borderId="26" applyAlignment="1" pivotButton="0" quotePrefix="0" xfId="0">
      <alignment horizontal="center" vertical="center"/>
    </xf>
    <xf numFmtId="2" fontId="60" fillId="0" borderId="29" applyAlignment="1" pivotButton="0" quotePrefix="0" xfId="0">
      <alignment horizontal="center" vertical="center"/>
    </xf>
    <xf numFmtId="2" fontId="60" fillId="0" borderId="65" applyAlignment="1" pivotButton="0" quotePrefix="0" xfId="0">
      <alignment horizontal="center" vertical="center"/>
    </xf>
    <xf numFmtId="2" fontId="62" fillId="0" borderId="57" applyAlignment="1" pivotButton="0" quotePrefix="0" xfId="0">
      <alignment horizontal="center" vertical="center"/>
    </xf>
    <xf numFmtId="2" fontId="62" fillId="0" borderId="58" applyAlignment="1" pivotButton="0" quotePrefix="0" xfId="0">
      <alignment horizontal="center" vertical="center"/>
    </xf>
    <xf numFmtId="2" fontId="62" fillId="0" borderId="59" applyAlignment="1" pivotButton="0" quotePrefix="0" xfId="0">
      <alignment horizontal="center" vertical="center"/>
    </xf>
    <xf numFmtId="2" fontId="63" fillId="0" borderId="60" applyAlignment="1" pivotButton="0" quotePrefix="0" xfId="0">
      <alignment horizontal="center" vertical="center"/>
    </xf>
    <xf numFmtId="2" fontId="63" fillId="0" borderId="37" applyAlignment="1" pivotButton="0" quotePrefix="0" xfId="0">
      <alignment horizontal="center" vertical="center"/>
    </xf>
    <xf numFmtId="2" fontId="63" fillId="0" borderId="61" applyAlignment="1" pivotButton="0" quotePrefix="0" xfId="0">
      <alignment horizontal="center" vertical="center"/>
    </xf>
    <xf numFmtId="3" fontId="63" fillId="0" borderId="62" applyAlignment="1" pivotButton="0" quotePrefix="0" xfId="49">
      <alignment horizontal="center" vertical="center"/>
    </xf>
    <xf numFmtId="3" fontId="63" fillId="0" borderId="63" applyAlignment="1" pivotButton="0" quotePrefix="0" xfId="49">
      <alignment horizontal="center" vertical="center"/>
    </xf>
    <xf numFmtId="3" fontId="63" fillId="0" borderId="64" applyAlignment="1" pivotButton="0" quotePrefix="0" xfId="49">
      <alignment horizontal="center" vertical="center"/>
    </xf>
    <xf numFmtId="2" fontId="7" fillId="47" borderId="57" applyAlignment="1" pivotButton="0" quotePrefix="0" xfId="0">
      <alignment horizontal="center" vertical="center"/>
    </xf>
    <xf numFmtId="2" fontId="7" fillId="47" borderId="58" applyAlignment="1" pivotButton="0" quotePrefix="0" xfId="0">
      <alignment horizontal="center" vertical="center"/>
    </xf>
    <xf numFmtId="2" fontId="7" fillId="47" borderId="59" applyAlignment="1" pivotButton="0" quotePrefix="0" xfId="0">
      <alignment horizontal="center" vertical="center"/>
    </xf>
    <xf numFmtId="2" fontId="55" fillId="0" borderId="60" applyAlignment="1" pivotButton="0" quotePrefix="0" xfId="0">
      <alignment horizontal="center" vertical="center"/>
    </xf>
    <xf numFmtId="2" fontId="55" fillId="0" borderId="37" applyAlignment="1" pivotButton="0" quotePrefix="0" xfId="0">
      <alignment horizontal="center" vertical="center"/>
    </xf>
    <xf numFmtId="2" fontId="55" fillId="0" borderId="61" applyAlignment="1" pivotButton="0" quotePrefix="0" xfId="0">
      <alignment horizontal="center" vertical="center"/>
    </xf>
    <xf numFmtId="2" fontId="63" fillId="0" borderId="66" applyAlignment="1" pivotButton="0" quotePrefix="0" xfId="0">
      <alignment horizontal="center" vertical="center"/>
    </xf>
    <xf numFmtId="3" fontId="63" fillId="0" borderId="67" applyAlignment="1" pivotButton="0" quotePrefix="0" xfId="49">
      <alignment horizontal="center" vertical="center"/>
    </xf>
    <xf numFmtId="2" fontId="7" fillId="47" borderId="68" applyAlignment="1" pivotButton="0" quotePrefix="0" xfId="0">
      <alignment horizontal="center" vertical="center"/>
    </xf>
    <xf numFmtId="2" fontId="55" fillId="0" borderId="66" applyAlignment="1" pivotButton="0" quotePrefix="0" xfId="0">
      <alignment horizontal="center" vertical="center"/>
    </xf>
    <xf numFmtId="2" fontId="60" fillId="0" borderId="69" applyAlignment="1" pivotButton="0" quotePrefix="0" xfId="0">
      <alignment horizontal="center" vertical="center"/>
    </xf>
    <xf numFmtId="3" fontId="71" fillId="0" borderId="62" applyAlignment="1" pivotButton="0" quotePrefix="0" xfId="70">
      <alignment horizontal="center" vertical="center" wrapText="1"/>
    </xf>
    <xf numFmtId="3" fontId="71" fillId="0" borderId="63" applyAlignment="1" pivotButton="0" quotePrefix="0" xfId="70">
      <alignment horizontal="center" vertical="center" wrapText="1"/>
    </xf>
    <xf numFmtId="3" fontId="71" fillId="0" borderId="64" applyAlignment="1" pivotButton="0" quotePrefix="0" xfId="70">
      <alignment horizontal="center" vertical="center" wrapText="1"/>
    </xf>
    <xf numFmtId="167" fontId="9" fillId="53" borderId="58" applyAlignment="1" pivotButton="0" quotePrefix="0" xfId="0">
      <alignment horizontal="center" vertical="center" wrapText="1"/>
    </xf>
    <xf numFmtId="167" fontId="9" fillId="53" borderId="59" applyAlignment="1" pivotButton="0" quotePrefix="0" xfId="0">
      <alignment horizontal="center" vertical="center" wrapText="1"/>
    </xf>
    <xf numFmtId="2" fontId="63" fillId="0" borderId="36" applyAlignment="1" pivotButton="0" quotePrefix="0" xfId="0">
      <alignment horizontal="center" vertical="center"/>
    </xf>
    <xf numFmtId="2" fontId="62" fillId="0" borderId="16" applyAlignment="1" pivotButton="0" quotePrefix="0" xfId="0">
      <alignment horizontal="center" vertical="center"/>
    </xf>
    <xf numFmtId="0" fontId="7" fillId="49" borderId="7" applyAlignment="1" pivotButton="0" quotePrefix="0" xfId="0">
      <alignment horizontal="center" vertical="center" wrapText="1"/>
    </xf>
    <xf numFmtId="2" fontId="7" fillId="0" borderId="72" applyAlignment="1" pivotButton="0" quotePrefix="0" xfId="0">
      <alignment horizontal="center" vertical="center"/>
    </xf>
    <xf numFmtId="167" fontId="9" fillId="53" borderId="57" applyAlignment="1" pivotButton="0" quotePrefix="0" xfId="0">
      <alignment horizontal="center" vertical="center" wrapText="1"/>
    </xf>
    <xf numFmtId="167" fontId="71" fillId="0" borderId="70" applyAlignment="1" pivotButton="0" quotePrefix="0" xfId="70">
      <alignment horizontal="center" vertical="center" wrapText="1"/>
    </xf>
    <xf numFmtId="167" fontId="71" fillId="0" borderId="21" applyAlignment="1" pivotButton="0" quotePrefix="0" xfId="70">
      <alignment horizontal="center" vertical="center" wrapText="1"/>
    </xf>
    <xf numFmtId="167" fontId="71" fillId="0" borderId="22" applyAlignment="1" pivotButton="0" quotePrefix="0" xfId="70">
      <alignment horizontal="center" vertical="center" wrapText="1"/>
    </xf>
    <xf numFmtId="2" fontId="60" fillId="0" borderId="32" applyAlignment="1" pivotButton="0" quotePrefix="0" xfId="0">
      <alignment horizontal="center" vertical="center"/>
    </xf>
    <xf numFmtId="2" fontId="55" fillId="0" borderId="36" applyAlignment="1" pivotButton="0" quotePrefix="0" xfId="0">
      <alignment horizontal="center" vertical="center"/>
    </xf>
    <xf numFmtId="2" fontId="7" fillId="47" borderId="16" applyAlignment="1" pivotButton="0" quotePrefix="0" xfId="0">
      <alignment horizontal="center" vertical="center"/>
    </xf>
    <xf numFmtId="3" fontId="63" fillId="0" borderId="72" applyAlignment="1" pivotButton="0" quotePrefix="0" xfId="49">
      <alignment horizontal="center" vertical="center"/>
    </xf>
    <xf numFmtId="0" fontId="7" fillId="49" borderId="29" applyAlignment="1" pivotButton="0" quotePrefix="0" xfId="0">
      <alignment horizontal="center" vertical="center" wrapText="1"/>
    </xf>
    <xf numFmtId="0" fontId="7" fillId="49" borderId="65" applyAlignment="1" pivotButton="0" quotePrefix="0" xfId="0">
      <alignment horizontal="center" vertical="center" wrapText="1"/>
    </xf>
    <xf numFmtId="168" fontId="9" fillId="53" borderId="57" applyAlignment="1" pivotButton="0" quotePrefix="0" xfId="70">
      <alignment horizontal="center" vertical="center" wrapText="1"/>
    </xf>
    <xf numFmtId="168" fontId="9" fillId="53" borderId="58" applyAlignment="1" pivotButton="0" quotePrefix="0" xfId="70">
      <alignment horizontal="center" vertical="center" wrapText="1"/>
    </xf>
    <xf numFmtId="168" fontId="9" fillId="53" borderId="59" applyAlignment="1" pivotButton="0" quotePrefix="0" xfId="70">
      <alignment horizontal="center" vertical="center" wrapText="1"/>
    </xf>
    <xf numFmtId="0" fontId="9" fillId="49" borderId="26" applyAlignment="1" pivotButton="0" quotePrefix="0" xfId="0">
      <alignment horizontal="center" vertical="center" wrapText="1"/>
    </xf>
    <xf numFmtId="0" fontId="9" fillId="49" borderId="29" applyAlignment="1" pivotButton="0" quotePrefix="0" xfId="0">
      <alignment horizontal="center" vertical="center" wrapText="1"/>
    </xf>
    <xf numFmtId="0" fontId="9" fillId="49" borderId="65" applyAlignment="1" pivotButton="0" quotePrefix="0" xfId="0">
      <alignment horizontal="center" vertical="center" wrapText="1"/>
    </xf>
    <xf numFmtId="167" fontId="71" fillId="0" borderId="10" applyAlignment="1" pivotButton="0" quotePrefix="0" xfId="70">
      <alignment horizontal="center" vertical="center" wrapText="1"/>
    </xf>
    <xf numFmtId="167" fontId="71" fillId="0" borderId="23" applyAlignment="1" pivotButton="0" quotePrefix="0" xfId="70">
      <alignment horizontal="center" vertical="center" wrapText="1"/>
    </xf>
    <xf numFmtId="167" fontId="71" fillId="0" borderId="27" applyAlignment="1" pivotButton="0" quotePrefix="0" xfId="70">
      <alignment horizontal="center" vertical="center" wrapText="1"/>
    </xf>
    <xf numFmtId="3" fontId="9" fillId="0" borderId="62" applyAlignment="1" pivotButton="0" quotePrefix="0" xfId="0">
      <alignment horizontal="center" vertical="center" wrapText="1"/>
    </xf>
    <xf numFmtId="3" fontId="9" fillId="0" borderId="63" applyAlignment="1" pivotButton="0" quotePrefix="0" xfId="0">
      <alignment horizontal="center" vertical="center" wrapText="1"/>
    </xf>
    <xf numFmtId="3" fontId="9" fillId="0" borderId="64" applyAlignment="1" pivotButton="0" quotePrefix="0" xfId="0">
      <alignment horizontal="center" vertical="center" wrapText="1"/>
    </xf>
    <xf numFmtId="167" fontId="9" fillId="0" borderId="27" applyAlignment="1" pivotButton="0" quotePrefix="0" xfId="0">
      <alignment horizontal="center" vertical="center" wrapText="1"/>
    </xf>
    <xf numFmtId="167" fontId="9" fillId="0" borderId="10" applyAlignment="1" pivotButton="0" quotePrefix="0" xfId="0">
      <alignment horizontal="center" vertical="center" wrapText="1"/>
    </xf>
    <xf numFmtId="167" fontId="9" fillId="0" borderId="23" applyAlignment="1" pivotButton="0" quotePrefix="0" xfId="0">
      <alignment horizontal="center" vertical="center" wrapText="1"/>
    </xf>
    <xf numFmtId="167" fontId="9" fillId="0" borderId="70" applyAlignment="1" pivotButton="0" quotePrefix="0" xfId="0">
      <alignment horizontal="center" vertical="center" wrapText="1"/>
    </xf>
    <xf numFmtId="167" fontId="9" fillId="0" borderId="21" applyAlignment="1" pivotButton="0" quotePrefix="0" xfId="0">
      <alignment horizontal="center" vertical="center" wrapText="1"/>
    </xf>
    <xf numFmtId="167" fontId="9" fillId="0" borderId="22" applyAlignment="1" pivotButton="0" quotePrefix="0" xfId="0">
      <alignment horizontal="center" vertical="center" wrapText="1"/>
    </xf>
    <xf numFmtId="3" fontId="9" fillId="0" borderId="67" applyAlignment="1" pivotButton="0" quotePrefix="0" xfId="0">
      <alignment horizontal="center" vertical="center" wrapText="1"/>
    </xf>
    <xf numFmtId="0" fontId="9" fillId="49" borderId="60" applyAlignment="1" pivotButton="0" quotePrefix="0" xfId="0">
      <alignment horizontal="center" vertical="center" wrapText="1"/>
    </xf>
    <xf numFmtId="0" fontId="9" fillId="49" borderId="37" applyAlignment="1" pivotButton="0" quotePrefix="0" xfId="0">
      <alignment horizontal="center" vertical="center" wrapText="1"/>
    </xf>
    <xf numFmtId="0" fontId="9" fillId="49" borderId="61" applyAlignment="1" pivotButton="0" quotePrefix="0" xfId="0">
      <alignment horizontal="center" vertical="center" wrapText="1"/>
    </xf>
    <xf numFmtId="0" fontId="7" fillId="49" borderId="50" applyAlignment="1" pivotButton="0" quotePrefix="0" xfId="0">
      <alignment horizontal="center" vertical="center" wrapText="1"/>
    </xf>
    <xf numFmtId="0" fontId="7" fillId="49" borderId="48" applyAlignment="1" pivotButton="0" quotePrefix="0" xfId="0">
      <alignment horizontal="center" vertical="center" wrapText="1"/>
    </xf>
    <xf numFmtId="0" fontId="7" fillId="49" borderId="49" applyAlignment="1" pivotButton="0" quotePrefix="0" xfId="0">
      <alignment horizontal="center" vertical="center" wrapText="1"/>
    </xf>
    <xf numFmtId="2" fontId="7" fillId="47" borderId="17" applyAlignment="1" pivotButton="0" quotePrefix="0" xfId="0">
      <alignment horizontal="center" vertical="center"/>
    </xf>
    <xf numFmtId="2" fontId="7" fillId="47" borderId="20" applyAlignment="1" pivotButton="0" quotePrefix="0" xfId="0">
      <alignment horizontal="center" vertical="center"/>
    </xf>
    <xf numFmtId="167" fontId="9" fillId="53" borderId="57" applyAlignment="1" pivotButton="0" quotePrefix="0" xfId="0">
      <alignment horizontal="center" vertical="center"/>
    </xf>
    <xf numFmtId="167" fontId="9" fillId="53" borderId="58" applyAlignment="1" pivotButton="0" quotePrefix="0" xfId="0">
      <alignment horizontal="center" vertical="center"/>
    </xf>
    <xf numFmtId="167" fontId="9" fillId="53" borderId="16" applyAlignment="1" pivotButton="0" quotePrefix="0" xfId="0">
      <alignment horizontal="center" vertical="center"/>
    </xf>
    <xf numFmtId="167" fontId="9" fillId="53" borderId="59" applyAlignment="1" pivotButton="0" quotePrefix="0" xfId="0">
      <alignment horizontal="center" vertical="center"/>
    </xf>
    <xf numFmtId="2" fontId="7" fillId="47" borderId="19" applyAlignment="1" pivotButton="0" quotePrefix="0" xfId="0">
      <alignment horizontal="center" vertical="center"/>
    </xf>
    <xf numFmtId="168" fontId="9" fillId="53" borderId="17" applyAlignment="1" pivotButton="0" quotePrefix="0" xfId="70">
      <alignment horizontal="center" vertical="center"/>
    </xf>
    <xf numFmtId="0" fontId="9" fillId="49" borderId="71" applyAlignment="1" pivotButton="0" quotePrefix="0" xfId="0">
      <alignment horizontal="center" vertical="center" wrapText="1"/>
    </xf>
    <xf numFmtId="0" fontId="9" fillId="49" borderId="21" applyAlignment="1" pivotButton="0" quotePrefix="0" xfId="0">
      <alignment horizontal="center" vertical="center" wrapText="1"/>
    </xf>
    <xf numFmtId="0" fontId="9" fillId="49" borderId="22" applyAlignment="1" pivotButton="0" quotePrefix="0" xfId="0">
      <alignment horizontal="center" vertical="center" wrapText="1"/>
    </xf>
    <xf numFmtId="168" fontId="9" fillId="53" borderId="19" applyAlignment="1" pivotButton="0" quotePrefix="1" xfId="70">
      <alignment horizontal="center" vertical="center"/>
    </xf>
    <xf numFmtId="168" fontId="9" fillId="53" borderId="20" applyAlignment="1" pivotButton="0" quotePrefix="0" xfId="70">
      <alignment horizontal="center" vertical="center"/>
    </xf>
    <xf numFmtId="167" fontId="9" fillId="53" borderId="68" applyAlignment="1" pivotButton="0" quotePrefix="1" xfId="0">
      <alignment horizontal="center" vertical="center"/>
    </xf>
    <xf numFmtId="168" fontId="9" fillId="53" borderId="68" applyAlignment="1" pivotButton="0" quotePrefix="1" xfId="70">
      <alignment horizontal="center" vertical="center"/>
    </xf>
    <xf numFmtId="168" fontId="9" fillId="53" borderId="58" applyAlignment="1" pivotButton="0" quotePrefix="1" xfId="70">
      <alignment horizontal="center" vertical="center"/>
    </xf>
    <xf numFmtId="168" fontId="9" fillId="53" borderId="16" applyAlignment="1" pivotButton="0" quotePrefix="1" xfId="70">
      <alignment horizontal="center" vertical="center"/>
    </xf>
    <xf numFmtId="168" fontId="9" fillId="53" borderId="18" applyAlignment="1" pivotButton="0" quotePrefix="0" xfId="70">
      <alignment horizontal="center" vertical="center"/>
    </xf>
    <xf numFmtId="168" fontId="9" fillId="53" borderId="58" applyAlignment="1" pivotButton="0" quotePrefix="0" xfId="70">
      <alignment horizontal="center" vertical="center"/>
    </xf>
    <xf numFmtId="168" fontId="9" fillId="53" borderId="59" applyAlignment="1" pivotButton="0" quotePrefix="0" xfId="70">
      <alignment horizontal="center" vertical="center"/>
    </xf>
    <xf numFmtId="167" fontId="9" fillId="0" borderId="71" applyAlignment="1" pivotButton="0" quotePrefix="0" xfId="0">
      <alignment horizontal="center" vertical="center" wrapText="1"/>
    </xf>
    <xf numFmtId="167" fontId="9" fillId="0" borderId="74" applyAlignment="1" pivotButton="0" quotePrefix="0" xfId="0">
      <alignment horizontal="center" vertical="center" wrapText="1"/>
    </xf>
    <xf numFmtId="0" fontId="7" fillId="49" borderId="73" applyAlignment="1" pivotButton="0" quotePrefix="0" xfId="0">
      <alignment horizontal="center" vertical="center" wrapText="1"/>
    </xf>
    <xf numFmtId="2" fontId="62" fillId="0" borderId="68" applyAlignment="1" pivotButton="0" quotePrefix="0" xfId="0">
      <alignment horizontal="center" vertical="center"/>
    </xf>
    <xf numFmtId="0" fontId="7" fillId="49" borderId="32" applyAlignment="1" pivotButton="0" quotePrefix="0" xfId="0">
      <alignment horizontal="center" vertical="center" wrapText="1"/>
    </xf>
    <xf numFmtId="2" fontId="7" fillId="47" borderId="42" applyAlignment="1" pivotButton="0" quotePrefix="0" xfId="0">
      <alignment horizontal="center" vertical="center"/>
    </xf>
    <xf numFmtId="168" fontId="9" fillId="53" borderId="42" applyAlignment="1" pivotButton="0" quotePrefix="1" xfId="70">
      <alignment horizontal="center" vertical="center"/>
    </xf>
    <xf numFmtId="2" fontId="62" fillId="0" borderId="18" applyAlignment="1" pivotButton="0" quotePrefix="0" xfId="0">
      <alignment horizontal="center" vertical="center"/>
    </xf>
    <xf numFmtId="0" fontId="7" fillId="49" borderId="47" applyAlignment="1" pivotButton="0" quotePrefix="0" xfId="0">
      <alignment horizontal="center" vertical="center" wrapText="1"/>
    </xf>
    <xf numFmtId="0" fontId="9" fillId="49" borderId="46" applyAlignment="1" pivotButton="0" quotePrefix="0" xfId="0">
      <alignment horizontal="center" vertical="center" wrapText="1"/>
    </xf>
    <xf numFmtId="0" fontId="9" fillId="49" borderId="43" applyAlignment="1" pivotButton="0" quotePrefix="0" xfId="0">
      <alignment horizontal="center" vertical="center" wrapText="1"/>
    </xf>
    <xf numFmtId="0" fontId="9" fillId="49" borderId="44" applyAlignment="1" pivotButton="0" quotePrefix="0" xfId="0">
      <alignment horizontal="center" vertical="center" wrapText="1"/>
    </xf>
    <xf numFmtId="0" fontId="9" fillId="49" borderId="75" applyAlignment="1" pivotButton="0" quotePrefix="0" xfId="0">
      <alignment horizontal="center" vertical="center" wrapText="1"/>
    </xf>
    <xf numFmtId="167" fontId="9" fillId="0" borderId="60" applyAlignment="1" pivotButton="0" quotePrefix="0" xfId="0">
      <alignment horizontal="center" vertical="center" wrapText="1"/>
    </xf>
    <xf numFmtId="167" fontId="9" fillId="0" borderId="37" applyAlignment="1" pivotButton="0" quotePrefix="0" xfId="0">
      <alignment horizontal="center" vertical="center" wrapText="1"/>
    </xf>
    <xf numFmtId="167" fontId="9" fillId="0" borderId="61" applyAlignment="1" pivotButton="0" quotePrefix="0" xfId="0">
      <alignment horizontal="center" vertical="center" wrapText="1"/>
    </xf>
    <xf numFmtId="0" fontId="7" fillId="49" borderId="38" applyAlignment="1" pivotButton="0" quotePrefix="0" xfId="0">
      <alignment horizontal="center" vertical="center" wrapText="1"/>
    </xf>
    <xf numFmtId="0" fontId="7" fillId="49" borderId="39" applyAlignment="1" pivotButton="0" quotePrefix="0" xfId="0">
      <alignment horizontal="center" vertical="center" wrapText="1"/>
    </xf>
    <xf numFmtId="0" fontId="7" fillId="49" borderId="41" applyAlignment="1" pivotButton="0" quotePrefix="0" xfId="0">
      <alignment horizontal="center" vertical="center" wrapText="1"/>
    </xf>
    <xf numFmtId="167" fontId="9" fillId="0" borderId="66" applyAlignment="1" pivotButton="0" quotePrefix="0" xfId="0">
      <alignment horizontal="center" vertical="center" wrapText="1"/>
    </xf>
    <xf numFmtId="0" fontId="0" fillId="0" borderId="10" pivotButton="0" quotePrefix="0" xfId="0"/>
    <xf numFmtId="164" fontId="14" fillId="0" borderId="11" applyAlignment="1" pivotButton="0" quotePrefix="0" xfId="46">
      <alignment horizontal="center" vertical="center"/>
    </xf>
    <xf numFmtId="165" fontId="14" fillId="0" borderId="0" applyAlignment="1" pivotButton="0" quotePrefix="0" xfId="46">
      <alignment horizontal="center" vertical="center"/>
    </xf>
    <xf numFmtId="0" fontId="0" fillId="0" borderId="37" pivotButton="0" quotePrefix="0" xfId="0"/>
    <xf numFmtId="165" fontId="14" fillId="0" borderId="31" applyAlignment="1" pivotButton="0" quotePrefix="0" xfId="46">
      <alignment horizontal="center" vertical="center"/>
    </xf>
    <xf numFmtId="165" fontId="60" fillId="0" borderId="0" applyAlignment="1" pivotButton="0" quotePrefix="0" xfId="0">
      <alignment vertical="center"/>
    </xf>
    <xf numFmtId="166" fontId="68" fillId="50" borderId="93" applyAlignment="1" pivotButton="0" quotePrefix="0" xfId="0">
      <alignment vertical="center"/>
    </xf>
    <xf numFmtId="165" fontId="68" fillId="50" borderId="93" applyAlignment="1" pivotButton="0" quotePrefix="0" xfId="0">
      <alignment vertical="center"/>
    </xf>
    <xf numFmtId="0" fontId="9" fillId="49" borderId="100" applyAlignment="1" pivotButton="0" quotePrefix="0" xfId="0">
      <alignment horizontal="center" vertical="center" wrapText="1"/>
    </xf>
    <xf numFmtId="0" fontId="7" fillId="49" borderId="104" applyAlignment="1" pivotButton="0" quotePrefix="0" xfId="0">
      <alignment horizontal="center" vertical="center" wrapText="1"/>
    </xf>
    <xf numFmtId="0" fontId="7" fillId="49" borderId="102" applyAlignment="1" pivotButton="0" quotePrefix="0" xfId="0">
      <alignment horizontal="center" vertical="center"/>
    </xf>
    <xf numFmtId="2" fontId="7" fillId="0" borderId="100" applyAlignment="1" pivotButton="0" quotePrefix="0" xfId="0">
      <alignment horizontal="center" vertical="center"/>
    </xf>
    <xf numFmtId="2" fontId="60" fillId="0" borderId="102" applyAlignment="1" pivotButton="0" quotePrefix="0" xfId="0">
      <alignment horizontal="center" vertical="center"/>
    </xf>
    <xf numFmtId="2" fontId="55" fillId="0" borderId="99" applyAlignment="1" pivotButton="0" quotePrefix="0" xfId="0">
      <alignment horizontal="center" vertical="center"/>
    </xf>
    <xf numFmtId="2" fontId="7" fillId="47" borderId="101" applyAlignment="1" pivotButton="0" quotePrefix="0" xfId="0">
      <alignment horizontal="center" vertical="center"/>
    </xf>
    <xf numFmtId="3" fontId="63" fillId="0" borderId="100" applyAlignment="1" pivotButton="0" quotePrefix="0" xfId="49">
      <alignment horizontal="center" vertical="center"/>
    </xf>
    <xf numFmtId="2" fontId="63" fillId="0" borderId="99" applyAlignment="1" pivotButton="0" quotePrefix="0" xfId="0">
      <alignment horizontal="center" vertical="center"/>
    </xf>
    <xf numFmtId="0" fontId="0" fillId="0" borderId="63" pivotButton="0" quotePrefix="0" xfId="0"/>
    <xf numFmtId="0" fontId="0" fillId="0" borderId="21" pivotButton="0" quotePrefix="0" xfId="0"/>
    <xf numFmtId="0" fontId="0" fillId="0" borderId="29" pivotButton="0" quotePrefix="0" xfId="0"/>
    <xf numFmtId="0" fontId="0" fillId="0" borderId="58" pivotButton="0" quotePrefix="0" xfId="0"/>
    <xf numFmtId="0" fontId="0" fillId="0" borderId="64" pivotButton="0" quotePrefix="0" xfId="0"/>
    <xf numFmtId="0" fontId="0" fillId="0" borderId="22" pivotButton="0" quotePrefix="0" xfId="0"/>
    <xf numFmtId="0" fontId="0" fillId="0" borderId="65" pivotButton="0" quotePrefix="0" xfId="0"/>
    <xf numFmtId="0" fontId="0" fillId="0" borderId="61" pivotButton="0" quotePrefix="0" xfId="0"/>
    <xf numFmtId="0" fontId="0" fillId="0" borderId="59" pivotButton="0" quotePrefix="0" xfId="0"/>
    <xf numFmtId="0" fontId="9" fillId="49" borderId="97" applyAlignment="1" pivotButton="0" quotePrefix="0" xfId="0">
      <alignment horizontal="center" vertical="center" wrapText="1"/>
    </xf>
    <xf numFmtId="0" fontId="7" fillId="49" borderId="103" applyAlignment="1" pivotButton="0" quotePrefix="0" xfId="0">
      <alignment horizontal="center" vertical="center" wrapText="1"/>
    </xf>
    <xf numFmtId="3" fontId="7" fillId="49" borderId="98" applyAlignment="1" pivotButton="0" quotePrefix="0" xfId="0">
      <alignment horizontal="center" vertical="center" wrapText="1"/>
    </xf>
    <xf numFmtId="0" fontId="7" fillId="49" borderId="98" applyAlignment="1" pivotButton="0" quotePrefix="0" xfId="0">
      <alignment horizontal="center" vertical="center"/>
    </xf>
    <xf numFmtId="2" fontId="7" fillId="0" borderId="97" applyAlignment="1" pivotButton="0" quotePrefix="0" xfId="0">
      <alignment horizontal="center" vertical="center"/>
    </xf>
    <xf numFmtId="2" fontId="60" fillId="0" borderId="98" applyAlignment="1" pivotButton="0" quotePrefix="0" xfId="0">
      <alignment horizontal="center" vertical="center"/>
    </xf>
    <xf numFmtId="2" fontId="55" fillId="0" borderId="95" applyAlignment="1" pivotButton="0" quotePrefix="0" xfId="0">
      <alignment horizontal="center" vertical="center"/>
    </xf>
    <xf numFmtId="2" fontId="7" fillId="47" borderId="94" applyAlignment="1" pivotButton="0" quotePrefix="0" xfId="0">
      <alignment horizontal="center" vertical="center"/>
    </xf>
    <xf numFmtId="3" fontId="63" fillId="0" borderId="97" applyAlignment="1" pivotButton="0" quotePrefix="0" xfId="49">
      <alignment horizontal="center" vertical="center"/>
    </xf>
    <xf numFmtId="2" fontId="63" fillId="0" borderId="95" applyAlignment="1" pivotButton="0" quotePrefix="0" xfId="0">
      <alignment horizontal="center" vertical="center"/>
    </xf>
    <xf numFmtId="2" fontId="62" fillId="0" borderId="94" applyAlignment="1" pivotButton="0" quotePrefix="0" xfId="0">
      <alignment horizontal="center" vertical="center"/>
    </xf>
    <xf numFmtId="0" fontId="7" fillId="49" borderId="98" applyAlignment="1" pivotButton="0" quotePrefix="0" xfId="0">
      <alignment horizontal="center" vertical="center" wrapText="1"/>
    </xf>
    <xf numFmtId="0" fontId="7" fillId="49" borderId="95" applyAlignment="1" pivotButton="0" quotePrefix="0" xfId="0">
      <alignment horizontal="center" vertical="center"/>
    </xf>
    <xf numFmtId="167" fontId="60" fillId="0" borderId="42" applyAlignment="1" pivotButton="0" quotePrefix="0" xfId="0">
      <alignment horizontal="center"/>
    </xf>
    <xf numFmtId="167" fontId="60" fillId="0" borderId="17" applyAlignment="1" pivotButton="0" quotePrefix="0" xfId="0">
      <alignment horizontal="center"/>
    </xf>
    <xf numFmtId="167" fontId="60" fillId="0" borderId="20" applyAlignment="1" pivotButton="0" quotePrefix="0" xfId="0">
      <alignment horizontal="center"/>
    </xf>
    <xf numFmtId="167" fontId="9" fillId="53" borderId="59" applyAlignment="1" pivotButton="0" quotePrefix="0" xfId="0">
      <alignment horizontal="center" vertical="center" wrapText="1"/>
    </xf>
    <xf numFmtId="168" fontId="9" fillId="53" borderId="59" applyAlignment="1" pivotButton="0" quotePrefix="0" xfId="70">
      <alignment horizontal="center" vertical="center" wrapText="1"/>
    </xf>
    <xf numFmtId="167" fontId="71" fillId="0" borderId="22" applyAlignment="1" pivotButton="0" quotePrefix="0" xfId="70">
      <alignment horizontal="center" vertical="center" wrapText="1"/>
    </xf>
    <xf numFmtId="167" fontId="71" fillId="0" borderId="23" applyAlignment="1" pivotButton="0" quotePrefix="0" xfId="70">
      <alignment horizontal="center" vertical="center" wrapText="1"/>
    </xf>
    <xf numFmtId="0" fontId="0" fillId="0" borderId="7" pivotButton="0" quotePrefix="0" xfId="0"/>
    <xf numFmtId="0" fontId="0" fillId="0" borderId="72" pivotButton="0" quotePrefix="0" xfId="0"/>
    <xf numFmtId="0" fontId="0" fillId="0" borderId="32" pivotButton="0" quotePrefix="0" xfId="0"/>
    <xf numFmtId="0" fontId="0" fillId="0" borderId="36" pivotButton="0" quotePrefix="0" xfId="0"/>
    <xf numFmtId="0" fontId="0" fillId="0" borderId="16" pivotButton="0" quotePrefix="0" xfId="0"/>
    <xf numFmtId="0" fontId="0" fillId="0" borderId="23" pivotButton="0" quotePrefix="0" xfId="0"/>
    <xf numFmtId="2" fontId="7" fillId="0" borderId="75" applyAlignment="1" pivotButton="0" quotePrefix="0" xfId="0">
      <alignment horizontal="center" vertical="center"/>
    </xf>
    <xf numFmtId="167" fontId="9" fillId="53" borderId="94" applyAlignment="1" pivotButton="0" quotePrefix="0" xfId="0">
      <alignment horizontal="center" vertical="center" wrapText="1"/>
    </xf>
    <xf numFmtId="2" fontId="60" fillId="0" borderId="106" applyAlignment="1" pivotButton="0" quotePrefix="0" xfId="0">
      <alignment horizontal="center" vertical="center"/>
    </xf>
    <xf numFmtId="2" fontId="55" fillId="0" borderId="38" applyAlignment="1" pivotButton="0" quotePrefix="0" xfId="0">
      <alignment horizontal="center" vertical="center"/>
    </xf>
    <xf numFmtId="3" fontId="63" fillId="0" borderId="75" applyAlignment="1" pivotButton="0" quotePrefix="0" xfId="49">
      <alignment horizontal="center" vertical="center"/>
    </xf>
    <xf numFmtId="2" fontId="63" fillId="0" borderId="38" applyAlignment="1" pivotButton="0" quotePrefix="0" xfId="0">
      <alignment horizontal="center" vertical="center"/>
    </xf>
    <xf numFmtId="2" fontId="62" fillId="0" borderId="19" applyAlignment="1" pivotButton="0" quotePrefix="0" xfId="0">
      <alignment horizontal="center" vertical="center"/>
    </xf>
    <xf numFmtId="168" fontId="9" fillId="53" borderId="94" applyAlignment="1" pivotButton="0" quotePrefix="0" xfId="70">
      <alignment horizontal="center" vertical="center" wrapText="1"/>
    </xf>
    <xf numFmtId="3" fontId="71" fillId="0" borderId="97" applyAlignment="1" pivotButton="0" quotePrefix="0" xfId="70">
      <alignment horizontal="center" vertical="center" wrapText="1"/>
    </xf>
    <xf numFmtId="167" fontId="71" fillId="0" borderId="103" applyAlignment="1" pivotButton="0" quotePrefix="0" xfId="70">
      <alignment horizontal="center" vertical="center" wrapText="1"/>
    </xf>
    <xf numFmtId="167" fontId="71" fillId="0" borderId="105" applyAlignment="1" pivotButton="0" quotePrefix="0" xfId="70">
      <alignment horizontal="center" vertical="center" wrapText="1"/>
    </xf>
    <xf numFmtId="0" fontId="9" fillId="49" borderId="98" applyAlignment="1" pivotButton="0" quotePrefix="0" xfId="0">
      <alignment horizontal="center" vertical="center" wrapText="1"/>
    </xf>
    <xf numFmtId="0" fontId="9" fillId="49" borderId="104" applyAlignment="1" pivotButton="0" quotePrefix="0" xfId="0">
      <alignment horizontal="center" vertical="center" wrapText="1"/>
    </xf>
    <xf numFmtId="2" fontId="7" fillId="0" borderId="46" applyAlignment="1" pivotButton="0" quotePrefix="0" xfId="0">
      <alignment horizontal="center" vertical="center"/>
    </xf>
    <xf numFmtId="167" fontId="9" fillId="53" borderId="42" applyAlignment="1" pivotButton="0" quotePrefix="1" xfId="0">
      <alignment horizontal="center" vertical="center"/>
    </xf>
    <xf numFmtId="2" fontId="60" fillId="0" borderId="51" applyAlignment="1" pivotButton="0" quotePrefix="0" xfId="0">
      <alignment horizontal="center" vertical="center"/>
    </xf>
    <xf numFmtId="2" fontId="55" fillId="0" borderId="45" applyAlignment="1" pivotButton="0" quotePrefix="0" xfId="0">
      <alignment horizontal="center" vertical="center"/>
    </xf>
    <xf numFmtId="3" fontId="63" fillId="0" borderId="46" applyAlignment="1" pivotButton="0" quotePrefix="0" xfId="49">
      <alignment horizontal="center" vertical="center"/>
    </xf>
    <xf numFmtId="2" fontId="63" fillId="0" borderId="45" applyAlignment="1" pivotButton="0" quotePrefix="0" xfId="0">
      <alignment horizontal="center" vertical="center"/>
    </xf>
    <xf numFmtId="2" fontId="62" fillId="0" borderId="42" applyAlignment="1" pivotButton="0" quotePrefix="0" xfId="0">
      <alignment horizontal="center" vertical="center"/>
    </xf>
    <xf numFmtId="168" fontId="9" fillId="53" borderId="42" applyAlignment="1" pivotButton="0" quotePrefix="1" xfId="70">
      <alignment horizontal="center" vertical="center"/>
    </xf>
    <xf numFmtId="3" fontId="9" fillId="0" borderId="100" applyAlignment="1" pivotButton="0" quotePrefix="0" xfId="0">
      <alignment horizontal="center" vertical="center" wrapText="1"/>
    </xf>
    <xf numFmtId="167" fontId="9" fillId="0" borderId="104" applyAlignment="1" pivotButton="0" quotePrefix="0" xfId="0">
      <alignment horizontal="center" vertical="center" wrapText="1"/>
    </xf>
    <xf numFmtId="167" fontId="9" fillId="0" borderId="107" applyAlignment="1" pivotButton="0" quotePrefix="0" xfId="0">
      <alignment horizontal="center" vertical="center" wrapText="1"/>
    </xf>
    <xf numFmtId="167" fontId="9" fillId="53" borderId="16" applyAlignment="1" pivotButton="0" quotePrefix="0" xfId="0">
      <alignment horizontal="center" vertical="center"/>
    </xf>
    <xf numFmtId="168" fontId="9" fillId="53" borderId="17" applyAlignment="1" pivotButton="0" quotePrefix="0" xfId="70">
      <alignment horizontal="center" vertical="center"/>
    </xf>
    <xf numFmtId="167" fontId="9" fillId="53" borderId="59" applyAlignment="1" pivotButton="0" quotePrefix="0" xfId="0">
      <alignment horizontal="center" vertical="center"/>
    </xf>
    <xf numFmtId="168" fontId="9" fillId="53" borderId="20" applyAlignment="1" pivotButton="0" quotePrefix="0" xfId="70">
      <alignment horizontal="center" vertical="center"/>
    </xf>
    <xf numFmtId="167" fontId="9" fillId="53" borderId="19" applyAlignment="1" pivotButton="0" quotePrefix="0" xfId="0">
      <alignment horizontal="center" vertical="center"/>
    </xf>
    <xf numFmtId="168" fontId="9" fillId="53" borderId="19" applyAlignment="1" pivotButton="0" quotePrefix="1" xfId="70">
      <alignment horizontal="center" vertical="center"/>
    </xf>
    <xf numFmtId="3" fontId="9" fillId="0" borderId="97" applyAlignment="1" pivotButton="0" quotePrefix="0" xfId="0">
      <alignment horizontal="center" vertical="center" wrapText="1"/>
    </xf>
    <xf numFmtId="167" fontId="9" fillId="0" borderId="103" applyAlignment="1" pivotButton="0" quotePrefix="0" xfId="0">
      <alignment horizontal="center" vertical="center" wrapText="1"/>
    </xf>
    <xf numFmtId="167" fontId="9" fillId="0" borderId="105" applyAlignment="1" pivotButton="0" quotePrefix="0" xfId="0">
      <alignment horizontal="center" vertical="center" wrapText="1"/>
    </xf>
    <xf numFmtId="0" fontId="9" fillId="49" borderId="95" applyAlignment="1" pivotButton="0" quotePrefix="0" xfId="0">
      <alignment horizontal="center" vertical="center" wrapText="1"/>
    </xf>
    <xf numFmtId="167" fontId="9" fillId="0" borderId="99" applyAlignment="1" pivotButton="0" quotePrefix="0" xfId="0">
      <alignment horizontal="center" vertical="center" wrapText="1"/>
    </xf>
    <xf numFmtId="2" fontId="62" fillId="0" borderId="20" applyAlignment="1" pivotButton="0" quotePrefix="0" xfId="0">
      <alignment horizontal="center" vertical="center"/>
    </xf>
    <xf numFmtId="167" fontId="9" fillId="0" borderId="95" applyAlignment="1" pivotButton="0" quotePrefix="0" xfId="0">
      <alignment horizontal="center" vertical="center" wrapText="1"/>
    </xf>
  </cellXfs>
  <cellStyles count="79">
    <cellStyle name="Normal" xfId="0" builtinId="0"/>
    <cellStyle name="20% - Accent1" xfId="1" builtinId="30"/>
    <cellStyle name="20% - Accent1 2" xfId="2"/>
    <cellStyle name="20% - Accent2" xfId="3" builtinId="34"/>
    <cellStyle name="20% - Accent2 2" xfId="4"/>
    <cellStyle name="20% - Accent3" xfId="5" builtinId="38"/>
    <cellStyle name="20% - Accent3 2" xfId="6"/>
    <cellStyle name="20% - Accent4" xfId="7" builtinId="42"/>
    <cellStyle name="20% - Accent4 2" xfId="8"/>
    <cellStyle name="20% - Accent5" xfId="9" builtinId="46"/>
    <cellStyle name="20% - Accent6" xfId="10" builtinId="50"/>
    <cellStyle name="40% - Accent1" xfId="11" builtinId="31"/>
    <cellStyle name="40% - Accent1 2" xfId="12"/>
    <cellStyle name="40% - Accent2" xfId="13" builtinId="35"/>
    <cellStyle name="40% - Accent3" xfId="14" builtinId="39"/>
    <cellStyle name="40% - Accent3 2" xfId="15"/>
    <cellStyle name="40% - Accent4" xfId="16" builtinId="43"/>
    <cellStyle name="40% - Accent4 2" xfId="17"/>
    <cellStyle name="40% - Accent5" xfId="18" builtinId="47"/>
    <cellStyle name="40% - Accent6" xfId="19" builtinId="51"/>
    <cellStyle name="40% - Accent6 2" xfId="20"/>
    <cellStyle name="60% - Accent1" xfId="21" builtinId="32"/>
    <cellStyle name="60% - Accent1 2" xfId="22"/>
    <cellStyle name="60% - Accent2" xfId="23" builtinId="36"/>
    <cellStyle name="60% - Accent3" xfId="24" builtinId="40"/>
    <cellStyle name="60% - Accent3 2" xfId="25"/>
    <cellStyle name="60% - Accent4" xfId="26" builtinId="44"/>
    <cellStyle name="60% - Accent4 2" xfId="27"/>
    <cellStyle name="60% - Accent5" xfId="28" builtinId="48"/>
    <cellStyle name="60% - Accent6" xfId="29" builtinId="52"/>
    <cellStyle name="60% - Accent6 2" xfId="30"/>
    <cellStyle name="Accent1" xfId="31" builtinId="29"/>
    <cellStyle name="Accent1 2" xfId="32"/>
    <cellStyle name="Accent2" xfId="33" builtinId="33"/>
    <cellStyle name="Accent2 2" xfId="34"/>
    <cellStyle name="Accent3" xfId="35" builtinId="37"/>
    <cellStyle name="Accent3 2" xfId="36"/>
    <cellStyle name="Accent4" xfId="37" builtinId="41"/>
    <cellStyle name="Accent4 2" xfId="38"/>
    <cellStyle name="Accent5" xfId="39" builtinId="45"/>
    <cellStyle name="Accent6" xfId="40" builtinId="49"/>
    <cellStyle name="Bad" xfId="41" builtinId="27"/>
    <cellStyle name="Bad 2" xfId="42"/>
    <cellStyle name="Calculation" xfId="43" builtinId="22"/>
    <cellStyle name="Calculation 2" xfId="44"/>
    <cellStyle name="Check Cell" xfId="45" builtinId="23"/>
    <cellStyle name="Comma [0]" xfId="46" builtinId="6"/>
    <cellStyle name="Comma [0] 2" xfId="47"/>
    <cellStyle name="Comma [0] 3" xfId="48"/>
    <cellStyle name="Comma 2" xfId="49"/>
    <cellStyle name="Explanatory Text" xfId="50" builtinId="53"/>
    <cellStyle name="Good" xfId="51" builtinId="26"/>
    <cellStyle name="Heading 1" xfId="52" builtinId="16"/>
    <cellStyle name="Heading 1 2" xfId="53"/>
    <cellStyle name="Heading 2" xfId="54" builtinId="17"/>
    <cellStyle name="Heading 2 2" xfId="55"/>
    <cellStyle name="Heading 3" xfId="56" builtinId="18"/>
    <cellStyle name="Heading 3 2" xfId="57"/>
    <cellStyle name="Heading 4" xfId="58" builtinId="19"/>
    <cellStyle name="Heading 4 2" xfId="59"/>
    <cellStyle name="Input" xfId="60" builtinId="20"/>
    <cellStyle name="Linked Cell" xfId="61" builtinId="24"/>
    <cellStyle name="Neutral" xfId="62" builtinId="28"/>
    <cellStyle name="Normal 2" xfId="63"/>
    <cellStyle name="Normal 2 2" xfId="64"/>
    <cellStyle name="Note" xfId="65" builtinId="10"/>
    <cellStyle name="Note 2" xfId="66"/>
    <cellStyle name="Note 3" xfId="67"/>
    <cellStyle name="Output" xfId="68" builtinId="21"/>
    <cellStyle name="Output 2" xfId="69"/>
    <cellStyle name="Percent" xfId="70" builtinId="5"/>
    <cellStyle name="Percent 2" xfId="71"/>
    <cellStyle name="Percent 3" xfId="72"/>
    <cellStyle name="Title" xfId="73" builtinId="15"/>
    <cellStyle name="Title 2" xfId="74"/>
    <cellStyle name="Total" xfId="75" builtinId="25"/>
    <cellStyle name="Total 2" xfId="76"/>
    <cellStyle name="Warning Text" xfId="77" builtinId="11"/>
    <cellStyle name="標準 2" xfId="78"/>
  </cellStyles>
  <dxfs count="8">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plotArea>
      <layout>
        <manualLayout>
          <layoutTarget val="inner"/>
          <xMode val="edge"/>
          <yMode val="edge"/>
          <wMode val="factor"/>
          <hMode val="factor"/>
          <x val="0.1086755371854121"/>
          <y val="0.04979253112033195"/>
          <w val="0.8613842374198802"/>
          <h val="0.7993171141137813"/>
        </manualLayout>
      </layout>
      <scatterChart>
        <scatterStyle val="lineMarker"/>
        <varyColors val="0"/>
        <ser>
          <idx val="1"/>
          <order val="0"/>
          <spPr>
            <a:ln w="28575">
              <a:noFill/>
              <a:prstDash val="solid"/>
            </a:ln>
          </spPr>
          <marker>
            <symbol val="circle"/>
            <size val="10"/>
            <spPr>
              <a:solidFill>
                <a:srgbClr val="9BBB59"/>
              </a:solidFill>
              <a:ln w="9525">
                <a:noFill/>
                <a:prstDash val="solid"/>
              </a:ln>
            </spPr>
          </marker>
          <trendline>
            <spPr>
              <a:ln w="3175">
                <a:solidFill>
                  <a:srgbClr val="969696"/>
                </a:solidFill>
                <a:prstDash val="solid"/>
              </a:ln>
            </spPr>
            <trendlineType val="linear"/>
            <dispRSqr val="1"/>
            <dispEq val="1"/>
            <trendlineLbl>
              <layout>
                <manualLayout>
                  <wMode val="factor"/>
                  <hMode val="factor"/>
                  <x val="0.09633216220999635"/>
                  <y val="-0.4834229099378664"/>
                </manualLayout>
              </layout>
              <numFmt formatCode="General" sourceLinked="0"/>
              <spPr>
                <a:solidFill>
                  <a:srgbClr val="FFFFFF"/>
                </a:solidFill>
                <a:ln w="25400">
                  <a:noFill/>
                  <a:prstDash val="solid"/>
                </a:ln>
              </spPr>
              <txPr>
                <a:bodyPr/>
                <a:lstStyle/>
                <a:p>
                  <a:pPr>
                    <a:defRPr sz="1800" b="0" i="0" strike="noStrike" baseline="0">
                      <a:solidFill>
                        <a:srgbClr val="000000"/>
                      </a:solidFill>
                      <a:latin typeface="Calibri"/>
                      <a:ea typeface="Calibri"/>
                      <a:cs typeface="Calibri"/>
                    </a:defRPr>
                  </a:pPr>
                  <a:r>
                    <a:t/>
                  </a:r>
                  <a:endParaRPr lang="en-US"/>
                </a:p>
              </txPr>
            </trendlineLbl>
          </trendline>
          <xVal>
            <numRef>
              <f>'1 dilution - Analysis'!$E$48:$E$53</f>
              <numCache>
                <formatCode>0.00</formatCode>
                <ptCount val="6"/>
                <pt idx="0">
                  <v>1.301029995663981</v>
                </pt>
                <pt idx="1">
                  <v>0.3010299956639812</v>
                </pt>
                <pt idx="2">
                  <v>-0.6989700043360187</v>
                </pt>
                <pt idx="3">
                  <v>-1.698970004336019</v>
                </pt>
                <pt idx="4">
                  <v>-2.698970004336019</v>
                </pt>
                <pt idx="5">
                  <v>-3.698970004336019</v>
                </pt>
              </numCache>
            </numRef>
          </xVal>
          <yVal>
            <numRef>
              <f>'1 dilution - Analysis'!$F$48:$F$53</f>
              <numCache>
                <formatCode>0.00</formatCode>
                <ptCount val="6"/>
                <pt idx="0">
                  <v>7.736666666666667</v>
                </pt>
                <pt idx="1">
                  <v>11.08</v>
                </pt>
                <pt idx="2">
                  <v>14.8</v>
                </pt>
                <pt idx="3">
                  <v>18.03</v>
                </pt>
                <pt idx="4">
                  <v>21.63666666666667</v>
                </pt>
                <pt idx="5">
                  <v>25.14666666666666</v>
                </pt>
              </numCache>
            </numRef>
          </yVal>
          <smooth val="0"/>
        </ser>
        <dLbls>
          <showLegendKey val="0"/>
          <showVal val="0"/>
          <showCatName val="0"/>
          <showSerName val="0"/>
          <showPercent val="0"/>
          <showBubbleSize val="0"/>
        </dLbls>
        <axId val="1944269792"/>
        <axId val="1"/>
      </scatterChart>
      <valAx>
        <axId val="1944269792"/>
        <scaling>
          <orientation val="minMax"/>
        </scaling>
        <delete val="0"/>
        <axPos val="b"/>
        <majorGridlines>
          <spPr>
            <a:ln w="3175">
              <a:solidFill>
                <a:srgbClr val="969696"/>
              </a:solidFill>
              <a:prstDash val="lgDash"/>
            </a:ln>
          </spPr>
        </majorGridlines>
        <title>
          <tx>
            <rich>
              <a:bodyPr/>
              <a:lstStyle/>
              <a:p>
                <a:pPr>
                  <a:defRPr sz="1400" b="1" i="0" strike="noStrike" baseline="0">
                    <a:solidFill>
                      <a:srgbClr val="000000"/>
                    </a:solidFill>
                    <a:latin typeface="Calibri"/>
                    <a:ea typeface="Calibri"/>
                    <a:cs typeface="Calibri"/>
                  </a:defRPr>
                </a:pPr>
                <a:r>
                  <a:rPr lang="en-US"/>
                  <a:t>log (Conc in pM)</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
        <crosses val="autoZero"/>
        <crossBetween val="midCat"/>
      </valAx>
      <valAx>
        <axId val="1"/>
        <scaling>
          <orientation val="minMax"/>
        </scaling>
        <delete val="0"/>
        <axPos val="l"/>
        <majorGridlines>
          <spPr>
            <a:ln w="3175">
              <a:solidFill>
                <a:srgbClr val="808080"/>
              </a:solidFill>
              <a:prstDash val="lgDash"/>
            </a:ln>
          </spPr>
        </majorGridlines>
        <title>
          <tx>
            <rich>
              <a:bodyPr/>
              <a:lstStyle/>
              <a:p>
                <a:pPr>
                  <a:defRPr sz="1400" b="1" i="0" strike="noStrike" baseline="0">
                    <a:solidFill>
                      <a:srgbClr val="000000"/>
                    </a:solidFill>
                    <a:latin typeface="Calibri"/>
                    <a:ea typeface="Calibri"/>
                    <a:cs typeface="Calibri"/>
                  </a:defRPr>
                </a:pPr>
                <a:r>
                  <a:rPr lang="en-US"/>
                  <a:t>Average Cq</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944269792"/>
        <crosses val="autoZero"/>
        <crossBetween val="midCat"/>
      </valAx>
    </plotArea>
    <plotVisOnly val="1"/>
    <dispBlanksAs val="gap"/>
  </chart>
</chartSpace>
</file>

<file path=xl/charts/chart2.xml><?xml version="1.0" encoding="utf-8"?>
<chartSpace xmlns:a="http://schemas.openxmlformats.org/drawingml/2006/main" xmlns="http://schemas.openxmlformats.org/drawingml/2006/chart">
  <chart>
    <plotArea>
      <layout>
        <manualLayout>
          <layoutTarget val="inner"/>
          <xMode val="edge"/>
          <yMode val="edge"/>
          <wMode val="factor"/>
          <hMode val="factor"/>
          <x val="0.1086755371854121"/>
          <y val="0.04979253112033195"/>
          <w val="0.8613842374198802"/>
          <h val="0.7993171141137813"/>
        </manualLayout>
      </layout>
      <scatterChart>
        <scatterStyle val="lineMarker"/>
        <varyColors val="0"/>
        <ser>
          <idx val="1"/>
          <order val="0"/>
          <spPr>
            <a:ln w="28575">
              <a:noFill/>
              <a:prstDash val="solid"/>
            </a:ln>
          </spPr>
          <marker>
            <symbol val="circle"/>
            <size val="10"/>
            <spPr>
              <a:solidFill>
                <a:srgbClr val="9BBB59"/>
              </a:solidFill>
              <a:ln w="9525">
                <a:noFill/>
                <a:prstDash val="solid"/>
              </a:ln>
            </spPr>
          </marker>
          <trendline>
            <spPr>
              <a:ln w="3175">
                <a:solidFill>
                  <a:srgbClr val="969696"/>
                </a:solidFill>
                <a:prstDash val="solid"/>
              </a:ln>
            </spPr>
            <trendlineType val="linear"/>
            <dispRSqr val="1"/>
            <dispEq val="1"/>
            <trendlineLbl>
              <layout>
                <manualLayout>
                  <wMode val="factor"/>
                  <hMode val="factor"/>
                  <x val="0.09489744198044112"/>
                  <y val="-0.5954903492291346"/>
                </manualLayout>
              </layout>
              <numFmt formatCode="General" sourceLinked="0"/>
              <spPr>
                <a:solidFill>
                  <a:srgbClr val="FFFFFF"/>
                </a:solidFill>
                <a:ln w="25400">
                  <a:noFill/>
                  <a:prstDash val="solid"/>
                </a:ln>
              </spPr>
              <txPr>
                <a:bodyPr/>
                <a:lstStyle/>
                <a:p>
                  <a:pPr>
                    <a:defRPr sz="1800" b="0" i="0" strike="noStrike" baseline="0">
                      <a:solidFill>
                        <a:srgbClr val="000000"/>
                      </a:solidFill>
                      <a:latin typeface="Calibri"/>
                      <a:ea typeface="Calibri"/>
                      <a:cs typeface="Calibri"/>
                    </a:defRPr>
                  </a:pPr>
                  <a:r>
                    <a:t/>
                  </a:r>
                  <a:endParaRPr lang="en-US"/>
                </a:p>
              </txPr>
            </trendlineLbl>
          </trendline>
          <xVal>
            <numRef>
              <f>'2 dilutions - Analysis'!$E$48:$E$53</f>
              <numCache>
                <formatCode>0.00</formatCode>
                <ptCount val="6"/>
                <pt idx="0">
                  <v>1.301029995663981</v>
                </pt>
                <pt idx="1">
                  <v>0.3010299956639812</v>
                </pt>
                <pt idx="2">
                  <v>-0.6989700043360187</v>
                </pt>
                <pt idx="3">
                  <v>-1.698970004336019</v>
                </pt>
                <pt idx="4">
                  <v>-2.698970004336019</v>
                </pt>
                <pt idx="5">
                  <v>-3.698970004336019</v>
                </pt>
              </numCache>
            </numRef>
          </xVal>
          <yVal>
            <numRef>
              <f>'2 dilutions - Analysis'!$F$48:$F$53</f>
              <numCache>
                <formatCode>0.00</formatCode>
                <ptCount val="6"/>
                <pt idx="0">
                  <v>7.736666666666667</v>
                </pt>
                <pt idx="1">
                  <v>11.08</v>
                </pt>
                <pt idx="2">
                  <v>14.8</v>
                </pt>
                <pt idx="3">
                  <v>18.03</v>
                </pt>
                <pt idx="4">
                  <v>21.63666666666667</v>
                </pt>
                <pt idx="5">
                  <v>25.14666666666666</v>
                </pt>
              </numCache>
            </numRef>
          </yVal>
          <smooth val="0"/>
        </ser>
        <dLbls>
          <showLegendKey val="0"/>
          <showVal val="0"/>
          <showCatName val="0"/>
          <showSerName val="0"/>
          <showPercent val="0"/>
          <showBubbleSize val="0"/>
        </dLbls>
        <axId val="1944794144"/>
        <axId val="1"/>
      </scatterChart>
      <valAx>
        <axId val="1944794144"/>
        <scaling>
          <orientation val="minMax"/>
        </scaling>
        <delete val="0"/>
        <axPos val="b"/>
        <majorGridlines>
          <spPr>
            <a:ln w="3175">
              <a:solidFill>
                <a:srgbClr val="969696"/>
              </a:solidFill>
              <a:prstDash val="lgDash"/>
            </a:ln>
          </spPr>
        </majorGridlines>
        <title>
          <tx>
            <rich>
              <a:bodyPr/>
              <a:lstStyle/>
              <a:p>
                <a:pPr>
                  <a:defRPr sz="1400" b="1" i="0" strike="noStrike" baseline="0">
                    <a:solidFill>
                      <a:srgbClr val="000000"/>
                    </a:solidFill>
                    <a:latin typeface="Calibri"/>
                    <a:ea typeface="Calibri"/>
                    <a:cs typeface="Calibri"/>
                  </a:defRPr>
                </a:pPr>
                <a:r>
                  <a:rPr lang="en-US"/>
                  <a:t>log (Conc in pM)</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
        <crosses val="autoZero"/>
        <crossBetween val="midCat"/>
      </valAx>
      <valAx>
        <axId val="1"/>
        <scaling>
          <orientation val="minMax"/>
        </scaling>
        <delete val="0"/>
        <axPos val="l"/>
        <majorGridlines>
          <spPr>
            <a:ln w="3175">
              <a:solidFill>
                <a:srgbClr val="808080"/>
              </a:solidFill>
              <a:prstDash val="lgDash"/>
            </a:ln>
          </spPr>
        </majorGridlines>
        <title>
          <tx>
            <rich>
              <a:bodyPr/>
              <a:lstStyle/>
              <a:p>
                <a:pPr>
                  <a:defRPr sz="1400" b="1" i="0" strike="noStrike" baseline="0">
                    <a:solidFill>
                      <a:srgbClr val="000000"/>
                    </a:solidFill>
                    <a:latin typeface="Calibri"/>
                    <a:ea typeface="Calibri"/>
                    <a:cs typeface="Calibri"/>
                  </a:defRPr>
                </a:pPr>
                <a:r>
                  <a:rPr lang="en-US"/>
                  <a:t>Average Cq</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944794144"/>
        <crosses val="autoZero"/>
        <crossBetween val="midCat"/>
      </valAx>
    </plotArea>
    <plotVisOnly val="1"/>
    <dispBlanksAs val="gap"/>
  </chart>
</chartSpace>
</file>

<file path=xl/charts/chart3.xml><?xml version="1.0" encoding="utf-8"?>
<chartSpace xmlns:a="http://schemas.openxmlformats.org/drawingml/2006/main" xmlns="http://schemas.openxmlformats.org/drawingml/2006/chart">
  <chart>
    <plotArea>
      <layout>
        <manualLayout>
          <layoutTarget val="inner"/>
          <xMode val="edge"/>
          <yMode val="edge"/>
          <wMode val="factor"/>
          <hMode val="factor"/>
          <x val="0.1086755371854121"/>
          <y val="0.04979253112033195"/>
          <w val="0.8613842374198802"/>
          <h val="0.7993171141137813"/>
        </manualLayout>
      </layout>
      <scatterChart>
        <scatterStyle val="lineMarker"/>
        <varyColors val="0"/>
        <ser>
          <idx val="1"/>
          <order val="0"/>
          <spPr>
            <a:ln w="28575">
              <a:noFill/>
              <a:prstDash val="solid"/>
            </a:ln>
          </spPr>
          <marker>
            <symbol val="circle"/>
            <size val="10"/>
            <spPr>
              <a:solidFill>
                <a:srgbClr val="9BBB59"/>
              </a:solidFill>
              <a:ln w="9525">
                <a:noFill/>
                <a:prstDash val="solid"/>
              </a:ln>
            </spPr>
          </marker>
          <trendline>
            <spPr>
              <a:ln w="3175">
                <a:solidFill>
                  <a:srgbClr val="969696"/>
                </a:solidFill>
                <a:prstDash val="solid"/>
              </a:ln>
            </spPr>
            <trendlineType val="linear"/>
            <dispRSqr val="1"/>
            <dispEq val="1"/>
            <trendlineLbl>
              <layout>
                <manualLayout>
                  <wMode val="factor"/>
                  <hMode val="factor"/>
                  <x val="0.08915856106222016"/>
                  <y val="-0.5847664886393222"/>
                </manualLayout>
              </layout>
              <numFmt formatCode="General" sourceLinked="0"/>
              <spPr>
                <a:solidFill>
                  <a:srgbClr val="FFFFFF"/>
                </a:solidFill>
                <a:ln w="25400">
                  <a:noFill/>
                  <a:prstDash val="solid"/>
                </a:ln>
              </spPr>
              <txPr>
                <a:bodyPr/>
                <a:lstStyle/>
                <a:p>
                  <a:pPr>
                    <a:defRPr sz="1800" b="0" i="0" strike="noStrike" baseline="0">
                      <a:solidFill>
                        <a:srgbClr val="000000"/>
                      </a:solidFill>
                      <a:latin typeface="Calibri"/>
                      <a:ea typeface="Calibri"/>
                      <a:cs typeface="Calibri"/>
                    </a:defRPr>
                  </a:pPr>
                  <a:r>
                    <a:t/>
                  </a:r>
                  <a:endParaRPr lang="en-US"/>
                </a:p>
              </txPr>
            </trendlineLbl>
          </trendline>
          <xVal>
            <numRef>
              <f>'3 dilutions - Analysis'!$E$48:$E$53</f>
              <numCache>
                <formatCode>0.00</formatCode>
                <ptCount val="6"/>
                <pt idx="0">
                  <v>1.301029995663981</v>
                </pt>
                <pt idx="1">
                  <v>0.3010299956639812</v>
                </pt>
                <pt idx="2">
                  <v>-0.6989700043360187</v>
                </pt>
                <pt idx="3">
                  <v>-1.698970004336019</v>
                </pt>
                <pt idx="4">
                  <v>-2.698970004336019</v>
                </pt>
                <pt idx="5">
                  <v>-3.698970004336019</v>
                </pt>
              </numCache>
            </numRef>
          </xVal>
          <yVal>
            <numRef>
              <f>'3 dilutions - Analysis'!$F$48:$F$53</f>
              <numCache>
                <formatCode>0.00</formatCode>
                <ptCount val="6"/>
                <pt idx="0">
                  <v>0</v>
                </pt>
                <pt idx="1">
                  <v>0</v>
                </pt>
                <pt idx="2">
                  <v>0</v>
                </pt>
                <pt idx="3">
                  <v>0</v>
                </pt>
                <pt idx="4">
                  <v>0</v>
                </pt>
                <pt idx="5">
                  <v>0</v>
                </pt>
              </numCache>
            </numRef>
          </yVal>
          <smooth val="0"/>
        </ser>
        <dLbls>
          <showLegendKey val="0"/>
          <showVal val="0"/>
          <showCatName val="0"/>
          <showSerName val="0"/>
          <showPercent val="0"/>
          <showBubbleSize val="0"/>
        </dLbls>
        <axId val="1944819744"/>
        <axId val="1"/>
      </scatterChart>
      <valAx>
        <axId val="1944819744"/>
        <scaling>
          <orientation val="minMax"/>
        </scaling>
        <delete val="0"/>
        <axPos val="b"/>
        <majorGridlines>
          <spPr>
            <a:ln w="3175">
              <a:solidFill>
                <a:srgbClr val="969696"/>
              </a:solidFill>
              <a:prstDash val="lgDash"/>
            </a:ln>
          </spPr>
        </majorGridlines>
        <title>
          <tx>
            <rich>
              <a:bodyPr/>
              <a:lstStyle/>
              <a:p>
                <a:pPr>
                  <a:defRPr sz="1400" b="1" i="0" strike="noStrike" baseline="0">
                    <a:solidFill>
                      <a:srgbClr val="000000"/>
                    </a:solidFill>
                    <a:latin typeface="Calibri"/>
                    <a:ea typeface="Calibri"/>
                    <a:cs typeface="Calibri"/>
                  </a:defRPr>
                </a:pPr>
                <a:r>
                  <a:rPr lang="en-US"/>
                  <a:t>log (Conc in pM)</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
        <crosses val="autoZero"/>
        <crossBetween val="midCat"/>
      </valAx>
      <valAx>
        <axId val="1"/>
        <scaling>
          <orientation val="minMax"/>
        </scaling>
        <delete val="0"/>
        <axPos val="l"/>
        <majorGridlines>
          <spPr>
            <a:ln w="3175">
              <a:solidFill>
                <a:srgbClr val="808080"/>
              </a:solidFill>
              <a:prstDash val="lgDash"/>
            </a:ln>
          </spPr>
        </majorGridlines>
        <title>
          <tx>
            <rich>
              <a:bodyPr/>
              <a:lstStyle/>
              <a:p>
                <a:pPr>
                  <a:defRPr sz="1400" b="1" i="0" strike="noStrike" baseline="0">
                    <a:solidFill>
                      <a:srgbClr val="000000"/>
                    </a:solidFill>
                    <a:latin typeface="Calibri"/>
                    <a:ea typeface="Calibri"/>
                    <a:cs typeface="Calibri"/>
                  </a:defRPr>
                </a:pPr>
                <a:r>
                  <a:rPr lang="en-US"/>
                  <a:t>Average Cq</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944819744"/>
        <crosses val="autoZero"/>
        <crossBetween val="midCat"/>
      </valAx>
    </plotArea>
    <plotVisOnly val="1"/>
    <dispBlanksAs val="gap"/>
  </chart>
</chartSpace>
</file>

<file path=xl/charts/chart4.xml><?xml version="1.0" encoding="utf-8"?>
<chartSpace xmlns:a="http://schemas.openxmlformats.org/drawingml/2006/main" xmlns="http://schemas.openxmlformats.org/drawingml/2006/chart">
  <chart>
    <plotArea>
      <layout>
        <manualLayout>
          <layoutTarget val="inner"/>
          <xMode val="edge"/>
          <yMode val="edge"/>
          <wMode val="factor"/>
          <hMode val="factor"/>
          <x val="0.1086755371854121"/>
          <y val="0.04979253112033195"/>
          <w val="0.8613842374198802"/>
          <h val="0.7993171141137813"/>
        </manualLayout>
      </layout>
      <scatterChart>
        <scatterStyle val="lineMarker"/>
        <varyColors val="0"/>
        <ser>
          <idx val="0"/>
          <order val="0"/>
          <spPr>
            <a:ln w="28575">
              <a:noFill/>
              <a:prstDash val="solid"/>
            </a:ln>
          </spPr>
          <marker>
            <symbol val="circle"/>
            <size val="10"/>
            <spPr>
              <a:solidFill>
                <a:srgbClr val="9BBB59"/>
              </a:solidFill>
              <a:ln w="9525">
                <a:noFill/>
                <a:prstDash val="solid"/>
              </a:ln>
            </spPr>
          </marker>
          <trendline>
            <spPr>
              <a:ln w="3175">
                <a:solidFill>
                  <a:srgbClr val="969696"/>
                </a:solidFill>
                <a:prstDash val="solid"/>
              </a:ln>
            </spPr>
            <trendlineType val="linear"/>
            <dispRSqr val="1"/>
            <dispEq val="1"/>
            <trendlineLbl>
              <layout>
                <manualLayout>
                  <wMode val="factor"/>
                  <hMode val="factor"/>
                  <x val="0.09681040228651476"/>
                  <y val="-0.5954903492291346"/>
                </manualLayout>
              </layout>
              <numFmt formatCode="General" sourceLinked="0"/>
              <spPr>
                <a:solidFill>
                  <a:srgbClr val="FFFFFF"/>
                </a:solidFill>
                <a:ln w="25400">
                  <a:noFill/>
                  <a:prstDash val="solid"/>
                </a:ln>
              </spPr>
              <txPr>
                <a:bodyPr/>
                <a:lstStyle/>
                <a:p>
                  <a:pPr>
                    <a:defRPr sz="1800" b="0" i="0" strike="noStrike" baseline="0">
                      <a:solidFill>
                        <a:srgbClr val="000000"/>
                      </a:solidFill>
                      <a:latin typeface="Calibri"/>
                      <a:ea typeface="Calibri"/>
                      <a:cs typeface="Calibri"/>
                    </a:defRPr>
                  </a:pPr>
                  <a:r>
                    <a:t/>
                  </a:r>
                  <a:endParaRPr lang="en-US"/>
                </a:p>
              </txPr>
            </trendlineLbl>
          </trendline>
          <xVal>
            <numRef>
              <f>'4 dilutions - Analysis'!$E$48:$E$53</f>
              <numCache>
                <formatCode>0.00</formatCode>
                <ptCount val="6"/>
                <pt idx="0">
                  <v>1.301029995663981</v>
                </pt>
                <pt idx="1">
                  <v>0.3010299956639812</v>
                </pt>
                <pt idx="2">
                  <v>-0.6989700043360187</v>
                </pt>
                <pt idx="3">
                  <v>-1.698970004336019</v>
                </pt>
                <pt idx="4">
                  <v>-2.698970004336019</v>
                </pt>
                <pt idx="5">
                  <v>-3.698970004336019</v>
                </pt>
              </numCache>
            </numRef>
          </xVal>
          <yVal>
            <numRef>
              <f>'4 dilutions - Analysis'!$F$48:$F$53</f>
              <numCache>
                <formatCode>0.00</formatCode>
                <ptCount val="6"/>
                <pt idx="0">
                  <v>0</v>
                </pt>
                <pt idx="1">
                  <v>0</v>
                </pt>
                <pt idx="2">
                  <v>0</v>
                </pt>
                <pt idx="3">
                  <v>0</v>
                </pt>
                <pt idx="4">
                  <v>0</v>
                </pt>
                <pt idx="5">
                  <v>0</v>
                </pt>
              </numCache>
            </numRef>
          </yVal>
          <smooth val="0"/>
        </ser>
        <ser>
          <idx val="1"/>
          <order val="1"/>
          <tx>
            <strRef>
              <f>'1 dilution - Analysis'!$K$43</f>
              <strCache>
                <ptCount val="1"/>
                <pt idx="0">
                  <v>Note: if the standard curve equation does not update, click on the line, right click and select</v>
                </pt>
              </strCache>
            </strRef>
          </tx>
          <spPr>
            <a:ln w="28575">
              <a:noFill/>
              <a:prstDash val="solid"/>
            </a:ln>
          </spPr>
          <marker>
            <symbol val="none"/>
            <spPr>
              <a:solidFill>
                <a:srgbClr val="4F81BD"/>
              </a:solidFill>
              <a:ln>
                <a:solidFill>
                  <a:srgbClr val="666699"/>
                </a:solidFill>
                <a:prstDash val="solid"/>
              </a:ln>
            </spPr>
          </marker>
          <xVal>
            <numRef>
              <f>'4 dilutions - Analysis'!$E$48:$E$53</f>
              <numCache>
                <formatCode>0.00</formatCode>
                <ptCount val="6"/>
                <pt idx="0">
                  <v>1.301029995663981</v>
                </pt>
                <pt idx="1">
                  <v>0.3010299956639812</v>
                </pt>
                <pt idx="2">
                  <v>-0.6989700043360187</v>
                </pt>
                <pt idx="3">
                  <v>-1.698970004336019</v>
                </pt>
                <pt idx="4">
                  <v>-2.698970004336019</v>
                </pt>
                <pt idx="5">
                  <v>-3.698970004336019</v>
                </pt>
              </numCache>
            </numRef>
          </xVal>
          <yVal>
            <numRef>
              <f>'1 dilution - Analysis'!$K$44</f>
              <numCache>
                <formatCode>General</formatCode>
                <ptCount val="1"/>
                <pt idx="0">
                  <v>0</v>
                </pt>
              </numCache>
            </numRef>
          </yVal>
          <smooth val="0"/>
        </ser>
        <dLbls>
          <showLegendKey val="0"/>
          <showVal val="0"/>
          <showCatName val="0"/>
          <showSerName val="0"/>
          <showPercent val="0"/>
          <showBubbleSize val="0"/>
        </dLbls>
        <axId val="1942695664"/>
        <axId val="1"/>
      </scatterChart>
      <valAx>
        <axId val="1942695664"/>
        <scaling>
          <orientation val="minMax"/>
        </scaling>
        <delete val="0"/>
        <axPos val="b"/>
        <majorGridlines>
          <spPr>
            <a:ln w="3175">
              <a:solidFill>
                <a:srgbClr val="969696"/>
              </a:solidFill>
              <a:prstDash val="lgDash"/>
            </a:ln>
          </spPr>
        </majorGridlines>
        <title>
          <tx>
            <rich>
              <a:bodyPr/>
              <a:lstStyle/>
              <a:p>
                <a:pPr>
                  <a:defRPr sz="1400" b="1" i="0" strike="noStrike" baseline="0">
                    <a:solidFill>
                      <a:srgbClr val="000000"/>
                    </a:solidFill>
                    <a:latin typeface="Calibri"/>
                    <a:ea typeface="Calibri"/>
                    <a:cs typeface="Calibri"/>
                  </a:defRPr>
                </a:pPr>
                <a:r>
                  <a:rPr lang="en-US"/>
                  <a:t>log (Conc in pM)</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
        <crosses val="autoZero"/>
        <crossBetween val="midCat"/>
      </valAx>
      <valAx>
        <axId val="1"/>
        <scaling>
          <orientation val="minMax"/>
        </scaling>
        <delete val="0"/>
        <axPos val="l"/>
        <majorGridlines>
          <spPr>
            <a:ln w="3175">
              <a:solidFill>
                <a:srgbClr val="808080"/>
              </a:solidFill>
              <a:prstDash val="lgDash"/>
            </a:ln>
          </spPr>
        </majorGridlines>
        <title>
          <tx>
            <rich>
              <a:bodyPr/>
              <a:lstStyle/>
              <a:p>
                <a:pPr>
                  <a:defRPr sz="1400" b="1" i="0" strike="noStrike" baseline="0">
                    <a:solidFill>
                      <a:srgbClr val="000000"/>
                    </a:solidFill>
                    <a:latin typeface="Calibri"/>
                    <a:ea typeface="Calibri"/>
                    <a:cs typeface="Calibri"/>
                  </a:defRPr>
                </a:pPr>
                <a:r>
                  <a:rPr lang="en-US"/>
                  <a:t>Average Cq</a:t>
                </a:r>
              </a:p>
            </rich>
          </tx>
          <overlay val="0"/>
          <spPr>
            <a:noFill/>
            <a:ln w="25400">
              <a:noFill/>
              <a:prstDash val="solid"/>
            </a:ln>
          </spPr>
        </title>
        <numFmt formatCode="0.00" sourceLinked="1"/>
        <majorTickMark val="out"/>
        <minorTickMark val="none"/>
        <tickLblPos val="low"/>
        <spPr>
          <a:ln w="3175">
            <a:solidFill>
              <a:srgbClr val="808080"/>
            </a:solidFill>
            <a:prstDash val="solid"/>
          </a:ln>
        </spPr>
        <txPr>
          <a:bodyPr rot="0" vert="horz"/>
          <a:lstStyle/>
          <a:p>
            <a:pPr>
              <a:defRPr sz="1000" b="0" i="0" strike="noStrike" baseline="0">
                <a:solidFill>
                  <a:srgbClr val="000000"/>
                </a:solidFill>
                <a:latin typeface="Calibri"/>
                <a:ea typeface="Calibri"/>
                <a:cs typeface="Calibri"/>
              </a:defRPr>
            </a:pPr>
            <a:r>
              <a:t/>
            </a:r>
            <a:endParaRPr lang="en-US"/>
          </a:p>
        </txPr>
        <crossAx val="1942695664"/>
        <crosses val="autoZero"/>
        <crossBetween val="midCat"/>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_rels/drawing3.xml.rels><Relationships xmlns="http://schemas.openxmlformats.org/package/2006/relationships"><Relationship Type="http://schemas.openxmlformats.org/officeDocument/2006/relationships/chart" Target="/xl/charts/chart3.xml" Id="rId1" /></Relationships>
</file>

<file path=xl/drawings/_rels/drawing4.xml.rels><Relationships xmlns="http://schemas.openxmlformats.org/package/2006/relationships"><Relationship Type="http://schemas.openxmlformats.org/officeDocument/2006/relationships/chart" Target="/xl/charts/chart4.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914400</colOff>
      <row>44</row>
      <rowOff>165100</rowOff>
    </from>
    <to>
      <col>15</col>
      <colOff>558800</colOff>
      <row>64</row>
      <rowOff>12700</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914400</colOff>
      <row>44</row>
      <rowOff>165100</rowOff>
    </from>
    <to>
      <col>15</col>
      <colOff>558800</colOff>
      <row>64</row>
      <rowOff>12700</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914400</colOff>
      <row>44</row>
      <rowOff>165100</rowOff>
    </from>
    <to>
      <col>15</col>
      <colOff>558800</colOff>
      <row>64</row>
      <rowOff>12700</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4.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914400</colOff>
      <row>44</row>
      <rowOff>165100</rowOff>
    </from>
    <to>
      <col>15</col>
      <colOff>558800</colOff>
      <row>64</row>
      <rowOff>12700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_rels/sheet6.xml.rels><Relationships xmlns="http://schemas.openxmlformats.org/package/2006/relationships"><Relationship Type="http://schemas.openxmlformats.org/officeDocument/2006/relationships/drawing" Target="/xl/drawings/drawing3.xml" Id="rId1" /></Relationships>
</file>

<file path=xl/worksheets/_rels/sheet8.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http://schemas.openxmlformats.org/spreadsheetml/2006/main">
  <sheetPr>
    <tabColor rgb="FF0070C0"/>
    <outlinePr summaryBelow="1" summaryRight="1"/>
    <pageSetUpPr fitToPage="1"/>
  </sheetPr>
  <dimension ref="A1:R68"/>
  <sheetViews>
    <sheetView topLeftCell="A29" zoomScale="170" zoomScaleNormal="170" workbookViewId="0">
      <selection activeCell="B1" sqref="B1"/>
    </sheetView>
  </sheetViews>
  <sheetFormatPr baseColWidth="10" defaultColWidth="9.1640625" defaultRowHeight="14"/>
  <cols>
    <col width="2.6640625" customWidth="1" style="32" min="1" max="1"/>
    <col width="9.6640625" bestFit="1" customWidth="1" style="32" min="2" max="2"/>
    <col width="9.1640625" customWidth="1" style="32" min="3" max="16"/>
    <col width="2.6640625" customWidth="1" style="32" min="17" max="17"/>
    <col width="9.1640625" customWidth="1" style="32" min="18" max="16384"/>
  </cols>
  <sheetData>
    <row r="1" ht="18" customHeight="1">
      <c r="A1" s="172" t="n"/>
      <c r="B1" s="172" t="n"/>
      <c r="C1" s="172" t="n"/>
      <c r="D1" s="172" t="n"/>
      <c r="E1" s="172" t="n"/>
      <c r="F1" s="172" t="n"/>
      <c r="G1" s="172" t="n"/>
      <c r="H1" s="172" t="n"/>
      <c r="I1" s="172" t="n"/>
      <c r="J1" s="172" t="n"/>
      <c r="K1" s="172" t="n"/>
      <c r="L1" s="172" t="n"/>
      <c r="M1" s="172" t="n"/>
      <c r="N1" s="172" t="n"/>
      <c r="O1" s="172" t="n"/>
      <c r="P1" s="172" t="n"/>
      <c r="Q1" s="172" t="n"/>
      <c r="R1" s="172" t="n"/>
    </row>
    <row r="2" ht="23" customHeight="1">
      <c r="A2" s="172" t="n"/>
      <c r="B2" s="173" t="inlineStr">
        <is>
          <t>KAPA Library Quantification Kit (Illumina® platforms)</t>
        </is>
      </c>
      <c r="C2" s="172" t="n"/>
      <c r="D2" s="172" t="n"/>
      <c r="E2" s="172" t="n"/>
      <c r="F2" s="172" t="n"/>
      <c r="G2" s="172" t="n"/>
      <c r="H2" s="172" t="n"/>
      <c r="I2" s="172" t="n"/>
      <c r="J2" s="172" t="n"/>
      <c r="K2" s="172" t="n"/>
      <c r="L2" s="172" t="n"/>
      <c r="M2" s="172" t="n"/>
      <c r="N2" s="172" t="n"/>
      <c r="O2" s="172" t="n"/>
      <c r="P2" s="172" t="n"/>
      <c r="Q2" s="172" t="n"/>
      <c r="R2" s="172" t="n"/>
    </row>
    <row r="3" ht="23" customHeight="1">
      <c r="A3" s="172" t="n"/>
      <c r="B3" s="174" t="n"/>
      <c r="C3" s="172" t="n"/>
      <c r="D3" s="172" t="n"/>
      <c r="E3" s="172" t="n"/>
      <c r="F3" s="172" t="n"/>
      <c r="G3" s="172" t="n"/>
      <c r="H3" s="172" t="n"/>
      <c r="I3" s="172" t="n"/>
      <c r="J3" s="172" t="n"/>
      <c r="K3" s="172" t="n"/>
      <c r="L3" s="172" t="n"/>
      <c r="M3" s="172" t="n"/>
      <c r="N3" s="172" t="n"/>
      <c r="O3" s="172" t="n"/>
      <c r="P3" s="172" t="n"/>
      <c r="Q3" s="172" t="n"/>
      <c r="R3" s="172" t="n"/>
    </row>
    <row r="4" ht="23" customHeight="1">
      <c r="A4" s="172" t="n"/>
      <c r="B4" s="173" t="inlineStr">
        <is>
          <t>Data Analysis Template</t>
        </is>
      </c>
      <c r="C4" s="172" t="n"/>
      <c r="D4" s="172" t="n"/>
      <c r="E4" s="172" t="n"/>
      <c r="F4" s="172" t="n"/>
      <c r="G4" s="172" t="n"/>
      <c r="H4" s="172" t="n"/>
      <c r="I4" s="172" t="n"/>
      <c r="J4" s="172" t="n"/>
      <c r="K4" s="172" t="n"/>
      <c r="L4" s="172" t="n"/>
      <c r="M4" s="172" t="n"/>
      <c r="N4" s="172" t="n"/>
      <c r="O4" s="172" t="n"/>
      <c r="P4" s="172" t="n"/>
      <c r="Q4" s="172" t="n"/>
      <c r="R4" s="172" t="n"/>
    </row>
    <row r="5" ht="16" customHeight="1">
      <c r="A5" s="172" t="n"/>
      <c r="B5" s="175" t="inlineStr">
        <is>
          <t>v4.14</t>
        </is>
      </c>
      <c r="C5" s="172" t="n"/>
      <c r="D5" s="172" t="n"/>
      <c r="E5" s="172" t="n"/>
      <c r="F5" s="172" t="n"/>
      <c r="G5" s="172" t="n"/>
      <c r="H5" s="172" t="n"/>
      <c r="I5" s="172" t="n"/>
      <c r="J5" s="172" t="n"/>
      <c r="K5" s="172" t="n"/>
      <c r="L5" s="172" t="n"/>
      <c r="M5" s="172" t="n"/>
      <c r="N5" s="172" t="n"/>
      <c r="O5" s="172" t="n"/>
      <c r="P5" s="172" t="n"/>
      <c r="Q5" s="172" t="n"/>
      <c r="R5" s="172" t="n"/>
    </row>
    <row r="6">
      <c r="A6" s="172" t="n"/>
      <c r="B6" s="172" t="n"/>
      <c r="C6" s="172" t="n"/>
      <c r="D6" s="172" t="n"/>
      <c r="E6" s="172" t="n"/>
      <c r="F6" s="172" t="n"/>
      <c r="G6" s="172" t="n"/>
      <c r="H6" s="172" t="n"/>
      <c r="I6" s="172" t="n"/>
      <c r="J6" s="172" t="n"/>
      <c r="K6" s="172" t="n"/>
      <c r="L6" s="172" t="n"/>
      <c r="M6" s="172" t="n"/>
      <c r="N6" s="172" t="n"/>
      <c r="O6" s="172" t="n"/>
      <c r="P6" s="172" t="n"/>
      <c r="Q6" s="172" t="n"/>
      <c r="R6" s="172" t="n"/>
    </row>
    <row r="7">
      <c r="A7" s="172" t="n"/>
      <c r="B7" s="172" t="n"/>
      <c r="C7" s="172" t="n"/>
      <c r="D7" s="172" t="n"/>
      <c r="E7" s="172" t="n"/>
      <c r="F7" s="172" t="n"/>
      <c r="G7" s="172" t="n"/>
      <c r="H7" s="172" t="n"/>
      <c r="I7" s="172" t="n"/>
      <c r="J7" s="172" t="n"/>
      <c r="K7" s="172" t="n"/>
      <c r="L7" s="172" t="n"/>
      <c r="M7" s="172" t="n"/>
      <c r="N7" s="172" t="n"/>
      <c r="O7" s="172" t="n"/>
      <c r="P7" s="172" t="n"/>
      <c r="Q7" s="172" t="n"/>
      <c r="R7" s="172" t="n"/>
    </row>
    <row r="8">
      <c r="A8" s="172" t="n"/>
      <c r="B8" s="172" t="n"/>
      <c r="C8" s="172" t="n"/>
      <c r="D8" s="172" t="n"/>
      <c r="E8" s="172" t="n"/>
      <c r="F8" s="172" t="n"/>
      <c r="G8" s="172" t="n"/>
      <c r="H8" s="172" t="n"/>
      <c r="I8" s="172" t="n"/>
      <c r="J8" s="172" t="n"/>
      <c r="K8" s="172" t="n"/>
      <c r="L8" s="172" t="n"/>
      <c r="M8" s="172" t="n"/>
      <c r="N8" s="172" t="n"/>
      <c r="O8" s="172" t="n"/>
      <c r="P8" s="172" t="n"/>
      <c r="Q8" s="172" t="n"/>
      <c r="R8" s="172" t="n"/>
    </row>
    <row r="9" ht="16" customHeight="1">
      <c r="A9" s="172" t="n"/>
      <c r="B9" s="176" t="inlineStr">
        <is>
          <t>This spreadsheet is designed for the analysis of NGS library quantification data generated with the KAPA Library Quantification Kit for Illumina®</t>
        </is>
      </c>
      <c r="C9" s="176" t="n"/>
      <c r="D9" s="176" t="n"/>
      <c r="E9" s="176" t="n"/>
      <c r="F9" s="176" t="n"/>
      <c r="G9" s="176" t="n"/>
      <c r="H9" s="176" t="n"/>
      <c r="I9" s="176" t="n"/>
      <c r="J9" s="176" t="n"/>
      <c r="K9" s="176" t="n"/>
      <c r="L9" s="176" t="n"/>
      <c r="M9" s="176" t="n"/>
      <c r="N9" s="176" t="n"/>
      <c r="O9" s="176" t="n"/>
      <c r="P9" s="176" t="n"/>
      <c r="Q9" s="176" t="n"/>
      <c r="R9" s="172" t="n"/>
    </row>
    <row r="10" ht="16" customHeight="1">
      <c r="A10" s="172" t="n"/>
      <c r="B10" s="176" t="inlineStr">
        <is>
          <t xml:space="preserve">platforms. </t>
        </is>
      </c>
      <c r="C10" s="176" t="n"/>
      <c r="D10" s="176" t="n"/>
      <c r="E10" s="176" t="n"/>
      <c r="F10" s="176" t="n"/>
      <c r="G10" s="176" t="n"/>
      <c r="H10" s="176" t="n"/>
      <c r="I10" s="176" t="n"/>
      <c r="J10" s="176" t="n"/>
      <c r="K10" s="176" t="n"/>
      <c r="L10" s="176" t="n"/>
      <c r="M10" s="176" t="n"/>
      <c r="N10" s="176" t="n"/>
      <c r="O10" s="176" t="n"/>
      <c r="P10" s="176" t="n"/>
      <c r="Q10" s="176" t="n"/>
      <c r="R10" s="172" t="n"/>
    </row>
    <row r="11" ht="16" customHeight="1">
      <c r="A11" s="172" t="n"/>
      <c r="B11" s="176" t="n"/>
      <c r="C11" s="176" t="n"/>
      <c r="D11" s="176" t="n"/>
      <c r="E11" s="176" t="n"/>
      <c r="F11" s="176" t="n"/>
      <c r="G11" s="176" t="n"/>
      <c r="H11" s="176" t="n"/>
      <c r="I11" s="176" t="n"/>
      <c r="J11" s="176" t="n"/>
      <c r="K11" s="176" t="n"/>
      <c r="L11" s="176" t="n"/>
      <c r="M11" s="176" t="n"/>
      <c r="N11" s="176" t="n"/>
      <c r="O11" s="176" t="n"/>
      <c r="P11" s="176" t="n"/>
      <c r="Q11" s="176" t="n"/>
      <c r="R11" s="172" t="n"/>
    </row>
    <row r="12" ht="16" customHeight="1">
      <c r="A12" s="172" t="n"/>
      <c r="B12" s="176" t="inlineStr">
        <is>
          <t>Four sets of worksheets are provided. The first sheet in each set is used for data analysis, whereas the second sheet provides a summary of the</t>
        </is>
      </c>
      <c r="C12" s="176" t="n"/>
      <c r="D12" s="176" t="n"/>
      <c r="E12" s="176" t="n"/>
      <c r="F12" s="176" t="n"/>
      <c r="G12" s="176" t="n"/>
      <c r="H12" s="176" t="n"/>
      <c r="I12" s="176" t="n"/>
      <c r="J12" s="176" t="n"/>
      <c r="K12" s="176" t="n"/>
      <c r="L12" s="176" t="n"/>
      <c r="M12" s="176" t="n"/>
      <c r="N12" s="176" t="n"/>
      <c r="O12" s="176" t="n"/>
      <c r="P12" s="176" t="n"/>
      <c r="Q12" s="176" t="n"/>
      <c r="R12" s="172" t="n"/>
    </row>
    <row r="13" ht="16" customHeight="1">
      <c r="A13" s="172" t="n"/>
      <c r="B13" s="176" t="inlineStr">
        <is>
          <t>calculated concentrations for all libraries that were analyzed. This sheet can also be used to calculate the yield of each quantified library</t>
        </is>
      </c>
      <c r="C13" s="176" t="n"/>
      <c r="D13" s="176" t="n"/>
      <c r="E13" s="176" t="n"/>
      <c r="F13" s="176" t="n"/>
      <c r="G13" s="176" t="n"/>
      <c r="H13" s="176" t="n"/>
      <c r="I13" s="176" t="n"/>
      <c r="J13" s="176" t="n"/>
      <c r="K13" s="176" t="n"/>
      <c r="L13" s="176" t="n"/>
      <c r="M13" s="176" t="n"/>
      <c r="N13" s="176" t="n"/>
      <c r="O13" s="176" t="n"/>
      <c r="P13" s="176" t="n"/>
      <c r="Q13" s="176" t="n"/>
      <c r="R13" s="172" t="n"/>
    </row>
    <row r="14" ht="16" customHeight="1">
      <c r="A14" s="172" t="n"/>
      <c r="B14" s="176" t="inlineStr">
        <is>
          <t>by entering the library volumes in the designated column.</t>
        </is>
      </c>
      <c r="C14" s="176" t="n"/>
      <c r="D14" s="176" t="n"/>
      <c r="E14" s="176" t="n"/>
      <c r="F14" s="176" t="n"/>
      <c r="G14" s="176" t="n"/>
      <c r="H14" s="176" t="n"/>
      <c r="I14" s="176" t="n"/>
      <c r="J14" s="176" t="n"/>
      <c r="K14" s="176" t="n"/>
      <c r="L14" s="176" t="n"/>
      <c r="M14" s="176" t="n"/>
      <c r="N14" s="176" t="n"/>
      <c r="O14" s="176" t="n"/>
      <c r="P14" s="176" t="n"/>
      <c r="Q14" s="176" t="n"/>
      <c r="R14" s="172" t="n"/>
    </row>
    <row r="15" ht="16" customHeight="1">
      <c r="A15" s="172" t="n"/>
      <c r="B15" s="176" t="n"/>
      <c r="C15" s="176" t="n"/>
      <c r="D15" s="176" t="n"/>
      <c r="E15" s="176" t="n"/>
      <c r="F15" s="176" t="n"/>
      <c r="G15" s="176" t="n"/>
      <c r="H15" s="176" t="n"/>
      <c r="I15" s="176" t="n"/>
      <c r="J15" s="176" t="n"/>
      <c r="K15" s="176" t="n"/>
      <c r="L15" s="176" t="n"/>
      <c r="M15" s="176" t="n"/>
      <c r="N15" s="176" t="n"/>
      <c r="O15" s="176" t="n"/>
      <c r="P15" s="176" t="n"/>
      <c r="Q15" s="176" t="n"/>
      <c r="R15" s="172" t="n"/>
    </row>
    <row r="16" ht="16" customHeight="1">
      <c r="A16" s="172" t="n"/>
      <c r="B16" s="177" t="inlineStr">
        <is>
          <t>Each set of sheets is configured for a different number of libraries and library dilutions:</t>
        </is>
      </c>
      <c r="C16" s="176" t="n"/>
      <c r="D16" s="176" t="n"/>
      <c r="E16" s="176" t="n"/>
      <c r="F16" s="176" t="n"/>
      <c r="G16" s="176" t="n"/>
      <c r="H16" s="176" t="n"/>
      <c r="I16" s="176" t="n"/>
      <c r="J16" s="176" t="n"/>
      <c r="K16" s="176" t="n"/>
      <c r="L16" s="176" t="n"/>
      <c r="M16" s="176" t="n"/>
      <c r="N16" s="176" t="n"/>
      <c r="O16" s="176" t="n"/>
      <c r="P16" s="176" t="n"/>
      <c r="Q16" s="176" t="n"/>
      <c r="R16" s="172" t="n"/>
    </row>
    <row r="17" ht="16" customHeight="1">
      <c r="A17" s="172" t="n"/>
      <c r="B17" s="178" t="inlineStr">
        <is>
          <t xml:space="preserve">- Use the 1 dilution set if only one dilution of each library was assayed. The sheet provides for a maximum of 96 samples. </t>
        </is>
      </c>
      <c r="C17" s="176" t="n"/>
      <c r="D17" s="176" t="n"/>
      <c r="E17" s="176" t="n"/>
      <c r="F17" s="176" t="n"/>
      <c r="G17" s="176" t="n"/>
      <c r="H17" s="176" t="n"/>
      <c r="I17" s="176" t="n"/>
      <c r="J17" s="176" t="n"/>
      <c r="K17" s="176" t="n"/>
      <c r="L17" s="176" t="n"/>
      <c r="M17" s="176" t="n"/>
      <c r="N17" s="176" t="n"/>
      <c r="O17" s="176" t="n"/>
      <c r="P17" s="176" t="n"/>
      <c r="Q17" s="176" t="n"/>
      <c r="R17" s="172" t="n"/>
    </row>
    <row r="18" ht="16" customHeight="1">
      <c r="A18" s="172" t="n"/>
      <c r="B18" s="178" t="inlineStr">
        <is>
          <t xml:space="preserve">- Use the 2 dilutions set if two dilutions of each library were assayed. The sheet provides for a maximum of 48 samples. </t>
        </is>
      </c>
      <c r="C18" s="176" t="n"/>
      <c r="D18" s="176" t="n"/>
      <c r="E18" s="176" t="n"/>
      <c r="F18" s="176" t="n"/>
      <c r="G18" s="176" t="n"/>
      <c r="H18" s="176" t="n"/>
      <c r="I18" s="176" t="n"/>
      <c r="J18" s="176" t="n"/>
      <c r="K18" s="176" t="n"/>
      <c r="L18" s="176" t="n"/>
      <c r="M18" s="176" t="n"/>
      <c r="N18" s="176" t="n"/>
      <c r="O18" s="176" t="n"/>
      <c r="P18" s="176" t="n"/>
      <c r="Q18" s="176" t="n"/>
      <c r="R18" s="172" t="n"/>
    </row>
    <row r="19" ht="16" customHeight="1">
      <c r="A19" s="172" t="n"/>
      <c r="B19" s="178" t="inlineStr">
        <is>
          <t xml:space="preserve">- Use the 3 dilutions set if three dilutions of each library were assayed. The sheet provides for a maximum of 32 samples. </t>
        </is>
      </c>
      <c r="C19" s="176" t="n"/>
      <c r="D19" s="176" t="n"/>
      <c r="E19" s="176" t="n"/>
      <c r="F19" s="176" t="n"/>
      <c r="G19" s="176" t="n"/>
      <c r="H19" s="176" t="n"/>
      <c r="I19" s="176" t="n"/>
      <c r="J19" s="176" t="n"/>
      <c r="K19" s="176" t="n"/>
      <c r="L19" s="176" t="n"/>
      <c r="M19" s="176" t="n"/>
      <c r="N19" s="176" t="n"/>
      <c r="O19" s="176" t="n"/>
      <c r="P19" s="176" t="n"/>
      <c r="Q19" s="176" t="n"/>
      <c r="R19" s="172" t="n"/>
    </row>
    <row r="20" ht="16" customHeight="1">
      <c r="A20" s="172" t="n"/>
      <c r="B20" s="178" t="inlineStr">
        <is>
          <t>- Use the 4 dilutions set if four dilutions of each library were assayed. The sheet provides for a maximum of 24 samples</t>
        </is>
      </c>
      <c r="C20" s="176" t="n"/>
      <c r="D20" s="176" t="n"/>
      <c r="E20" s="176" t="n"/>
      <c r="F20" s="176" t="n"/>
      <c r="G20" s="176" t="n"/>
      <c r="H20" s="176" t="n"/>
      <c r="I20" s="176" t="n"/>
      <c r="J20" s="176" t="n"/>
      <c r="K20" s="176" t="n"/>
      <c r="L20" s="176" t="n"/>
      <c r="M20" s="176" t="n"/>
      <c r="N20" s="176" t="n"/>
      <c r="O20" s="176" t="n"/>
      <c r="P20" s="176" t="n"/>
      <c r="Q20" s="176" t="n"/>
      <c r="R20" s="172" t="n"/>
    </row>
    <row r="21" ht="16" customHeight="1">
      <c r="A21" s="172" t="n"/>
      <c r="B21" s="176" t="inlineStr">
        <is>
          <t>Unused rows may be deleted once the analysis has been completed.</t>
        </is>
      </c>
      <c r="C21" s="176" t="n"/>
      <c r="D21" s="176" t="n"/>
      <c r="E21" s="176" t="n"/>
      <c r="F21" s="176" t="n"/>
      <c r="G21" s="176" t="n"/>
      <c r="H21" s="176" t="n"/>
      <c r="I21" s="176" t="n"/>
      <c r="J21" s="176" t="n"/>
      <c r="K21" s="176" t="n"/>
      <c r="L21" s="176" t="n"/>
      <c r="M21" s="176" t="n"/>
      <c r="N21" s="176" t="n"/>
      <c r="O21" s="176" t="n"/>
      <c r="P21" s="176" t="n"/>
      <c r="Q21" s="176" t="n"/>
      <c r="R21" s="172" t="n"/>
    </row>
    <row r="22" ht="16" customHeight="1">
      <c r="A22" s="172" t="n"/>
      <c r="B22" s="176" t="n"/>
      <c r="C22" s="176" t="n"/>
      <c r="D22" s="176" t="n"/>
      <c r="E22" s="176" t="n"/>
      <c r="F22" s="176" t="n"/>
      <c r="G22" s="176" t="n"/>
      <c r="H22" s="176" t="n"/>
      <c r="I22" s="176" t="n"/>
      <c r="J22" s="176" t="n"/>
      <c r="K22" s="176" t="n"/>
      <c r="L22" s="176" t="n"/>
      <c r="M22" s="176" t="n"/>
      <c r="N22" s="176" t="n"/>
      <c r="O22" s="176" t="n"/>
      <c r="P22" s="176" t="n"/>
      <c r="Q22" s="176" t="n"/>
      <c r="R22" s="172" t="n"/>
    </row>
    <row r="23" ht="16" customHeight="1">
      <c r="A23" s="172" t="n"/>
      <c r="B23" s="179" t="inlineStr">
        <is>
          <t>Data analysis consists of three parts:</t>
        </is>
      </c>
      <c r="C23" s="176" t="n"/>
      <c r="D23" s="176" t="n"/>
      <c r="E23" s="176" t="n"/>
      <c r="F23" s="176" t="n"/>
      <c r="G23" s="176" t="n"/>
      <c r="H23" s="176" t="n"/>
      <c r="I23" s="176" t="n"/>
      <c r="J23" s="176" t="n"/>
      <c r="K23" s="176" t="n"/>
      <c r="L23" s="176" t="n"/>
      <c r="M23" s="176" t="n"/>
      <c r="N23" s="176" t="n"/>
      <c r="O23" s="176" t="n"/>
      <c r="P23" s="176" t="n"/>
      <c r="Q23" s="176" t="n"/>
      <c r="R23" s="172" t="n"/>
    </row>
    <row r="24" ht="16" customHeight="1">
      <c r="A24" s="172" t="n"/>
      <c r="B24" s="179" t="n"/>
      <c r="C24" s="176" t="n"/>
      <c r="D24" s="176" t="n"/>
      <c r="E24" s="176" t="n"/>
      <c r="F24" s="176" t="n"/>
      <c r="G24" s="176" t="n"/>
      <c r="H24" s="176" t="n"/>
      <c r="I24" s="176" t="n"/>
      <c r="J24" s="176" t="n"/>
      <c r="K24" s="176" t="n"/>
      <c r="L24" s="176" t="n"/>
      <c r="M24" s="176" t="n"/>
      <c r="N24" s="176" t="n"/>
      <c r="O24" s="176" t="n"/>
      <c r="P24" s="176" t="n"/>
      <c r="Q24" s="176" t="n"/>
      <c r="R24" s="172" t="n"/>
    </row>
    <row r="25" ht="16" customHeight="1">
      <c r="A25" s="172" t="n"/>
      <c r="B25" s="177" t="inlineStr">
        <is>
          <t>1. Review Cq values for the six DNA Standards, to evaluate the reliability of the data:</t>
        </is>
      </c>
      <c r="C25" s="176" t="n"/>
      <c r="D25" s="176" t="n"/>
      <c r="E25" s="176" t="n"/>
      <c r="F25" s="176" t="n"/>
      <c r="G25" s="176" t="n"/>
      <c r="H25" s="176" t="n"/>
      <c r="I25" s="176" t="n"/>
      <c r="J25" s="176" t="n"/>
      <c r="K25" s="176" t="n"/>
      <c r="L25" s="176" t="n"/>
      <c r="M25" s="176" t="n"/>
      <c r="N25" s="176" t="n"/>
      <c r="O25" s="176" t="n"/>
      <c r="P25" s="176" t="n"/>
      <c r="Q25" s="176" t="n"/>
      <c r="R25" s="172" t="n"/>
    </row>
    <row r="26" ht="16" customHeight="1">
      <c r="A26" s="172" t="n"/>
      <c r="B26" s="176" t="n"/>
      <c r="C26" s="176" t="n"/>
      <c r="D26" s="176" t="n"/>
      <c r="E26" s="176" t="n"/>
      <c r="F26" s="176" t="n"/>
      <c r="G26" s="176" t="n"/>
      <c r="H26" s="176" t="n"/>
      <c r="I26" s="176" t="n"/>
      <c r="J26" s="176" t="n"/>
      <c r="K26" s="176" t="n"/>
      <c r="L26" s="176" t="n"/>
      <c r="M26" s="176" t="n"/>
      <c r="N26" s="176" t="n"/>
      <c r="O26" s="176" t="n"/>
      <c r="P26" s="176" t="n"/>
      <c r="Q26" s="176" t="n"/>
      <c r="R26" s="172" t="n"/>
    </row>
    <row r="27" ht="16" customHeight="1">
      <c r="A27" s="172" t="n"/>
      <c r="B27" s="178" t="inlineStr">
        <is>
          <t xml:space="preserve">- Paste the Cq values for each replicate of each DNA Standard into column F of the table in Section 1.  </t>
        </is>
      </c>
      <c r="C27" s="176" t="n"/>
      <c r="D27" s="176" t="n"/>
      <c r="E27" s="176" t="n"/>
      <c r="F27" s="176" t="n"/>
      <c r="G27" s="176" t="n"/>
      <c r="H27" s="176" t="n"/>
      <c r="I27" s="176" t="n"/>
      <c r="J27" s="176" t="n"/>
      <c r="K27" s="176" t="n"/>
      <c r="L27" s="176" t="n"/>
      <c r="M27" s="176" t="n"/>
      <c r="N27" s="176" t="n"/>
      <c r="O27" s="176" t="n"/>
      <c r="P27" s="176" t="n"/>
      <c r="Q27" s="176" t="n"/>
      <c r="R27" s="172" t="n"/>
    </row>
    <row r="28" ht="16" customHeight="1">
      <c r="A28" s="172" t="n"/>
      <c r="B28" s="178" t="inlineStr">
        <is>
          <t>- If the Cq value for any replicate varies by more than +/- 0.25 of a cycle from the other value(s) (as calculated in column I), that replicate should</t>
        </is>
      </c>
      <c r="C28" s="176" t="n"/>
      <c r="D28" s="176" t="n"/>
      <c r="E28" s="176" t="n"/>
      <c r="F28" s="176" t="n"/>
      <c r="G28" s="176" t="n"/>
      <c r="H28" s="176" t="n"/>
      <c r="I28" s="176" t="n"/>
      <c r="J28" s="176" t="n"/>
      <c r="K28" s="176" t="n"/>
      <c r="L28" s="176" t="n"/>
      <c r="M28" s="176" t="n"/>
      <c r="N28" s="176" t="n"/>
      <c r="O28" s="176" t="n"/>
      <c r="P28" s="176" t="n"/>
      <c r="Q28" s="176" t="n"/>
      <c r="R28" s="172" t="n"/>
    </row>
    <row r="29" ht="16" customHeight="1">
      <c r="A29" s="172" t="n"/>
      <c r="B29" s="176" t="inlineStr">
        <is>
          <t xml:space="preserve">   be regarded as an outlier, and moved to column G. If a value is designated an outlier, delete the formula in the corresponding row of column I.</t>
        </is>
      </c>
      <c r="C29" s="176" t="n"/>
      <c r="D29" s="176" t="n"/>
      <c r="E29" s="176" t="n"/>
      <c r="F29" s="176" t="n"/>
      <c r="G29" s="176" t="n"/>
      <c r="H29" s="176" t="n"/>
      <c r="I29" s="176" t="n"/>
      <c r="J29" s="176" t="n"/>
      <c r="K29" s="176" t="n"/>
      <c r="L29" s="176" t="n"/>
      <c r="M29" s="176" t="n"/>
      <c r="N29" s="176" t="n"/>
      <c r="O29" s="176" t="n"/>
      <c r="P29" s="176" t="n"/>
      <c r="Q29" s="176" t="n"/>
      <c r="R29" s="172" t="n"/>
    </row>
    <row r="30" ht="16" customHeight="1">
      <c r="A30" s="172" t="n"/>
      <c r="B30" s="177" t="inlineStr">
        <is>
          <t xml:space="preserve">  The difference of 0.25 cycles is arbitrary and instrument-dependent. When deciding on what to classify as an outlier, keep in mind that 1 cycle </t>
        </is>
      </c>
      <c r="C30" s="176" t="n"/>
      <c r="D30" s="176" t="n"/>
      <c r="E30" s="176" t="n"/>
      <c r="F30" s="176" t="n"/>
      <c r="G30" s="176" t="n"/>
      <c r="H30" s="176" t="n"/>
      <c r="I30" s="176" t="n"/>
      <c r="J30" s="176" t="n"/>
      <c r="K30" s="176" t="n"/>
      <c r="L30" s="176" t="n"/>
      <c r="M30" s="176" t="n"/>
      <c r="N30" s="176" t="n"/>
      <c r="O30" s="176" t="n"/>
      <c r="P30" s="176" t="n"/>
      <c r="Q30" s="176" t="n"/>
      <c r="R30" s="172" t="n"/>
    </row>
    <row r="31" ht="16" customHeight="1">
      <c r="A31" s="172" t="n"/>
      <c r="B31" s="177" t="inlineStr">
        <is>
          <t xml:space="preserve">  represents a 2-fold difference in concentration.</t>
        </is>
      </c>
      <c r="C31" s="176" t="n"/>
      <c r="D31" s="176" t="n"/>
      <c r="E31" s="176" t="n"/>
      <c r="F31" s="176" t="n"/>
      <c r="G31" s="176" t="n"/>
      <c r="H31" s="176" t="n"/>
      <c r="I31" s="176" t="n"/>
      <c r="J31" s="176" t="n"/>
      <c r="K31" s="176" t="n"/>
      <c r="L31" s="176" t="n"/>
      <c r="M31" s="176" t="n"/>
      <c r="N31" s="176" t="n"/>
      <c r="O31" s="176" t="n"/>
      <c r="P31" s="176" t="n"/>
      <c r="Q31" s="176" t="n"/>
      <c r="R31" s="172" t="n"/>
    </row>
    <row r="32" ht="16" customHeight="1">
      <c r="A32" s="172" t="n"/>
      <c r="B32" s="178" t="inlineStr">
        <is>
          <t>- The average Cq value for each DNA Standard should be ~3.3 cycles later than the DNA Standard that is 10-fold more concentrated (between</t>
        </is>
      </c>
      <c r="C32" s="176" t="n"/>
      <c r="D32" s="176" t="n"/>
      <c r="E32" s="176" t="n"/>
      <c r="F32" s="176" t="n"/>
      <c r="G32" s="176" t="n"/>
      <c r="H32" s="176" t="n"/>
      <c r="I32" s="176" t="n"/>
      <c r="J32" s="176" t="n"/>
      <c r="K32" s="176" t="n"/>
      <c r="L32" s="176" t="n"/>
      <c r="M32" s="176" t="n"/>
      <c r="N32" s="176" t="n"/>
      <c r="O32" s="176" t="n"/>
      <c r="P32" s="176" t="n"/>
      <c r="Q32" s="176" t="n"/>
      <c r="R32" s="172" t="n"/>
    </row>
    <row r="33" ht="16" customHeight="1">
      <c r="A33" s="172" t="n"/>
      <c r="B33" s="176" t="inlineStr">
        <is>
          <t xml:space="preserve">  3.2 and 3.45 is very good, whereas 3.1 - 3.6 is acceptable). If the spacing between any two standards is less than 3.1 cycles and more than </t>
        </is>
      </c>
      <c r="C33" s="176" t="n"/>
      <c r="D33" s="176" t="n"/>
      <c r="E33" s="176" t="n"/>
      <c r="F33" s="176" t="n"/>
      <c r="G33" s="176" t="n"/>
      <c r="H33" s="176" t="n"/>
      <c r="I33" s="176" t="n"/>
      <c r="J33" s="176" t="n"/>
      <c r="K33" s="176" t="n"/>
      <c r="L33" s="176" t="n"/>
      <c r="M33" s="176" t="n"/>
      <c r="N33" s="176" t="n"/>
      <c r="O33" s="176" t="n"/>
      <c r="P33" s="176" t="n"/>
      <c r="Q33" s="176" t="n"/>
      <c r="R33" s="172" t="n"/>
    </row>
    <row r="34" ht="16" customHeight="1">
      <c r="A34" s="172" t="n"/>
      <c r="B34" s="178" t="inlineStr">
        <is>
          <t xml:space="preserve">  3.6 cycles, the corresponding Delta Cq cell in column J will change to red. One or more red Delta Cq cells are an indication of unacceptable </t>
        </is>
      </c>
      <c r="C34" s="176" t="n"/>
      <c r="D34" s="176" t="n"/>
      <c r="E34" s="176" t="n"/>
      <c r="F34" s="176" t="n"/>
      <c r="G34" s="176" t="n"/>
      <c r="H34" s="176" t="n"/>
      <c r="I34" s="176" t="n"/>
      <c r="J34" s="176" t="n"/>
      <c r="K34" s="176" t="n"/>
      <c r="L34" s="176" t="n"/>
      <c r="M34" s="176" t="n"/>
      <c r="N34" s="176" t="n"/>
      <c r="O34" s="176" t="n"/>
      <c r="P34" s="176" t="n"/>
      <c r="Q34" s="176" t="n"/>
      <c r="R34" s="172" t="n"/>
    </row>
    <row r="35" ht="16" customHeight="1">
      <c r="A35" s="172" t="n"/>
      <c r="B35" s="176" t="inlineStr">
        <is>
          <t xml:space="preserve">  experimental variation. The assay will most likely not yield reliable library concentrations, and should be repeated. Please refer to the KAPA</t>
        </is>
      </c>
      <c r="C35" s="176" t="n"/>
      <c r="D35" s="176" t="n"/>
      <c r="E35" s="176" t="n"/>
      <c r="F35" s="176" t="n"/>
      <c r="G35" s="176" t="n"/>
      <c r="H35" s="176" t="n"/>
      <c r="I35" s="176" t="n"/>
      <c r="J35" s="176" t="n"/>
      <c r="K35" s="176" t="n"/>
      <c r="L35" s="176" t="n"/>
      <c r="M35" s="176" t="n"/>
      <c r="N35" s="176" t="n"/>
      <c r="O35" s="176" t="n"/>
      <c r="P35" s="176" t="n"/>
      <c r="Q35" s="176" t="n"/>
      <c r="R35" s="172" t="n"/>
    </row>
    <row r="36" ht="16" customHeight="1">
      <c r="A36" s="172" t="n"/>
      <c r="B36" s="176" t="inlineStr">
        <is>
          <t xml:space="preserve">  Library Quantification Kit Technical Data Sheet and the KAPA Library Quantification Technical Guide for detailed discussions related to </t>
        </is>
      </c>
      <c r="C36" s="176" t="n"/>
      <c r="D36" s="176" t="n"/>
      <c r="E36" s="176" t="n"/>
      <c r="F36" s="176" t="n"/>
      <c r="G36" s="176" t="n"/>
      <c r="H36" s="176" t="n"/>
      <c r="I36" s="176" t="n"/>
      <c r="J36" s="176" t="n"/>
      <c r="K36" s="176" t="n"/>
      <c r="L36" s="176" t="n"/>
      <c r="M36" s="176" t="n"/>
      <c r="N36" s="176" t="n"/>
      <c r="O36" s="176" t="n"/>
      <c r="P36" s="176" t="n"/>
      <c r="Q36" s="176" t="n"/>
      <c r="R36" s="172" t="n"/>
    </row>
    <row r="37" ht="16" customHeight="1">
      <c r="A37" s="172" t="n"/>
      <c r="B37" s="176" t="inlineStr">
        <is>
          <t xml:space="preserve">  experimental factors that can affect the reliability of the assay.</t>
        </is>
      </c>
      <c r="C37" s="176" t="n"/>
      <c r="D37" s="176" t="n"/>
      <c r="E37" s="176" t="n"/>
      <c r="F37" s="176" t="n"/>
      <c r="G37" s="176" t="n"/>
      <c r="H37" s="176" t="n"/>
      <c r="I37" s="176" t="n"/>
      <c r="J37" s="176" t="n"/>
      <c r="K37" s="176" t="n"/>
      <c r="L37" s="176" t="n"/>
      <c r="M37" s="176" t="n"/>
      <c r="N37" s="176" t="n"/>
      <c r="O37" s="176" t="n"/>
      <c r="P37" s="176" t="n"/>
      <c r="Q37" s="176" t="n"/>
      <c r="R37" s="172" t="n"/>
    </row>
    <row r="38" ht="16" customHeight="1">
      <c r="A38" s="172" t="n"/>
      <c r="B38" s="178" t="inlineStr">
        <is>
          <t>- The Delta Cq between no template control (NTC) reactions and DNA Standard 6 should preferably be ≥3 cycles.</t>
        </is>
      </c>
      <c r="C38" s="176" t="n"/>
      <c r="D38" s="176" t="n"/>
      <c r="E38" s="176" t="n"/>
      <c r="F38" s="176" t="n"/>
      <c r="G38" s="176" t="n"/>
      <c r="H38" s="176" t="n"/>
      <c r="I38" s="176" t="n"/>
      <c r="J38" s="176" t="n"/>
      <c r="K38" s="176" t="n"/>
      <c r="L38" s="176" t="n"/>
      <c r="M38" s="176" t="n"/>
      <c r="N38" s="176" t="n"/>
      <c r="O38" s="176" t="n"/>
      <c r="P38" s="176" t="n"/>
      <c r="Q38" s="176" t="n"/>
      <c r="R38" s="172" t="n"/>
    </row>
    <row r="39" ht="16" customHeight="1">
      <c r="A39" s="172" t="n"/>
      <c r="B39" s="176" t="n"/>
      <c r="C39" s="176" t="n"/>
      <c r="D39" s="176" t="n"/>
      <c r="E39" s="176" t="n"/>
      <c r="F39" s="176" t="n"/>
      <c r="G39" s="176" t="n"/>
      <c r="H39" s="176" t="n"/>
      <c r="I39" s="176" t="n"/>
      <c r="J39" s="176" t="n"/>
      <c r="K39" s="176" t="n"/>
      <c r="L39" s="176" t="n"/>
      <c r="M39" s="176" t="n"/>
      <c r="N39" s="176" t="n"/>
      <c r="O39" s="176" t="n"/>
      <c r="P39" s="176" t="n"/>
      <c r="Q39" s="176" t="n"/>
      <c r="R39" s="172" t="n"/>
    </row>
    <row r="40" ht="16" customHeight="1">
      <c r="A40" s="172" t="n"/>
      <c r="B40" s="177" t="inlineStr">
        <is>
          <t>2. Generate and review the standard curve and reaction efficiency:</t>
        </is>
      </c>
      <c r="C40" s="176" t="n"/>
      <c r="D40" s="176" t="n"/>
      <c r="E40" s="176" t="n"/>
      <c r="F40" s="176" t="n"/>
      <c r="G40" s="176" t="n"/>
      <c r="H40" s="176" t="n"/>
      <c r="I40" s="176" t="n"/>
      <c r="J40" s="176" t="n"/>
      <c r="K40" s="176" t="n"/>
      <c r="L40" s="176" t="n"/>
      <c r="M40" s="176" t="n"/>
      <c r="N40" s="176" t="n"/>
      <c r="O40" s="176" t="n"/>
      <c r="P40" s="176" t="n"/>
      <c r="Q40" s="176" t="n"/>
      <c r="R40" s="172" t="n"/>
    </row>
    <row r="41" ht="16" customHeight="1">
      <c r="A41" s="172" t="n"/>
      <c r="B41" s="176" t="n"/>
      <c r="C41" s="176" t="n"/>
      <c r="D41" s="176" t="n"/>
      <c r="E41" s="176" t="n"/>
      <c r="F41" s="176" t="n"/>
      <c r="G41" s="176" t="n"/>
      <c r="H41" s="176" t="n"/>
      <c r="I41" s="176" t="n"/>
      <c r="J41" s="176" t="n"/>
      <c r="K41" s="176" t="n"/>
      <c r="L41" s="176" t="n"/>
      <c r="M41" s="176" t="n"/>
      <c r="N41" s="176" t="n"/>
      <c r="O41" s="176" t="n"/>
      <c r="P41" s="176" t="n"/>
      <c r="Q41" s="176" t="n"/>
      <c r="R41" s="172" t="n"/>
    </row>
    <row r="42" ht="16" customHeight="1">
      <c r="A42" s="172" t="n"/>
      <c r="B42" s="178" t="inlineStr">
        <is>
          <t>- In Section 2, the data from Section 1 is used to generate the standard curve and calculate the amplification efficiency for the six DNA</t>
        </is>
      </c>
      <c r="C42" s="176" t="n"/>
      <c r="D42" s="176" t="n"/>
      <c r="E42" s="176" t="n"/>
      <c r="F42" s="176" t="n"/>
      <c r="G42" s="176" t="n"/>
      <c r="H42" s="176" t="n"/>
      <c r="I42" s="176" t="n"/>
      <c r="J42" s="176" t="n"/>
      <c r="K42" s="176" t="n"/>
      <c r="L42" s="176" t="n"/>
      <c r="M42" s="176" t="n"/>
      <c r="N42" s="176" t="n"/>
      <c r="O42" s="176" t="n"/>
      <c r="P42" s="176" t="n"/>
      <c r="Q42" s="176" t="n"/>
      <c r="R42" s="172" t="n"/>
    </row>
    <row r="43" ht="16" customHeight="1">
      <c r="A43" s="172" t="n"/>
      <c r="B43" s="176" t="inlineStr">
        <is>
          <t xml:space="preserve">   Standards. Key parameters are calculated using two different methods, and guidelines for interpreting results are provided.</t>
        </is>
      </c>
      <c r="C43" s="176" t="n"/>
      <c r="D43" s="176" t="n"/>
      <c r="E43" s="176" t="n"/>
      <c r="F43" s="176" t="n"/>
      <c r="G43" s="176" t="n"/>
      <c r="H43" s="176" t="n"/>
      <c r="I43" s="176" t="n"/>
      <c r="J43" s="176" t="n"/>
      <c r="K43" s="176" t="n"/>
      <c r="L43" s="176" t="n"/>
      <c r="M43" s="176" t="n"/>
      <c r="N43" s="176" t="n"/>
      <c r="O43" s="176" t="n"/>
      <c r="P43" s="176" t="n"/>
      <c r="Q43" s="176" t="n"/>
      <c r="R43" s="172" t="n"/>
    </row>
    <row r="44" ht="16" customHeight="1">
      <c r="A44" s="172" t="n"/>
      <c r="B44" s="180" t="inlineStr">
        <is>
          <t xml:space="preserve">- The slope and intercept from the graph must be typed into the green cells (D59 and D57, respectively), as these values are used in library </t>
        </is>
      </c>
      <c r="C44" s="176" t="n"/>
      <c r="D44" s="176" t="n"/>
      <c r="E44" s="176" t="n"/>
      <c r="F44" s="176" t="n"/>
      <c r="G44" s="176" t="n"/>
      <c r="H44" s="176" t="n"/>
      <c r="I44" s="176" t="n"/>
      <c r="J44" s="176" t="n"/>
      <c r="K44" s="176" t="n"/>
      <c r="L44" s="176" t="n"/>
      <c r="M44" s="176" t="n"/>
      <c r="N44" s="176" t="n"/>
      <c r="O44" s="176" t="n"/>
      <c r="P44" s="176" t="n"/>
      <c r="Q44" s="176" t="n"/>
      <c r="R44" s="172" t="n"/>
    </row>
    <row r="45" ht="16" customHeight="1">
      <c r="A45" s="172" t="n"/>
      <c r="B45" s="179" t="inlineStr">
        <is>
          <t xml:space="preserve">   concentration calculations in Section 3.</t>
        </is>
      </c>
      <c r="C45" s="176" t="n"/>
      <c r="D45" s="176" t="n"/>
      <c r="E45" s="176" t="n"/>
      <c r="F45" s="176" t="n"/>
      <c r="G45" s="176" t="n"/>
      <c r="H45" s="176" t="n"/>
      <c r="I45" s="176" t="n"/>
      <c r="J45" s="176" t="n"/>
      <c r="K45" s="176" t="n"/>
      <c r="L45" s="176" t="n"/>
      <c r="M45" s="176" t="n"/>
      <c r="N45" s="176" t="n"/>
      <c r="O45" s="176" t="n"/>
      <c r="P45" s="176" t="n"/>
      <c r="Q45" s="176" t="n"/>
      <c r="R45" s="172" t="n"/>
    </row>
    <row r="46" ht="16" customHeight="1">
      <c r="A46" s="172" t="n"/>
      <c r="B46" s="178" t="inlineStr">
        <is>
          <t>- At least one and a maximum of two DNA Standards may be omitted from the standard curve (if Cq values for those Standards are deemed to</t>
        </is>
      </c>
      <c r="C46" s="176" t="n"/>
      <c r="D46" s="176" t="n"/>
      <c r="E46" s="176" t="n"/>
      <c r="F46" s="176" t="n"/>
      <c r="G46" s="176" t="n"/>
      <c r="H46" s="176" t="n"/>
      <c r="I46" s="176" t="n"/>
      <c r="J46" s="176" t="n"/>
      <c r="K46" s="176" t="n"/>
      <c r="L46" s="176" t="n"/>
      <c r="M46" s="176" t="n"/>
      <c r="N46" s="176" t="n"/>
      <c r="O46" s="176" t="n"/>
      <c r="P46" s="176" t="n"/>
      <c r="Q46" s="176" t="n"/>
      <c r="R46" s="172" t="n"/>
    </row>
    <row r="47" ht="16" customHeight="1">
      <c r="A47" s="172" t="n"/>
      <c r="B47" s="176" t="inlineStr">
        <is>
          <t xml:space="preserve">   be unreliable). This can be done by modifying the data range for the graph and formulae in cells D54, D55, D56 and D60. When omitting </t>
        </is>
      </c>
      <c r="C47" s="176" t="n"/>
      <c r="D47" s="176" t="n"/>
      <c r="E47" s="176" t="n"/>
      <c r="F47" s="176" t="n"/>
      <c r="G47" s="176" t="n"/>
      <c r="H47" s="176" t="n"/>
      <c r="I47" s="176" t="n"/>
      <c r="J47" s="176" t="n"/>
      <c r="K47" s="176" t="n"/>
      <c r="L47" s="176" t="n"/>
      <c r="M47" s="176" t="n"/>
      <c r="N47" s="176" t="n"/>
      <c r="O47" s="176" t="n"/>
      <c r="P47" s="176" t="n"/>
      <c r="Q47" s="176" t="n"/>
      <c r="R47" s="172" t="n"/>
    </row>
    <row r="48" ht="16" customHeight="1">
      <c r="A48" s="172" t="n"/>
      <c r="B48" s="176" t="inlineStr">
        <is>
          <t xml:space="preserve">   DNA Standards from the curve, remember that the curve may not be extrapolated, and concentrations of libraries with an average Cq value</t>
        </is>
      </c>
      <c r="C48" s="176" t="n"/>
      <c r="D48" s="176" t="n"/>
      <c r="E48" s="176" t="n"/>
      <c r="F48" s="176" t="n"/>
      <c r="G48" s="176" t="n"/>
      <c r="H48" s="176" t="n"/>
      <c r="I48" s="176" t="n"/>
      <c r="J48" s="176" t="n"/>
      <c r="K48" s="176" t="n"/>
      <c r="L48" s="176" t="n"/>
      <c r="M48" s="176" t="n"/>
      <c r="N48" s="176" t="n"/>
      <c r="O48" s="176" t="n"/>
      <c r="P48" s="176" t="n"/>
      <c r="Q48" s="176" t="n"/>
      <c r="R48" s="172" t="n"/>
    </row>
    <row r="49" ht="16" customHeight="1">
      <c r="A49" s="172" t="n"/>
      <c r="B49" s="176" t="inlineStr">
        <is>
          <t xml:space="preserve">   outside of the range of the (modified) standard curve may not be calculated.</t>
        </is>
      </c>
      <c r="C49" s="176" t="n"/>
      <c r="D49" s="176" t="n"/>
      <c r="E49" s="176" t="n"/>
      <c r="F49" s="176" t="n"/>
      <c r="G49" s="176" t="n"/>
      <c r="H49" s="176" t="n"/>
      <c r="I49" s="176" t="n"/>
      <c r="J49" s="176" t="n"/>
      <c r="K49" s="176" t="n"/>
      <c r="L49" s="176" t="n"/>
      <c r="M49" s="176" t="n"/>
      <c r="N49" s="176" t="n"/>
      <c r="O49" s="176" t="n"/>
      <c r="P49" s="176" t="n"/>
      <c r="Q49" s="176" t="n"/>
      <c r="R49" s="172" t="n"/>
    </row>
    <row r="50" ht="16" customHeight="1">
      <c r="A50" s="172" t="n"/>
      <c r="B50" s="178" t="n"/>
      <c r="C50" s="176" t="n"/>
      <c r="D50" s="176" t="n"/>
      <c r="E50" s="176" t="n"/>
      <c r="F50" s="176" t="n"/>
      <c r="G50" s="176" t="n"/>
      <c r="H50" s="176" t="n"/>
      <c r="I50" s="176" t="n"/>
      <c r="J50" s="176" t="n"/>
      <c r="K50" s="176" t="n"/>
      <c r="L50" s="176" t="n"/>
      <c r="M50" s="176" t="n"/>
      <c r="N50" s="176" t="n"/>
      <c r="O50" s="176" t="n"/>
      <c r="P50" s="176" t="n"/>
      <c r="Q50" s="176" t="n"/>
      <c r="R50" s="172" t="n"/>
    </row>
    <row r="51" ht="16" customHeight="1">
      <c r="A51" s="172" t="n"/>
      <c r="B51" s="177" t="inlineStr">
        <is>
          <t>3. Calculate library concentrations:</t>
        </is>
      </c>
      <c r="C51" s="176" t="n"/>
      <c r="D51" s="176" t="n"/>
      <c r="E51" s="176" t="n"/>
      <c r="F51" s="176" t="n"/>
      <c r="G51" s="176" t="n"/>
      <c r="H51" s="176" t="n"/>
      <c r="I51" s="176" t="n"/>
      <c r="J51" s="176" t="n"/>
      <c r="K51" s="176" t="n"/>
      <c r="L51" s="176" t="n"/>
      <c r="M51" s="176" t="n"/>
      <c r="N51" s="176" t="n"/>
      <c r="O51" s="176" t="n"/>
      <c r="P51" s="176" t="n"/>
      <c r="Q51" s="176" t="n"/>
      <c r="R51" s="172" t="n"/>
    </row>
    <row r="52" ht="16" customHeight="1">
      <c r="A52" s="172" t="n"/>
      <c r="B52" s="176" t="n"/>
      <c r="C52" s="176" t="n"/>
      <c r="D52" s="176" t="n"/>
      <c r="E52" s="176" t="n"/>
      <c r="F52" s="176" t="n"/>
      <c r="G52" s="176" t="n"/>
      <c r="H52" s="176" t="n"/>
      <c r="I52" s="176" t="n"/>
      <c r="J52" s="176" t="n"/>
      <c r="K52" s="176" t="n"/>
      <c r="L52" s="176" t="n"/>
      <c r="M52" s="176" t="n"/>
      <c r="N52" s="176" t="n"/>
      <c r="O52" s="176" t="n"/>
      <c r="P52" s="176" t="n"/>
      <c r="Q52" s="176" t="n"/>
      <c r="R52" s="172" t="n"/>
    </row>
    <row r="53" ht="16" customHeight="1">
      <c r="A53" s="172" t="n"/>
      <c r="B53" s="178" t="inlineStr">
        <is>
          <t xml:space="preserve">- In Section 3, the slope and intercept of the standard curve is used to calculate the concentrations of library samples. Please refer to </t>
        </is>
      </c>
      <c r="C53" s="176" t="n"/>
      <c r="D53" s="176" t="n"/>
      <c r="E53" s="176" t="n"/>
      <c r="F53" s="176" t="n"/>
      <c r="G53" s="176" t="n"/>
      <c r="H53" s="176" t="n"/>
      <c r="I53" s="176" t="n"/>
      <c r="J53" s="176" t="n"/>
      <c r="K53" s="176" t="n"/>
      <c r="L53" s="176" t="n"/>
      <c r="M53" s="176" t="n"/>
      <c r="N53" s="176" t="n"/>
      <c r="O53" s="176" t="n"/>
      <c r="P53" s="176" t="n"/>
      <c r="Q53" s="176" t="n"/>
      <c r="R53" s="172" t="n"/>
    </row>
    <row r="54" ht="16" customHeight="1">
      <c r="A54" s="172" t="n"/>
      <c r="B54" s="179" t="inlineStr">
        <is>
          <t xml:space="preserve">  Section 5 of the KAPA Library Quantification Kit Technical Data Sheet for complete guidelines.</t>
        </is>
      </c>
      <c r="C54" s="176" t="n"/>
      <c r="D54" s="176" t="n"/>
      <c r="E54" s="176" t="n"/>
      <c r="F54" s="176" t="n"/>
      <c r="G54" s="176" t="n"/>
      <c r="H54" s="176" t="n"/>
      <c r="I54" s="176" t="n"/>
      <c r="J54" s="176" t="n"/>
      <c r="K54" s="176" t="n"/>
      <c r="L54" s="176" t="n"/>
      <c r="M54" s="176" t="n"/>
      <c r="N54" s="176" t="n"/>
      <c r="O54" s="176" t="n"/>
      <c r="P54" s="176" t="n"/>
      <c r="Q54" s="176" t="n"/>
      <c r="R54" s="172" t="n"/>
    </row>
    <row r="55" ht="16" customHeight="1">
      <c r="A55" s="172" t="n"/>
      <c r="B55" s="178" t="inlineStr">
        <is>
          <t>- If more than one dilution of a library was assayed, the Delta Cq column may be used to assess whether calculated concentrations are likely to</t>
        </is>
      </c>
      <c r="C55" s="176" t="n"/>
      <c r="D55" s="176" t="n"/>
      <c r="E55" s="176" t="n"/>
      <c r="F55" s="176" t="n"/>
      <c r="G55" s="176" t="n"/>
      <c r="H55" s="176" t="n"/>
      <c r="I55" s="176" t="n"/>
      <c r="J55" s="176" t="n"/>
      <c r="K55" s="176" t="n"/>
      <c r="L55" s="176" t="n"/>
      <c r="M55" s="176" t="n"/>
      <c r="N55" s="176" t="n"/>
      <c r="O55" s="176" t="n"/>
      <c r="P55" s="176" t="n"/>
      <c r="Q55" s="176" t="n"/>
      <c r="R55" s="172" t="n"/>
    </row>
    <row r="56" ht="16" customHeight="1">
      <c r="A56" s="172" t="n"/>
      <c r="B56" s="176" t="inlineStr">
        <is>
          <t xml:space="preserve">   be reliable. For example, if the Delta Cq for consecutive 2-fold dilutions falls outside the range of 0.9 - 1.1 cycles, it is an indication that serial </t>
        </is>
      </c>
      <c r="C56" s="176" t="n"/>
      <c r="D56" s="176" t="n"/>
      <c r="E56" s="176" t="n"/>
      <c r="F56" s="176" t="n"/>
      <c r="G56" s="176" t="n"/>
      <c r="H56" s="176" t="n"/>
      <c r="I56" s="176" t="n"/>
      <c r="J56" s="176" t="n"/>
      <c r="K56" s="176" t="n"/>
      <c r="L56" s="176" t="n"/>
      <c r="M56" s="176" t="n"/>
      <c r="N56" s="176" t="n"/>
      <c r="O56" s="176" t="n"/>
      <c r="P56" s="176" t="n"/>
      <c r="Q56" s="176" t="n"/>
      <c r="R56" s="172" t="n"/>
    </row>
    <row r="57" ht="16" customHeight="1">
      <c r="A57" s="172" t="n"/>
      <c r="B57" s="176" t="inlineStr">
        <is>
          <t xml:space="preserve">   dilutions were not made with a high degree of accuracy, and that calculated concentrations may be unreliable as a result.</t>
        </is>
      </c>
      <c r="C57" s="176" t="n"/>
      <c r="D57" s="176" t="n"/>
      <c r="E57" s="176" t="n"/>
      <c r="F57" s="176" t="n"/>
      <c r="G57" s="176" t="n"/>
      <c r="H57" s="176" t="n"/>
      <c r="I57" s="176" t="n"/>
      <c r="J57" s="176" t="n"/>
      <c r="K57" s="176" t="n"/>
      <c r="L57" s="176" t="n"/>
      <c r="M57" s="176" t="n"/>
      <c r="N57" s="176" t="n"/>
      <c r="O57" s="176" t="n"/>
      <c r="P57" s="176" t="n"/>
      <c r="Q57" s="176" t="n"/>
      <c r="R57" s="172" t="n"/>
    </row>
    <row r="58" ht="16" customHeight="1">
      <c r="A58" s="172" t="n"/>
      <c r="B58" s="178" t="inlineStr">
        <is>
          <t xml:space="preserve">- If more than one dilution of a library was assayed, the % Deviation column may be used to determine the working concentration of the </t>
        </is>
      </c>
      <c r="C58" s="176" t="n"/>
      <c r="D58" s="176" t="n"/>
      <c r="E58" s="176" t="n"/>
      <c r="F58" s="176" t="n"/>
      <c r="G58" s="176" t="n"/>
      <c r="H58" s="176" t="n"/>
      <c r="I58" s="176" t="n"/>
      <c r="J58" s="176" t="n"/>
      <c r="K58" s="176" t="n"/>
      <c r="L58" s="176" t="n"/>
      <c r="M58" s="176" t="n"/>
      <c r="N58" s="176" t="n"/>
      <c r="O58" s="176" t="n"/>
      <c r="P58" s="176" t="n"/>
      <c r="Q58" s="176" t="n"/>
      <c r="R58" s="172" t="n"/>
    </row>
    <row r="59" ht="16" customHeight="1">
      <c r="A59" s="172" t="n"/>
      <c r="B59" s="176" t="inlineStr">
        <is>
          <t xml:space="preserve">   library. If the library concentrations calculated from multiple dilutions falls within 10% from one another, use the average of the concentrations.</t>
        </is>
      </c>
      <c r="C59" s="176" t="n"/>
      <c r="D59" s="176" t="n"/>
      <c r="E59" s="176" t="n"/>
      <c r="F59" s="176" t="n"/>
      <c r="G59" s="176" t="n"/>
      <c r="H59" s="176" t="n"/>
      <c r="I59" s="176" t="n"/>
      <c r="J59" s="176" t="n"/>
      <c r="K59" s="176" t="n"/>
      <c r="L59" s="176" t="n"/>
      <c r="M59" s="176" t="n"/>
      <c r="N59" s="176" t="n"/>
      <c r="O59" s="176" t="n"/>
      <c r="P59" s="176" t="n"/>
      <c r="Q59" s="176" t="n"/>
      <c r="R59" s="172" t="n"/>
    </row>
    <row r="60" ht="16" customHeight="1">
      <c r="A60" s="172" t="n"/>
      <c r="B60" s="176" t="inlineStr">
        <is>
          <t xml:space="preserve">   If the calculated concentrations differ by more than 10%, use the average concentration from the dilutions that are deemed (most) reliable.</t>
        </is>
      </c>
      <c r="C60" s="176" t="n"/>
      <c r="D60" s="176" t="n"/>
      <c r="E60" s="176" t="n"/>
      <c r="F60" s="176" t="n"/>
      <c r="G60" s="176" t="n"/>
      <c r="H60" s="176" t="n"/>
      <c r="I60" s="176" t="n"/>
      <c r="J60" s="176" t="n"/>
      <c r="K60" s="176" t="n"/>
      <c r="L60" s="176" t="n"/>
      <c r="M60" s="176" t="n"/>
      <c r="N60" s="176" t="n"/>
      <c r="O60" s="176" t="n"/>
      <c r="P60" s="176" t="n"/>
      <c r="Q60" s="176" t="n"/>
      <c r="R60" s="172" t="n"/>
    </row>
    <row r="61" ht="16" customHeight="1">
      <c r="A61" s="172" t="n"/>
      <c r="B61" s="179" t="inlineStr">
        <is>
          <t xml:space="preserve">   In such cases, modify the formula for calculating the working concentration accordingly. </t>
        </is>
      </c>
      <c r="C61" s="176" t="n"/>
      <c r="D61" s="176" t="n"/>
      <c r="E61" s="176" t="n"/>
      <c r="F61" s="176" t="n"/>
      <c r="G61" s="176" t="n"/>
      <c r="H61" s="176" t="n"/>
      <c r="I61" s="176" t="n"/>
      <c r="J61" s="176" t="n"/>
      <c r="K61" s="176" t="n"/>
      <c r="L61" s="176" t="n"/>
      <c r="M61" s="176" t="n"/>
      <c r="N61" s="176" t="n"/>
      <c r="O61" s="176" t="n"/>
      <c r="P61" s="176" t="n"/>
      <c r="Q61" s="176" t="n"/>
      <c r="R61" s="172" t="n"/>
    </row>
    <row r="62" ht="16" customHeight="1">
      <c r="A62" s="172" t="n"/>
      <c r="B62" s="176" t="n"/>
      <c r="C62" s="176" t="n"/>
      <c r="D62" s="176" t="n"/>
      <c r="E62" s="176" t="n"/>
      <c r="F62" s="176" t="n"/>
      <c r="G62" s="176" t="n"/>
      <c r="H62" s="176" t="n"/>
      <c r="I62" s="176" t="n"/>
      <c r="J62" s="176" t="n"/>
      <c r="K62" s="176" t="n"/>
      <c r="L62" s="176" t="n"/>
      <c r="M62" s="176" t="n"/>
      <c r="N62" s="176" t="n"/>
      <c r="O62" s="176" t="n"/>
      <c r="P62" s="176" t="n"/>
      <c r="Q62" s="176" t="n"/>
      <c r="R62" s="172" t="n"/>
    </row>
    <row r="63" ht="16" customHeight="1">
      <c r="A63" s="172" t="n"/>
      <c r="B63" s="176" t="n"/>
      <c r="C63" s="176" t="n"/>
      <c r="D63" s="176" t="n"/>
      <c r="E63" s="176" t="n"/>
      <c r="F63" s="176" t="n"/>
      <c r="G63" s="176" t="n"/>
      <c r="H63" s="176" t="n"/>
      <c r="I63" s="176" t="n"/>
      <c r="J63" s="176" t="n"/>
      <c r="K63" s="176" t="n"/>
      <c r="L63" s="176" t="n"/>
      <c r="M63" s="176" t="n"/>
      <c r="N63" s="176" t="n"/>
      <c r="O63" s="176" t="n"/>
      <c r="P63" s="176" t="n"/>
      <c r="Q63" s="176" t="n"/>
      <c r="R63" s="172" t="n"/>
    </row>
    <row r="64" ht="16" customHeight="1">
      <c r="A64" s="172" t="n"/>
      <c r="B64" s="179" t="inlineStr">
        <is>
          <t>Calculated library concentrations are exported to the table in the Summary sheet following the Analysis sheet. The amount of each library</t>
        </is>
      </c>
      <c r="C64" s="176" t="n"/>
      <c r="D64" s="176" t="n"/>
      <c r="E64" s="176" t="n"/>
      <c r="F64" s="176" t="n"/>
      <c r="G64" s="176" t="n"/>
      <c r="H64" s="176" t="n"/>
      <c r="I64" s="176" t="n"/>
      <c r="J64" s="176" t="n"/>
      <c r="K64" s="176" t="n"/>
      <c r="L64" s="176" t="n"/>
      <c r="M64" s="176" t="n"/>
      <c r="N64" s="176" t="n"/>
      <c r="O64" s="176" t="n"/>
      <c r="P64" s="176" t="n"/>
      <c r="Q64" s="176" t="n"/>
      <c r="R64" s="172" t="n"/>
    </row>
    <row r="65" ht="16" customHeight="1">
      <c r="A65" s="172" t="n"/>
      <c r="B65" s="176" t="inlineStr">
        <is>
          <t>available for the next step in your workflow may be calculated by inserting library volumes in the designated column. This worksheet may be</t>
        </is>
      </c>
      <c r="C65" s="176" t="n"/>
      <c r="D65" s="176" t="n"/>
      <c r="E65" s="176" t="n"/>
      <c r="F65" s="176" t="n"/>
      <c r="G65" s="176" t="n"/>
      <c r="H65" s="176" t="n"/>
      <c r="I65" s="176" t="n"/>
      <c r="J65" s="176" t="n"/>
      <c r="K65" s="176" t="n"/>
      <c r="L65" s="176" t="n"/>
      <c r="M65" s="176" t="n"/>
      <c r="N65" s="176" t="n"/>
      <c r="O65" s="176" t="n"/>
      <c r="P65" s="176" t="n"/>
      <c r="Q65" s="176" t="n"/>
      <c r="R65" s="172" t="n"/>
    </row>
    <row r="66" ht="16" customHeight="1">
      <c r="A66" s="172" t="n"/>
      <c r="B66" s="176" t="inlineStr">
        <is>
          <t>extended and customized to calculate other library parameters (e.g. conversion rates, volumes needed for pooling) as per your specific requirements.</t>
        </is>
      </c>
      <c r="C66" s="176" t="n"/>
      <c r="D66" s="176" t="n"/>
      <c r="E66" s="176" t="n"/>
      <c r="F66" s="176" t="n"/>
      <c r="G66" s="176" t="n"/>
      <c r="H66" s="176" t="n"/>
      <c r="I66" s="176" t="n"/>
      <c r="J66" s="176" t="n"/>
      <c r="K66" s="176" t="n"/>
      <c r="L66" s="176" t="n"/>
      <c r="M66" s="176" t="n"/>
      <c r="N66" s="176" t="n"/>
      <c r="O66" s="176" t="n"/>
      <c r="P66" s="176" t="n"/>
      <c r="Q66" s="176" t="n"/>
      <c r="R66" s="172" t="n"/>
    </row>
    <row r="67">
      <c r="A67" s="172" t="n"/>
      <c r="B67" s="172" t="n"/>
      <c r="C67" s="172" t="n"/>
      <c r="D67" s="172" t="n"/>
      <c r="E67" s="172" t="n"/>
      <c r="F67" s="172" t="n"/>
      <c r="G67" s="172" t="n"/>
      <c r="H67" s="172" t="n"/>
      <c r="I67" s="172" t="n"/>
      <c r="J67" s="172" t="n"/>
      <c r="K67" s="172" t="n"/>
      <c r="L67" s="172" t="n"/>
      <c r="M67" s="172" t="n"/>
      <c r="N67" s="172" t="n"/>
      <c r="O67" s="172" t="n"/>
      <c r="P67" s="172" t="n"/>
      <c r="Q67" s="172" t="n"/>
      <c r="R67" s="172" t="n"/>
    </row>
    <row r="68">
      <c r="A68" s="172" t="n"/>
      <c r="B68" s="172" t="n"/>
      <c r="C68" s="172" t="n"/>
      <c r="D68" s="172" t="n"/>
      <c r="E68" s="172" t="n"/>
      <c r="F68" s="172" t="n"/>
      <c r="G68" s="172" t="n"/>
      <c r="H68" s="172" t="n"/>
      <c r="I68" s="172" t="n"/>
      <c r="J68" s="172" t="n"/>
      <c r="K68" s="172" t="n"/>
      <c r="L68" s="172" t="n"/>
      <c r="M68" s="172" t="n"/>
      <c r="N68" s="172" t="n"/>
      <c r="O68" s="172" t="n"/>
      <c r="P68" s="172" t="n"/>
      <c r="Q68" s="172" t="n"/>
      <c r="R68" s="172" t="n"/>
    </row>
  </sheetData>
  <pageMargins left="0.5118110236220472" right="0.5118110236220472" top="0.7480314960629921" bottom="0.7480314960629921" header="0.3149606299212598" footer="0.3149606299212598"/>
  <pageSetup orientation="portrait" scale="58"/>
  <headerFooter>
    <oddHeader/>
    <oddFooter>&amp;LData Analysis Template v4.14&amp;CKAPA Library Quantification Kit (Illumina® platforms)&amp;R© Kapa Biosystems 2014</oddFooter>
    <evenHeader/>
    <evenFooter/>
    <firstHeader/>
    <firstFooter/>
  </headerFooter>
</worksheet>
</file>

<file path=xl/worksheets/sheet2.xml><?xml version="1.0" encoding="utf-8"?>
<worksheet xmlns:r="http://schemas.openxmlformats.org/officeDocument/2006/relationships" xmlns="http://schemas.openxmlformats.org/spreadsheetml/2006/main">
  <sheetPr codeName="Sheet5">
    <tabColor rgb="FF0A801E"/>
    <outlinePr summaryBelow="1" summaryRight="1"/>
    <pageSetUpPr fitToPage="1"/>
  </sheetPr>
  <dimension ref="B2:AB368"/>
  <sheetViews>
    <sheetView tabSelected="1" zoomScale="140" zoomScaleNormal="140" workbookViewId="0">
      <selection activeCell="F14" sqref="F14"/>
    </sheetView>
  </sheetViews>
  <sheetFormatPr baseColWidth="10" defaultColWidth="9.1640625" defaultRowHeight="15"/>
  <cols>
    <col width="3.6640625" customWidth="1" style="48" min="1" max="1"/>
    <col width="4.5" customWidth="1" style="48" min="2" max="2"/>
    <col width="19.6640625" customWidth="1" style="48" min="3" max="3"/>
    <col width="24.5" customWidth="1" style="48" min="4" max="4"/>
    <col width="16.6640625" customWidth="1" style="48" min="5" max="12"/>
    <col width="16.6640625" customWidth="1" style="95" min="13" max="13"/>
    <col width="18.33203125" customWidth="1" style="48" min="14" max="14"/>
    <col width="19" customWidth="1" style="48" min="15" max="15"/>
    <col width="18.33203125" customWidth="1" style="48" min="16" max="16"/>
    <col width="4.5" customWidth="1" style="48" min="17" max="17"/>
    <col width="17.1640625" bestFit="1" customWidth="1" style="48" min="18" max="18"/>
    <col width="9.6640625" customWidth="1" style="48" min="19" max="20"/>
    <col width="10.6640625" customWidth="1" style="48" min="21" max="21"/>
    <col width="9.1640625" customWidth="1" style="48" min="22" max="22"/>
    <col width="8.83203125" customWidth="1" style="48" min="23" max="28"/>
    <col width="9.1640625" customWidth="1" style="48" min="29" max="16384"/>
  </cols>
  <sheetData>
    <row r="1" ht="15" customHeight="1"/>
    <row r="2" ht="15" customHeight="1">
      <c r="B2" s="47" t="n"/>
      <c r="C2" s="47" t="n"/>
      <c r="D2" s="47" t="n"/>
      <c r="E2" s="47" t="n"/>
      <c r="F2" s="47" t="n"/>
      <c r="G2" s="47" t="n"/>
      <c r="H2" s="47" t="n"/>
      <c r="I2" s="47" t="n"/>
      <c r="J2" s="47" t="n"/>
      <c r="K2" s="47" t="n"/>
      <c r="L2" s="48" t="n"/>
    </row>
    <row r="3" ht="15" customHeight="1">
      <c r="B3" s="47" t="n"/>
      <c r="C3" s="49" t="inlineStr">
        <is>
          <t>Section 1. Review Cq values for DNA Standards</t>
        </is>
      </c>
      <c r="D3" s="50" t="n"/>
      <c r="E3" s="51" t="n"/>
      <c r="F3" s="52" t="n"/>
      <c r="G3" s="52" t="n"/>
      <c r="H3" s="52" t="n"/>
      <c r="I3" s="52" t="n"/>
      <c r="J3" s="52" t="n"/>
      <c r="K3" s="52" t="n"/>
      <c r="L3" s="122" t="n"/>
      <c r="M3" s="48" t="n"/>
    </row>
    <row r="4" ht="15" customHeight="1">
      <c r="B4" s="47" t="n"/>
      <c r="C4" s="49" t="n"/>
      <c r="D4" s="50" t="n"/>
      <c r="E4" s="51" t="n"/>
      <c r="F4" s="52" t="n"/>
      <c r="G4" s="52" t="n"/>
      <c r="H4" s="52" t="n"/>
      <c r="I4" s="52" t="n"/>
      <c r="J4" s="52" t="n"/>
      <c r="K4" s="52" t="n"/>
      <c r="L4" s="122" t="n"/>
      <c r="M4" s="48" t="n"/>
    </row>
    <row r="5" ht="15" customHeight="1">
      <c r="B5" s="47" t="n"/>
      <c r="C5" s="54" t="inlineStr">
        <is>
          <t>- Enter the appropriate information into the fields highlighted in green.</t>
        </is>
      </c>
      <c r="D5" s="55" t="n"/>
      <c r="E5" s="52" t="n"/>
      <c r="F5" s="52" t="n"/>
      <c r="G5" s="52" t="n"/>
      <c r="H5" s="52" t="n"/>
      <c r="I5" s="52" t="n"/>
      <c r="J5" s="52" t="n"/>
      <c r="K5" s="52" t="n"/>
      <c r="L5" s="122" t="n"/>
      <c r="M5" s="48" t="n"/>
    </row>
    <row r="6" ht="15" customHeight="1">
      <c r="B6" s="47" t="n"/>
      <c r="C6" s="54" t="inlineStr">
        <is>
          <t>- Move  "outliers" to column G (so these are no longer is used in calculations). Delete the formula in the corresponding row in column I.</t>
        </is>
      </c>
      <c r="D6" s="55" t="n"/>
      <c r="E6" s="52" t="n"/>
      <c r="F6" s="52" t="n"/>
      <c r="G6" s="52" t="n"/>
      <c r="H6" s="52" t="n"/>
      <c r="I6" s="52" t="n"/>
      <c r="J6" s="52" t="n"/>
      <c r="K6" s="52" t="n"/>
      <c r="L6" s="122" t="n"/>
      <c r="M6" s="48" t="n"/>
    </row>
    <row r="7" ht="15" customHeight="1">
      <c r="B7" s="47" t="n"/>
      <c r="C7" s="56" t="inlineStr">
        <is>
          <t xml:space="preserve">- The average Cq value for each DNA Standard should be ~3.3 cycles later than the DNA Standard that is 10-fold more concentrated (between 3.2 and 3.45 is very good  </t>
        </is>
      </c>
      <c r="D7" s="57" t="n"/>
      <c r="E7" s="52" t="n"/>
      <c r="F7" s="52" t="n"/>
      <c r="G7" s="52" t="n"/>
      <c r="H7" s="52" t="n"/>
      <c r="I7" s="52" t="n"/>
      <c r="J7" s="52" t="n"/>
      <c r="K7" s="52" t="n"/>
      <c r="L7" s="122" t="n"/>
      <c r="M7" s="48" t="n"/>
    </row>
    <row r="8" ht="15" customFormat="1" customHeight="1" s="124">
      <c r="B8" s="47" t="n"/>
      <c r="C8" s="58" t="inlineStr">
        <is>
          <t xml:space="preserve">   and 3.1 - 3.6 is acceptable).</t>
        </is>
      </c>
      <c r="D8" s="55" t="n"/>
      <c r="E8" s="52" t="n"/>
      <c r="F8" s="52" t="n"/>
      <c r="G8" s="52" t="n"/>
      <c r="H8" s="52" t="n"/>
      <c r="I8" s="52" t="n"/>
      <c r="J8" s="52" t="n"/>
      <c r="K8" s="52" t="n"/>
      <c r="L8" s="122" t="n"/>
      <c r="M8" s="95" t="n"/>
      <c r="Q8" s="31" t="n"/>
    </row>
    <row r="9" ht="15" customHeight="1">
      <c r="B9" s="47" t="n"/>
      <c r="C9" s="59" t="inlineStr">
        <is>
          <t>- If the spacing between any two standards is less than 3.1 cycles and more than 3.6 cycles, those data points (and any library samples falling between those</t>
        </is>
      </c>
      <c r="D9" s="55" t="n"/>
      <c r="E9" s="52" t="n"/>
      <c r="F9" s="52" t="n"/>
      <c r="G9" s="52" t="n"/>
      <c r="H9" s="52" t="n"/>
      <c r="I9" s="52" t="n"/>
      <c r="J9" s="52" t="n"/>
      <c r="K9" s="52" t="n"/>
      <c r="L9" s="122" t="n"/>
      <c r="M9" s="48" t="n"/>
      <c r="Q9" s="14" t="n"/>
    </row>
    <row r="10" ht="15" customHeight="1">
      <c r="B10" s="168" t="n"/>
      <c r="C10" s="60" t="inlineStr">
        <is>
          <t xml:space="preserve">  data points) are not highly reliable.</t>
        </is>
      </c>
      <c r="D10" s="55" t="n"/>
      <c r="E10" s="52" t="n"/>
      <c r="F10" s="52" t="n"/>
      <c r="G10" s="52" t="n"/>
      <c r="H10" s="52" t="n"/>
      <c r="I10" s="52" t="n"/>
      <c r="J10" s="52" t="n"/>
      <c r="K10" s="52" t="n"/>
      <c r="L10" s="122" t="n"/>
      <c r="M10" s="48" t="n"/>
      <c r="Q10" s="14" t="n"/>
    </row>
    <row r="11" ht="15" customHeight="1">
      <c r="B11" s="168" t="n"/>
      <c r="C11" s="60" t="n"/>
      <c r="D11" s="55" t="n"/>
      <c r="E11" s="52" t="n"/>
      <c r="F11" s="52" t="n"/>
      <c r="G11" s="52" t="n"/>
      <c r="H11" s="52" t="n"/>
      <c r="I11" s="52" t="n"/>
      <c r="J11" s="52" t="n"/>
      <c r="K11" s="52" t="n"/>
      <c r="L11" s="122" t="n"/>
      <c r="M11" s="48" t="n"/>
      <c r="Q11" s="14" t="n"/>
    </row>
    <row r="12" ht="15" customHeight="1" thickBot="1">
      <c r="B12" s="47" t="n"/>
      <c r="C12" s="47" t="n"/>
      <c r="D12" s="61" t="n"/>
      <c r="E12" s="47" t="n"/>
      <c r="F12" s="47" t="n"/>
      <c r="G12" s="47" t="n"/>
      <c r="H12" s="47" t="n"/>
      <c r="I12" s="47" t="n"/>
      <c r="J12" s="47" t="n"/>
      <c r="K12" s="47" t="n"/>
      <c r="L12" s="48" t="n"/>
      <c r="M12" s="48" t="n"/>
      <c r="Q12" s="14" t="n"/>
    </row>
    <row r="13" ht="15" customHeight="1" thickBot="1">
      <c r="B13" s="47" t="n"/>
      <c r="C13" s="21" t="inlineStr">
        <is>
          <t>Well</t>
        </is>
      </c>
      <c r="D13" s="9" t="inlineStr">
        <is>
          <t>Std #</t>
        </is>
      </c>
      <c r="E13" s="9" t="inlineStr">
        <is>
          <t>Conc (pM)</t>
        </is>
      </c>
      <c r="F13" s="9" t="inlineStr">
        <is>
          <t>Cq</t>
        </is>
      </c>
      <c r="G13" s="9" t="inlineStr">
        <is>
          <t>Outliers</t>
        </is>
      </c>
      <c r="H13" s="29" t="inlineStr">
        <is>
          <t>Av Cq</t>
        </is>
      </c>
      <c r="I13" s="30" t="inlineStr">
        <is>
          <t>Difference</t>
        </is>
      </c>
      <c r="J13" s="20" t="inlineStr">
        <is>
          <t>Delta Cq</t>
        </is>
      </c>
      <c r="K13" s="47" t="n"/>
      <c r="L13" s="48" t="n"/>
      <c r="N13" s="48" t="n"/>
      <c r="Q13" s="31" t="n"/>
    </row>
    <row r="14" ht="15" customHeight="1" thickTop="1">
      <c r="B14" s="47" t="n"/>
      <c r="C14" s="62" t="n"/>
      <c r="D14" s="63" t="n">
        <v>1</v>
      </c>
      <c r="E14" s="63" t="n">
        <v>20</v>
      </c>
      <c r="F14" t="n">
        <v>7.77</v>
      </c>
      <c r="G14" s="65" t="n"/>
      <c r="H14" s="66">
        <f>AVERAGE(F14:F16)</f>
        <v/>
      </c>
      <c r="I14" s="66">
        <f>F14-$H$14</f>
        <v/>
      </c>
      <c r="J14" s="67" t="inlineStr">
        <is>
          <t>-</t>
        </is>
      </c>
      <c r="K14" s="47" t="n"/>
      <c r="L14" s="48" t="n"/>
      <c r="N14" s="48" t="n"/>
      <c r="Q14" s="15" t="n"/>
    </row>
    <row r="15" ht="15" customHeight="1">
      <c r="B15" s="47" t="n"/>
      <c r="C15" s="68" t="n"/>
      <c r="D15" s="63" t="n">
        <v>1</v>
      </c>
      <c r="E15" s="63" t="n">
        <v>20</v>
      </c>
      <c r="F15" t="n">
        <v>7.79</v>
      </c>
      <c r="G15" s="65" t="n"/>
      <c r="H15" s="70" t="n"/>
      <c r="I15" s="66">
        <f>F15-$H$14</f>
        <v/>
      </c>
      <c r="J15" s="222" t="n"/>
      <c r="K15" s="47" t="n"/>
      <c r="L15" s="48" t="n"/>
      <c r="N15" s="48" t="n"/>
      <c r="Q15" s="15" t="n"/>
    </row>
    <row r="16" ht="15" customHeight="1">
      <c r="B16" s="47" t="n"/>
      <c r="C16" s="72" t="n"/>
      <c r="D16" s="73" t="n">
        <v>1</v>
      </c>
      <c r="E16" s="73" t="n">
        <v>20</v>
      </c>
      <c r="F16" t="n">
        <v>7.76</v>
      </c>
      <c r="G16" s="12" t="n"/>
      <c r="H16" s="75" t="n"/>
      <c r="I16" s="76">
        <f>F16-$H$14</f>
        <v/>
      </c>
      <c r="J16" s="221">
        <f>H17-H14</f>
        <v/>
      </c>
      <c r="K16" s="47" t="n"/>
      <c r="L16" s="48" t="n"/>
      <c r="N16" s="48" t="n"/>
      <c r="Q16" s="15" t="n"/>
    </row>
    <row r="17" ht="15" customHeight="1">
      <c r="B17" s="47" t="n"/>
      <c r="C17" s="62" t="n"/>
      <c r="D17" s="63" t="n">
        <v>2</v>
      </c>
      <c r="E17" s="63" t="n">
        <v>2</v>
      </c>
      <c r="F17" t="n">
        <v>11.03</v>
      </c>
      <c r="G17" s="65" t="n"/>
      <c r="H17" s="66">
        <f>AVERAGE(F17:F19)</f>
        <v/>
      </c>
      <c r="I17" s="66">
        <f>F17-$H$17</f>
        <v/>
      </c>
      <c r="J17" s="356" t="n"/>
      <c r="K17" s="47" t="n"/>
      <c r="L17" s="48" t="n"/>
      <c r="N17" s="48" t="n"/>
      <c r="Q17" s="14" t="n"/>
    </row>
    <row r="18" ht="15" customHeight="1">
      <c r="B18" s="47" t="n"/>
      <c r="C18" s="68" t="n"/>
      <c r="D18" s="63" t="n">
        <v>2</v>
      </c>
      <c r="E18" s="63" t="n">
        <v>2</v>
      </c>
      <c r="H18" s="70" t="n"/>
      <c r="I18" s="66">
        <f>G18-$H$17</f>
        <v/>
      </c>
      <c r="J18" s="222" t="n"/>
      <c r="K18" s="47" t="n"/>
      <c r="L18" s="48" t="n"/>
      <c r="N18" s="48" t="n"/>
    </row>
    <row r="19" ht="15" customHeight="1">
      <c r="B19" s="47" t="n"/>
      <c r="C19" s="72" t="n"/>
      <c r="D19" s="73" t="n">
        <v>2</v>
      </c>
      <c r="E19" s="73" t="n">
        <v>2</v>
      </c>
      <c r="F19" t="n">
        <v>11.13</v>
      </c>
      <c r="G19" s="12" t="n"/>
      <c r="H19" s="75" t="n"/>
      <c r="I19" s="76">
        <f>F19-$H$17</f>
        <v/>
      </c>
      <c r="J19" s="221">
        <f>H20-H17</f>
        <v/>
      </c>
      <c r="K19" s="47" t="n"/>
      <c r="L19" s="48" t="n"/>
      <c r="N19" s="48" t="n"/>
    </row>
    <row r="20" ht="15" customHeight="1">
      <c r="B20" s="47" t="n"/>
      <c r="C20" s="62" t="n"/>
      <c r="D20" s="63" t="n">
        <v>3</v>
      </c>
      <c r="E20" s="63" t="n">
        <v>0.2</v>
      </c>
      <c r="F20" t="n">
        <v>14.8</v>
      </c>
      <c r="G20" s="65" t="n"/>
      <c r="H20" s="66">
        <f>AVERAGE(F20:F22)</f>
        <v/>
      </c>
      <c r="I20" s="66">
        <f>F20-$H$20</f>
        <v/>
      </c>
      <c r="J20" s="356" t="n"/>
      <c r="K20" s="47" t="n"/>
      <c r="L20" s="48" t="n"/>
      <c r="N20" s="48" t="n"/>
    </row>
    <row r="21" ht="15" customHeight="1">
      <c r="B21" s="47" t="n"/>
      <c r="C21" s="68" t="n"/>
      <c r="D21" s="63" t="n">
        <v>3</v>
      </c>
      <c r="E21" s="63" t="n">
        <v>0.2</v>
      </c>
      <c r="F21" t="n">
        <v>14.8</v>
      </c>
      <c r="G21" s="65" t="n"/>
      <c r="H21" s="70" t="n"/>
      <c r="I21" s="66">
        <f>F21-$H$20</f>
        <v/>
      </c>
      <c r="J21" s="77" t="n"/>
      <c r="K21" s="47" t="n"/>
      <c r="L21" s="48" t="n"/>
      <c r="N21" s="48" t="n"/>
    </row>
    <row r="22" ht="15" customHeight="1">
      <c r="B22" s="47" t="n"/>
      <c r="C22" s="72" t="n"/>
      <c r="D22" s="73" t="n">
        <v>3</v>
      </c>
      <c r="E22" s="73" t="n">
        <v>0.2</v>
      </c>
      <c r="G22" s="12" t="n"/>
      <c r="H22" s="75" t="n"/>
      <c r="I22" s="76">
        <f>F22-$H$20</f>
        <v/>
      </c>
      <c r="J22" s="221">
        <f>H23-H20</f>
        <v/>
      </c>
      <c r="K22" s="47" t="n"/>
      <c r="L22" s="48" t="n"/>
      <c r="N22" s="48" t="n"/>
    </row>
    <row r="23" ht="15" customHeight="1">
      <c r="B23" s="47" t="n"/>
      <c r="C23" s="62" t="n"/>
      <c r="D23" s="63" t="n">
        <v>4</v>
      </c>
      <c r="E23" s="63" t="n">
        <v>0.02</v>
      </c>
      <c r="F23" t="n">
        <v>18</v>
      </c>
      <c r="G23" s="65" t="n"/>
      <c r="H23" s="66">
        <f>AVERAGE(F23:F25)</f>
        <v/>
      </c>
      <c r="I23" s="66">
        <f>F23-$H$23</f>
        <v/>
      </c>
      <c r="J23" s="356" t="n"/>
      <c r="K23" s="47" t="n"/>
      <c r="L23" s="48" t="n"/>
      <c r="N23" s="48" t="n"/>
    </row>
    <row r="24" ht="15" customHeight="1">
      <c r="B24" s="47" t="n"/>
      <c r="C24" s="68" t="n"/>
      <c r="D24" s="63" t="n">
        <v>4</v>
      </c>
      <c r="E24" s="63" t="n">
        <v>0.02</v>
      </c>
      <c r="F24" t="n">
        <v>18.16</v>
      </c>
      <c r="G24" s="65" t="n"/>
      <c r="H24" s="70" t="n"/>
      <c r="I24" s="66">
        <f>F24-$H$23</f>
        <v/>
      </c>
      <c r="J24" s="77" t="n"/>
      <c r="K24" s="47" t="n"/>
      <c r="L24" s="48" t="n"/>
      <c r="N24" s="48" t="n"/>
    </row>
    <row r="25" ht="15" customHeight="1">
      <c r="B25" s="47" t="n"/>
      <c r="C25" s="72" t="n"/>
      <c r="D25" s="73" t="n">
        <v>4</v>
      </c>
      <c r="E25" s="73" t="n">
        <v>0.02</v>
      </c>
      <c r="F25" t="n">
        <v>17.93</v>
      </c>
      <c r="G25" s="12" t="n"/>
      <c r="H25" s="75" t="n"/>
      <c r="I25" s="76">
        <f>F25-$H$23</f>
        <v/>
      </c>
      <c r="J25" s="221">
        <f>H26-H23</f>
        <v/>
      </c>
      <c r="K25" s="47" t="n"/>
      <c r="L25" s="48" t="n"/>
      <c r="N25" s="48" t="n"/>
    </row>
    <row r="26" ht="15" customHeight="1">
      <c r="B26" s="47" t="n"/>
      <c r="C26" s="62" t="n"/>
      <c r="D26" s="63" t="n">
        <v>5</v>
      </c>
      <c r="E26" s="63" t="n">
        <v>0.002</v>
      </c>
      <c r="F26" t="n">
        <v>21.64</v>
      </c>
      <c r="G26" s="65" t="n"/>
      <c r="H26" s="66">
        <f>AVERAGE(F26:F28)</f>
        <v/>
      </c>
      <c r="I26" s="66">
        <f>F26-$H$26</f>
        <v/>
      </c>
      <c r="J26" s="356" t="n"/>
      <c r="K26" s="47" t="n"/>
      <c r="L26" s="48" t="n"/>
      <c r="N26" s="48" t="n"/>
    </row>
    <row r="27" ht="15" customHeight="1">
      <c r="B27" s="47" t="n"/>
      <c r="C27" s="68" t="n"/>
      <c r="D27" s="63" t="n">
        <v>5</v>
      </c>
      <c r="E27" s="63" t="n">
        <v>0.002</v>
      </c>
      <c r="F27" t="n">
        <v>21.58</v>
      </c>
      <c r="G27" s="65" t="n"/>
      <c r="H27" s="70" t="n"/>
      <c r="I27" s="66">
        <f>F27-$H$26</f>
        <v/>
      </c>
      <c r="J27" s="77" t="n"/>
      <c r="K27" s="47" t="n"/>
      <c r="L27" s="48" t="n"/>
      <c r="N27" s="48" t="n"/>
    </row>
    <row r="28" ht="15" customHeight="1">
      <c r="B28" s="47" t="n"/>
      <c r="C28" s="72" t="n"/>
      <c r="D28" s="73" t="n">
        <v>5</v>
      </c>
      <c r="E28" s="73" t="n">
        <v>0.002</v>
      </c>
      <c r="F28" t="n">
        <v>21.69</v>
      </c>
      <c r="G28" s="12" t="n"/>
      <c r="H28" s="75" t="n"/>
      <c r="I28" s="76">
        <f>F28-$H$26</f>
        <v/>
      </c>
      <c r="J28" s="221">
        <f>H29-H26</f>
        <v/>
      </c>
      <c r="K28" s="47" t="n"/>
      <c r="L28" s="48" t="n"/>
      <c r="N28" s="48" t="n"/>
    </row>
    <row r="29" ht="15" customHeight="1">
      <c r="B29" s="47" t="n"/>
      <c r="C29" s="62" t="n"/>
      <c r="D29" s="63" t="n">
        <v>6</v>
      </c>
      <c r="E29" s="63" t="n">
        <v>0.0002</v>
      </c>
      <c r="F29" t="n">
        <v>25.19</v>
      </c>
      <c r="G29" s="65" t="n"/>
      <c r="H29" s="66">
        <f>AVERAGE(F29:F31)</f>
        <v/>
      </c>
      <c r="I29" s="66">
        <f>F29-$H$29</f>
        <v/>
      </c>
      <c r="J29" s="356" t="n"/>
      <c r="K29" s="47" t="n"/>
      <c r="L29" s="48" t="n"/>
      <c r="N29" s="48" t="n"/>
    </row>
    <row r="30" ht="15" customHeight="1">
      <c r="B30" s="47" t="n"/>
      <c r="C30" s="68" t="n"/>
      <c r="D30" s="63" t="n">
        <v>6</v>
      </c>
      <c r="E30" s="63" t="n">
        <v>0.0002</v>
      </c>
      <c r="F30" t="n">
        <v>25.11</v>
      </c>
      <c r="G30" s="65" t="n"/>
      <c r="H30" s="70" t="n"/>
      <c r="I30" s="66">
        <f>F30-$H$29</f>
        <v/>
      </c>
      <c r="J30" s="222" t="n"/>
      <c r="K30" s="47" t="n"/>
      <c r="L30" s="48" t="n"/>
      <c r="N30" s="48" t="n"/>
    </row>
    <row r="31" ht="15" customHeight="1">
      <c r="B31" s="47" t="n"/>
      <c r="C31" s="72" t="n"/>
      <c r="D31" s="73" t="n">
        <v>6</v>
      </c>
      <c r="E31" s="73" t="n">
        <v>0.0002</v>
      </c>
      <c r="F31" t="n">
        <v>25.14</v>
      </c>
      <c r="G31" s="12" t="n"/>
      <c r="H31" s="75" t="n"/>
      <c r="I31" s="76">
        <f>F31-$H$29</f>
        <v/>
      </c>
      <c r="J31" s="221">
        <f>H32-H29</f>
        <v/>
      </c>
      <c r="K31" s="47" t="n"/>
      <c r="L31" s="48" t="n"/>
      <c r="M31" s="78" t="n"/>
      <c r="N31" s="48" t="n"/>
      <c r="Y31" s="79" t="n"/>
      <c r="Z31" s="79" t="n"/>
      <c r="AA31" s="80" t="n"/>
      <c r="AB31" s="79" t="n"/>
    </row>
    <row r="32" ht="15" customHeight="1">
      <c r="B32" s="47" t="n"/>
      <c r="C32" s="62" t="n"/>
      <c r="D32" s="63" t="inlineStr">
        <is>
          <t>NTC</t>
        </is>
      </c>
      <c r="E32" s="81" t="inlineStr">
        <is>
          <t>-</t>
        </is>
      </c>
      <c r="F32" t="n">
        <v>30</v>
      </c>
      <c r="G32" s="65" t="n"/>
      <c r="H32" s="66">
        <f>AVERAGE(F32:F34)</f>
        <v/>
      </c>
      <c r="I32" s="66" t="n"/>
      <c r="J32" s="356" t="n"/>
      <c r="K32" s="47" t="n"/>
      <c r="L32" s="48" t="n"/>
      <c r="N32" s="48" t="n"/>
      <c r="Y32" s="79" t="n"/>
      <c r="Z32" s="79" t="n"/>
      <c r="AA32" s="80" t="n"/>
      <c r="AB32" s="79" t="n"/>
    </row>
    <row r="33" ht="15" customHeight="1">
      <c r="B33" s="47" t="n"/>
      <c r="C33" s="68" t="n"/>
      <c r="D33" s="63" t="inlineStr">
        <is>
          <t>NTC</t>
        </is>
      </c>
      <c r="E33" s="81" t="inlineStr">
        <is>
          <t>-</t>
        </is>
      </c>
      <c r="F33" t="n">
        <v>30</v>
      </c>
      <c r="G33" s="65" t="n"/>
      <c r="H33" s="70" t="n"/>
      <c r="I33" s="66" t="n"/>
      <c r="J33" s="222" t="n"/>
      <c r="K33" s="47" t="n"/>
      <c r="L33" s="48" t="n"/>
      <c r="N33" s="48" t="n"/>
      <c r="Y33" s="79" t="n"/>
      <c r="Z33" s="79" t="n"/>
      <c r="AA33" s="80" t="n"/>
      <c r="AB33" s="79" t="n"/>
    </row>
    <row r="34" ht="15" customHeight="1" thickBot="1">
      <c r="B34" s="47" t="n"/>
      <c r="C34" s="82" t="n"/>
      <c r="D34" s="83" t="inlineStr">
        <is>
          <t>NTC</t>
        </is>
      </c>
      <c r="E34" s="84" t="inlineStr">
        <is>
          <t>-</t>
        </is>
      </c>
      <c r="F34" t="n">
        <v>30</v>
      </c>
      <c r="G34" s="86" t="n"/>
      <c r="H34" s="87" t="n"/>
      <c r="I34" s="88" t="n"/>
      <c r="J34" s="89" t="n"/>
      <c r="K34" s="47" t="n"/>
      <c r="L34" s="48" t="n"/>
      <c r="N34" s="48" t="n"/>
      <c r="Y34" s="79" t="n"/>
      <c r="Z34" s="79" t="n"/>
      <c r="AA34" s="80" t="n"/>
      <c r="AB34" s="79" t="n"/>
    </row>
    <row r="35" ht="15" customHeight="1">
      <c r="B35" s="47" t="n"/>
      <c r="C35" s="47" t="n"/>
      <c r="D35" s="47" t="n"/>
      <c r="E35" s="47" t="n"/>
      <c r="F35" s="47" t="n"/>
      <c r="G35" s="90" t="n"/>
      <c r="H35" s="47" t="n"/>
      <c r="I35" s="47" t="n"/>
      <c r="J35" s="47" t="n"/>
      <c r="K35" s="145" t="n"/>
      <c r="L35" s="130" t="n"/>
      <c r="M35" s="130" t="n"/>
      <c r="N35" s="130" t="n"/>
      <c r="O35" s="130" t="n"/>
      <c r="P35" s="130" t="n"/>
      <c r="Q35" s="130" t="n"/>
      <c r="R35" s="130" t="n"/>
      <c r="S35" s="130" t="n"/>
      <c r="T35" s="124" t="n"/>
      <c r="U35" s="94" t="n"/>
      <c r="V35" s="95" t="n"/>
      <c r="Y35" s="79" t="n"/>
      <c r="Z35" s="79" t="n"/>
      <c r="AA35" s="80" t="n"/>
      <c r="AB35" s="79" t="n"/>
    </row>
    <row r="36" ht="15" customHeight="1">
      <c r="B36" s="47" t="n"/>
      <c r="C36" s="47" t="n"/>
      <c r="D36" s="47" t="n"/>
      <c r="E36" s="47" t="n"/>
      <c r="F36" s="47" t="n"/>
      <c r="G36" s="90" t="n"/>
      <c r="H36" s="47" t="n"/>
      <c r="I36" s="47" t="n"/>
      <c r="J36" s="47" t="n"/>
      <c r="K36" s="47" t="n"/>
      <c r="L36" s="130" t="n"/>
      <c r="M36" s="130" t="n"/>
      <c r="N36" s="130" t="n"/>
      <c r="O36" s="130" t="n"/>
      <c r="P36" s="130" t="n"/>
      <c r="Q36" s="130" t="n"/>
      <c r="R36" s="130" t="n"/>
      <c r="S36" s="130" t="n"/>
      <c r="T36" s="94" t="n"/>
      <c r="U36" s="94" t="n"/>
      <c r="V36" s="96" t="n"/>
      <c r="Y36" s="79" t="n"/>
      <c r="Z36" s="79" t="n"/>
      <c r="AA36" s="80" t="n"/>
      <c r="AB36" s="79" t="n"/>
    </row>
    <row r="37" ht="15" customHeight="1">
      <c r="G37" s="97" t="n"/>
      <c r="L37" s="130" t="n"/>
      <c r="M37" s="130" t="n"/>
      <c r="N37" s="130" t="n"/>
      <c r="O37" s="130" t="n"/>
      <c r="P37" s="130" t="n"/>
      <c r="Q37" s="130" t="n"/>
      <c r="R37" s="130" t="n"/>
      <c r="S37" s="130" t="n"/>
      <c r="T37" s="124" t="n"/>
      <c r="U37" s="94" t="n"/>
      <c r="V37" s="95" t="n"/>
    </row>
    <row r="38" ht="15" customHeight="1">
      <c r="T38" s="124" t="n"/>
      <c r="U38" s="94" t="n"/>
      <c r="V38" s="95" t="n"/>
    </row>
    <row r="39" ht="15" customHeight="1">
      <c r="B39" s="47" t="n"/>
      <c r="C39" s="51" t="n"/>
      <c r="D39" s="52" t="n"/>
      <c r="E39" s="52" t="n"/>
      <c r="F39" s="52" t="n"/>
      <c r="G39" s="98" t="n"/>
      <c r="H39" s="98" t="n"/>
      <c r="I39" s="98" t="n"/>
      <c r="J39" s="98" t="n"/>
      <c r="K39" s="98" t="n"/>
      <c r="L39" s="98" t="n"/>
      <c r="M39" s="98" t="n"/>
      <c r="N39" s="98" t="n"/>
      <c r="O39" s="98" t="n"/>
      <c r="P39" s="98" t="n"/>
      <c r="T39" s="124" t="n"/>
      <c r="U39" s="94" t="n"/>
      <c r="V39" s="95" t="n"/>
    </row>
    <row r="40" ht="21" customHeight="1">
      <c r="B40" s="47" t="n"/>
      <c r="C40" s="49" t="inlineStr">
        <is>
          <t>Section 2. Generate and review the standard curve</t>
        </is>
      </c>
      <c r="D40" s="52" t="n"/>
      <c r="E40" s="52" t="n"/>
      <c r="F40" s="52" t="n"/>
      <c r="G40" s="98" t="n"/>
      <c r="H40" s="98" t="n"/>
      <c r="I40" s="98" t="n"/>
      <c r="J40" s="98" t="n"/>
      <c r="K40" s="98" t="n"/>
      <c r="L40" s="98" t="n"/>
      <c r="M40" s="98" t="n"/>
      <c r="N40" s="98" t="n"/>
      <c r="O40" s="98" t="n"/>
      <c r="P40" s="98" t="n"/>
      <c r="Q40" s="99" t="n"/>
      <c r="T40" s="94" t="n"/>
      <c r="U40" s="94" t="n"/>
      <c r="V40" s="100" t="n"/>
    </row>
    <row r="41" ht="15" customHeight="1">
      <c r="B41" s="47" t="n"/>
      <c r="C41" s="49" t="n"/>
      <c r="D41" s="52" t="n"/>
      <c r="E41" s="52" t="n"/>
      <c r="F41" s="52" t="n"/>
      <c r="G41" s="98" t="n"/>
      <c r="H41" s="98" t="n"/>
      <c r="I41" s="98" t="n"/>
      <c r="J41" s="98" t="n"/>
      <c r="K41" s="98" t="n"/>
      <c r="L41" s="98" t="n"/>
      <c r="M41" s="98" t="n"/>
      <c r="N41" s="98" t="n"/>
      <c r="O41" s="98" t="n"/>
      <c r="P41" s="98" t="n"/>
      <c r="Q41" s="99" t="n"/>
      <c r="T41" s="94" t="n"/>
      <c r="U41" s="94" t="n"/>
      <c r="V41" s="100" t="n"/>
    </row>
    <row r="42" ht="15" customHeight="1">
      <c r="B42" s="47" t="n"/>
      <c r="C42" s="54" t="inlineStr">
        <is>
          <t>- Type the value for the intercept from the graph to the right into cell D57.</t>
        </is>
      </c>
      <c r="D42" s="98" t="n"/>
      <c r="E42" s="98" t="n"/>
      <c r="F42" s="98" t="n"/>
      <c r="G42" s="98" t="n"/>
      <c r="H42" s="98" t="n"/>
      <c r="I42" s="98" t="n"/>
      <c r="J42" s="98" t="n"/>
      <c r="K42" s="98" t="n"/>
      <c r="L42" s="98" t="n"/>
      <c r="M42" s="98" t="n"/>
      <c r="N42" s="98" t="n"/>
      <c r="O42" s="98" t="n"/>
      <c r="P42" s="98" t="n"/>
      <c r="Q42" s="99" t="n"/>
    </row>
    <row r="43" ht="15" customHeight="1">
      <c r="B43" s="47" t="n"/>
      <c r="C43" s="54" t="inlineStr">
        <is>
          <t xml:space="preserve">- Type the value for the slope from the graph to the right into cell D59. </t>
        </is>
      </c>
      <c r="D43" s="98" t="n"/>
      <c r="E43" s="98" t="n"/>
      <c r="F43" s="98" t="n"/>
      <c r="G43" s="98" t="n"/>
      <c r="H43" s="47" t="n"/>
      <c r="I43" s="47" t="n"/>
      <c r="J43" s="47" t="n"/>
      <c r="K43" s="47" t="inlineStr">
        <is>
          <t>Note: if the standard curve equation does not update, click on the line, right click and select</t>
        </is>
      </c>
      <c r="L43" s="145" t="n"/>
      <c r="M43" s="145" t="n"/>
      <c r="N43" s="145" t="n"/>
      <c r="O43" s="145" t="n"/>
      <c r="P43" s="98" t="n"/>
      <c r="Q43" s="99" t="n"/>
      <c r="R43" s="130" t="n"/>
      <c r="S43" s="130" t="n"/>
    </row>
    <row r="44" ht="15" customHeight="1">
      <c r="B44" s="47" t="n"/>
      <c r="C44" s="98" t="n"/>
      <c r="D44" s="98" t="n"/>
      <c r="E44" s="98" t="n"/>
      <c r="F44" s="98" t="n"/>
      <c r="G44" s="98" t="n"/>
      <c r="H44" s="47" t="n"/>
      <c r="I44" s="47" t="n"/>
      <c r="J44" s="47" t="n"/>
      <c r="K44" s="47" t="inlineStr">
        <is>
          <t>Format Trendline. (Untick and) tick the boxes for "Display Equation and R-squared value on chart"</t>
        </is>
      </c>
      <c r="L44" s="145" t="n"/>
      <c r="M44" s="145" t="n"/>
      <c r="N44" s="145" t="n"/>
      <c r="O44" s="145" t="n"/>
      <c r="P44" s="98" t="n"/>
      <c r="Q44" s="99" t="n"/>
      <c r="R44" s="130" t="n"/>
      <c r="S44" s="130" t="n"/>
    </row>
    <row r="45" ht="15" customHeight="1" thickBot="1">
      <c r="B45" s="47" t="n"/>
      <c r="C45" s="47" t="n"/>
      <c r="D45" s="47" t="n"/>
      <c r="E45" s="47" t="n"/>
      <c r="F45" s="47" t="n"/>
      <c r="G45" s="90" t="n"/>
      <c r="H45" s="47" t="n"/>
      <c r="I45" s="47" t="n"/>
      <c r="J45" s="47" t="n"/>
      <c r="K45" s="47" t="n"/>
      <c r="L45" s="145" t="n"/>
      <c r="M45" s="145" t="n"/>
      <c r="N45" s="145" t="n"/>
      <c r="O45" s="145" t="n"/>
      <c r="P45" s="98" t="n"/>
      <c r="Q45" s="99" t="n"/>
      <c r="R45" s="130" t="n"/>
      <c r="S45" s="130" t="n"/>
    </row>
    <row r="46" ht="15" customHeight="1">
      <c r="B46" s="47" t="n"/>
      <c r="C46" s="101" t="n"/>
      <c r="D46" s="102" t="n"/>
      <c r="E46" s="102" t="n"/>
      <c r="F46" s="103" t="n"/>
      <c r="G46" s="104" t="n"/>
      <c r="H46" s="105" t="n"/>
      <c r="I46" s="47" t="n"/>
      <c r="J46" s="47" t="n"/>
      <c r="K46" s="47" t="n"/>
      <c r="L46" s="47" t="n"/>
      <c r="M46" s="61" t="n"/>
      <c r="N46" s="47" t="n"/>
      <c r="O46" s="47" t="n"/>
      <c r="P46" s="98" t="n"/>
      <c r="Q46" s="99" t="n"/>
    </row>
    <row r="47" ht="15" customHeight="1" thickBot="1">
      <c r="B47" s="47" t="n"/>
      <c r="C47" s="27" t="inlineStr">
        <is>
          <t>DNA Standard</t>
        </is>
      </c>
      <c r="D47" s="357" t="inlineStr">
        <is>
          <t>Conc in pM</t>
        </is>
      </c>
      <c r="E47" s="106" t="inlineStr">
        <is>
          <t>Log conc</t>
        </is>
      </c>
      <c r="F47" s="28" t="inlineStr">
        <is>
          <t>Average Cq</t>
        </is>
      </c>
      <c r="G47" s="26" t="inlineStr">
        <is>
          <t>Delta Cq</t>
        </is>
      </c>
      <c r="H47" s="24" t="n"/>
      <c r="I47" s="47" t="n"/>
      <c r="J47" s="47" t="n"/>
      <c r="K47" s="47" t="n"/>
      <c r="L47" s="47" t="n"/>
      <c r="M47" s="61" t="n"/>
      <c r="N47" s="47" t="n"/>
      <c r="O47" s="47" t="n"/>
      <c r="P47" s="98" t="n"/>
      <c r="Q47" s="99" t="n"/>
    </row>
    <row r="48" ht="15" customHeight="1" thickTop="1">
      <c r="B48" s="47" t="n"/>
      <c r="C48" s="107" t="n">
        <v>1</v>
      </c>
      <c r="D48" s="358" t="n">
        <v>20</v>
      </c>
      <c r="E48" s="109">
        <f>LOG(D48)</f>
        <v/>
      </c>
      <c r="F48" s="113">
        <f>H14</f>
        <v/>
      </c>
      <c r="G48" s="111" t="inlineStr">
        <is>
          <t>-</t>
        </is>
      </c>
      <c r="H48" s="112" t="n"/>
      <c r="I48" s="47" t="n"/>
      <c r="J48" s="47" t="n"/>
      <c r="K48" s="47" t="n"/>
      <c r="L48" s="47" t="n"/>
      <c r="M48" s="61" t="n"/>
      <c r="N48" s="47" t="n"/>
      <c r="O48" s="47" t="n"/>
      <c r="P48" s="98" t="n"/>
      <c r="Q48" s="99" t="n"/>
    </row>
    <row r="49" ht="15" customHeight="1">
      <c r="B49" s="47" t="n"/>
      <c r="C49" s="107" t="n">
        <v>2</v>
      </c>
      <c r="D49" s="358" t="n">
        <v>2</v>
      </c>
      <c r="E49" s="109">
        <f>LOG(D49)</f>
        <v/>
      </c>
      <c r="F49" s="113">
        <f>H17</f>
        <v/>
      </c>
      <c r="G49" s="114">
        <f>F49-F48</f>
        <v/>
      </c>
      <c r="H49" s="220" t="inlineStr">
        <is>
          <t>Should be 
between 
3.1 and 3.6</t>
        </is>
      </c>
      <c r="I49" s="47" t="n"/>
      <c r="J49" s="47" t="n"/>
      <c r="K49" s="47" t="n"/>
      <c r="L49" s="47" t="n"/>
      <c r="M49" s="61" t="n"/>
      <c r="N49" s="47" t="n"/>
      <c r="O49" s="47" t="n"/>
      <c r="P49" s="98" t="n"/>
      <c r="Q49" s="99" t="n"/>
    </row>
    <row r="50" ht="15" customHeight="1">
      <c r="B50" s="47" t="n"/>
      <c r="C50" s="107" t="n">
        <v>3</v>
      </c>
      <c r="D50" s="358" t="n">
        <v>0.2</v>
      </c>
      <c r="E50" s="109">
        <f>LOG(D50)</f>
        <v/>
      </c>
      <c r="F50" s="113">
        <f>H20</f>
        <v/>
      </c>
      <c r="G50" s="114">
        <f>F50-F49</f>
        <v/>
      </c>
      <c r="H50" s="359" t="n"/>
      <c r="I50" s="47" t="n"/>
      <c r="J50" s="47" t="n"/>
      <c r="K50" s="47" t="n"/>
      <c r="L50" s="47" t="n"/>
      <c r="M50" s="61" t="n"/>
      <c r="N50" s="47" t="n"/>
      <c r="O50" s="47" t="n"/>
      <c r="P50" s="98" t="n"/>
      <c r="Q50" s="99" t="n"/>
    </row>
    <row r="51" ht="15" customHeight="1">
      <c r="B51" s="47" t="n"/>
      <c r="C51" s="107" t="n">
        <v>4</v>
      </c>
      <c r="D51" s="358" t="n">
        <v>0.02</v>
      </c>
      <c r="E51" s="109">
        <f>LOG(D51)</f>
        <v/>
      </c>
      <c r="F51" s="113">
        <f>H23</f>
        <v/>
      </c>
      <c r="G51" s="114">
        <f>F51-F50</f>
        <v/>
      </c>
      <c r="H51" s="359" t="n"/>
      <c r="I51" s="47" t="n"/>
      <c r="J51" s="47" t="n"/>
      <c r="K51" s="47" t="n"/>
      <c r="L51" s="47" t="n"/>
      <c r="M51" s="61" t="n"/>
      <c r="N51" s="47" t="n"/>
      <c r="O51" s="47" t="n"/>
      <c r="P51" s="98" t="n"/>
      <c r="Q51" s="99" t="n"/>
    </row>
    <row r="52" ht="15" customHeight="1">
      <c r="B52" s="47" t="n"/>
      <c r="C52" s="107" t="n">
        <v>5</v>
      </c>
      <c r="D52" s="358" t="n">
        <v>0.002</v>
      </c>
      <c r="E52" s="109">
        <f>LOG(D52)</f>
        <v/>
      </c>
      <c r="F52" s="113">
        <f>H26</f>
        <v/>
      </c>
      <c r="G52" s="114">
        <f>F52-F51</f>
        <v/>
      </c>
      <c r="H52" s="359" t="n"/>
      <c r="I52" s="47" t="n"/>
      <c r="J52" s="47" t="n"/>
      <c r="K52" s="47" t="n"/>
      <c r="L52" s="47" t="n"/>
      <c r="M52" s="61" t="n"/>
      <c r="N52" s="47" t="n"/>
      <c r="O52" s="47" t="n"/>
      <c r="P52" s="98" t="n"/>
      <c r="Q52" s="99" t="n"/>
    </row>
    <row r="53" ht="15" customHeight="1">
      <c r="B53" s="47" t="n"/>
      <c r="C53" s="115" t="n">
        <v>6</v>
      </c>
      <c r="D53" s="360" t="n">
        <v>0.0002</v>
      </c>
      <c r="E53" s="117">
        <f>LOG(D53)</f>
        <v/>
      </c>
      <c r="F53" s="118">
        <f>H29</f>
        <v/>
      </c>
      <c r="G53" s="119">
        <f>F53-F52</f>
        <v/>
      </c>
      <c r="H53" s="359" t="n"/>
      <c r="I53" s="47" t="n"/>
      <c r="J53" s="47" t="n"/>
      <c r="K53" s="47" t="n"/>
      <c r="L53" s="47" t="n"/>
      <c r="M53" s="61" t="n"/>
      <c r="N53" s="47" t="n"/>
      <c r="O53" s="47" t="n"/>
      <c r="P53" s="98" t="n"/>
      <c r="Q53" s="99" t="n"/>
    </row>
    <row r="54" ht="15" customHeight="1">
      <c r="B54" s="47" t="n"/>
      <c r="C54" s="126" t="inlineStr">
        <is>
          <t>Efficiency:</t>
        </is>
      </c>
      <c r="D54" s="121">
        <f>POWER(10, 1/(-SLOPE(F48:F53, LOG(D48:D53))))-1</f>
        <v/>
      </c>
      <c r="E54" s="122" t="inlineStr">
        <is>
          <t>(Calculated)</t>
        </is>
      </c>
      <c r="F54" s="123" t="inlineStr">
        <is>
          <t>Should be between 90 and 110%</t>
        </is>
      </c>
      <c r="G54" s="124" t="n"/>
      <c r="H54" s="125" t="n"/>
      <c r="I54" s="47" t="n"/>
      <c r="J54" s="47" t="n"/>
      <c r="K54" s="47" t="n"/>
      <c r="L54" s="47" t="n"/>
      <c r="M54" s="61" t="n"/>
      <c r="N54" s="47" t="n"/>
      <c r="O54" s="47" t="n"/>
      <c r="P54" s="98" t="n"/>
      <c r="Q54" s="99" t="n"/>
    </row>
    <row r="55" ht="15" customHeight="1">
      <c r="B55" s="47" t="n"/>
      <c r="C55" s="126" t="inlineStr">
        <is>
          <t>Slope:</t>
        </is>
      </c>
      <c r="D55" s="361">
        <f>SLOPE(F48:F53, LOG(D48:D53))</f>
        <v/>
      </c>
      <c r="E55" s="122" t="inlineStr">
        <is>
          <t>(Calculated)</t>
        </is>
      </c>
      <c r="F55" s="123" t="inlineStr">
        <is>
          <t>Value must be the same as on the graph</t>
        </is>
      </c>
      <c r="G55" s="124" t="n"/>
      <c r="H55" s="125" t="n"/>
      <c r="I55" s="47" t="n"/>
      <c r="J55" s="47" t="n"/>
      <c r="K55" s="47" t="n"/>
      <c r="L55" s="47" t="n"/>
      <c r="M55" s="61" t="n"/>
      <c r="N55" s="47" t="n"/>
      <c r="O55" s="47" t="n"/>
      <c r="P55" s="98" t="n"/>
      <c r="Q55" s="99" t="n"/>
    </row>
    <row r="56" ht="15" customHeight="1">
      <c r="B56" s="47" t="n"/>
      <c r="C56" s="126" t="inlineStr">
        <is>
          <t>R-squared:</t>
        </is>
      </c>
      <c r="D56" s="361">
        <f>RSQ(F48:F53, -LOG(D48:D53))</f>
        <v/>
      </c>
      <c r="E56" s="122" t="inlineStr">
        <is>
          <t>(Calculated)</t>
        </is>
      </c>
      <c r="F56" s="123" t="inlineStr">
        <is>
          <t>Should be between 0.99 and 1.00</t>
        </is>
      </c>
      <c r="G56" s="124" t="n"/>
      <c r="H56" s="125" t="n"/>
      <c r="I56" s="47" t="n"/>
      <c r="J56" s="47" t="n"/>
      <c r="K56" s="47" t="n"/>
      <c r="L56" s="47" t="n"/>
      <c r="M56" s="61" t="n"/>
      <c r="N56" s="47" t="n"/>
      <c r="O56" s="47" t="n"/>
      <c r="P56" s="98" t="n"/>
      <c r="Q56" s="99" t="n"/>
    </row>
    <row r="57" ht="15" customHeight="1">
      <c r="B57" s="47" t="n"/>
      <c r="C57" s="126" t="inlineStr">
        <is>
          <t>Intercept:</t>
        </is>
      </c>
      <c r="D57" s="362" t="n">
        <v>12.227</v>
      </c>
      <c r="E57" s="129" t="inlineStr">
        <is>
          <t>(Type the intercept value from the graph in cell D57)</t>
        </is>
      </c>
      <c r="F57" s="130" t="n"/>
      <c r="G57" s="124" t="n"/>
      <c r="H57" s="125" t="n"/>
      <c r="I57" s="47" t="n"/>
      <c r="J57" s="47" t="n"/>
      <c r="K57" s="47" t="n"/>
      <c r="L57" s="47" t="n"/>
      <c r="M57" s="61" t="n"/>
      <c r="N57" s="47" t="n"/>
      <c r="O57" s="47" t="n"/>
      <c r="P57" s="98" t="n"/>
      <c r="Q57" s="99" t="n"/>
    </row>
    <row r="58" ht="15" customHeight="1">
      <c r="B58" s="47" t="n"/>
      <c r="C58" s="126" t="n"/>
      <c r="D58" s="131" t="n"/>
      <c r="E58" s="122" t="n"/>
      <c r="F58" s="130" t="n"/>
      <c r="G58" s="124" t="n"/>
      <c r="H58" s="125" t="n"/>
      <c r="I58" s="47" t="n"/>
      <c r="J58" s="47" t="n"/>
      <c r="K58" s="47" t="n"/>
      <c r="L58" s="47" t="n"/>
      <c r="M58" s="61" t="n"/>
      <c r="N58" s="47" t="n"/>
      <c r="O58" s="47" t="n"/>
      <c r="P58" s="98" t="n"/>
      <c r="Q58" s="99" t="n"/>
    </row>
    <row r="59" ht="15" customHeight="1">
      <c r="B59" s="47" t="n"/>
      <c r="C59" s="126" t="inlineStr">
        <is>
          <t>If slope =</t>
        </is>
      </c>
      <c r="D59" s="363" t="n">
        <v>-3.4843</v>
      </c>
      <c r="E59" s="129" t="inlineStr">
        <is>
          <t>(Type the slope value from the graph in cell D59)</t>
        </is>
      </c>
      <c r="F59" s="130" t="n"/>
      <c r="G59" s="124" t="n"/>
      <c r="H59" s="125" t="n"/>
      <c r="I59" s="47" t="n"/>
      <c r="J59" s="47" t="n"/>
      <c r="K59" s="47" t="n"/>
      <c r="L59" s="47" t="n"/>
      <c r="M59" s="61" t="n"/>
      <c r="N59" s="47" t="n"/>
      <c r="O59" s="47" t="n"/>
      <c r="P59" s="98" t="n"/>
      <c r="Q59" s="99" t="n"/>
    </row>
    <row r="60" ht="15" customHeight="1">
      <c r="B60" s="47" t="n"/>
      <c r="C60" s="126" t="inlineStr">
        <is>
          <t>then efficiency =</t>
        </is>
      </c>
      <c r="D60" s="121">
        <f>POWER(10, (-1/D59))-1</f>
        <v/>
      </c>
      <c r="E60" s="122" t="inlineStr">
        <is>
          <t>(Calculated)</t>
        </is>
      </c>
      <c r="F60" s="123" t="inlineStr">
        <is>
          <t>Value must be the same as in cell D54</t>
        </is>
      </c>
      <c r="G60" s="124" t="n"/>
      <c r="H60" s="125" t="n"/>
      <c r="I60" s="47" t="n"/>
      <c r="J60" s="47" t="n"/>
      <c r="K60" s="47" t="n"/>
      <c r="L60" s="47" t="n"/>
      <c r="M60" s="61" t="n"/>
      <c r="N60" s="47" t="n"/>
      <c r="O60" s="47" t="n"/>
      <c r="P60" s="98" t="n"/>
      <c r="Q60" s="99" t="n"/>
    </row>
    <row r="61" ht="15" customHeight="1">
      <c r="B61" s="47" t="n"/>
      <c r="C61" s="133" t="n"/>
      <c r="D61" s="124" t="n"/>
      <c r="E61" s="124" t="n"/>
      <c r="F61" s="130" t="n"/>
      <c r="G61" s="124" t="n"/>
      <c r="H61" s="125" t="n"/>
      <c r="I61" s="47" t="n"/>
      <c r="J61" s="47" t="n"/>
      <c r="K61" s="47" t="n"/>
      <c r="L61" s="47" t="n"/>
      <c r="M61" s="61" t="n"/>
      <c r="N61" s="47" t="n"/>
      <c r="O61" s="47" t="n"/>
      <c r="P61" s="98" t="n"/>
      <c r="Q61" s="99" t="n"/>
    </row>
    <row r="62" ht="7.5" customHeight="1">
      <c r="B62" s="47" t="n"/>
      <c r="C62" s="134" t="n"/>
      <c r="D62" s="135" t="n"/>
      <c r="E62" s="135" t="n"/>
      <c r="F62" s="136" t="n"/>
      <c r="G62" s="135" t="n"/>
      <c r="H62" s="137" t="n"/>
      <c r="I62" s="47" t="n"/>
      <c r="J62" s="47" t="n"/>
      <c r="K62" s="47" t="n"/>
      <c r="L62" s="47" t="n"/>
      <c r="M62" s="61" t="n"/>
      <c r="N62" s="47" t="n"/>
      <c r="O62" s="47" t="n"/>
      <c r="P62" s="98" t="n"/>
      <c r="Q62" s="99" t="n"/>
    </row>
    <row r="63" ht="15" customHeight="1">
      <c r="B63" s="47" t="n"/>
      <c r="C63" s="134" t="inlineStr">
        <is>
          <t>Note: it is important to type the appropriate values from the straight line equation into the two green blocks,</t>
        </is>
      </c>
      <c r="D63" s="135" t="n"/>
      <c r="E63" s="135" t="n"/>
      <c r="F63" s="136" t="n"/>
      <c r="G63" s="135" t="n"/>
      <c r="H63" s="137" t="n"/>
      <c r="I63" s="47" t="n"/>
      <c r="J63" s="47" t="n"/>
      <c r="K63" s="47" t="n"/>
      <c r="L63" s="47" t="n"/>
      <c r="M63" s="61" t="n"/>
      <c r="N63" s="47" t="n"/>
      <c r="O63" s="47" t="n"/>
      <c r="P63" s="98" t="n"/>
      <c r="Q63" s="99" t="n"/>
    </row>
    <row r="64" ht="15" customHeight="1">
      <c r="B64" s="47" t="n"/>
      <c r="C64" s="134" t="inlineStr">
        <is>
          <t>as the table in Section 3 uses these two values to calculate the concentration of the library samples.</t>
        </is>
      </c>
      <c r="D64" s="135" t="n"/>
      <c r="E64" s="135" t="n"/>
      <c r="F64" s="136" t="n"/>
      <c r="G64" s="135" t="n"/>
      <c r="H64" s="137" t="n"/>
      <c r="I64" s="47" t="n"/>
      <c r="J64" s="47" t="n"/>
      <c r="K64" s="47" t="n"/>
      <c r="L64" s="47" t="n"/>
      <c r="M64" s="61" t="n"/>
      <c r="N64" s="47" t="n"/>
      <c r="O64" s="47" t="n"/>
      <c r="P64" s="98" t="n"/>
      <c r="Q64" s="99" t="n"/>
    </row>
    <row r="65" ht="7.5" customHeight="1" thickBot="1">
      <c r="B65" s="47" t="n"/>
      <c r="C65" s="138" t="n"/>
      <c r="D65" s="139" t="n"/>
      <c r="E65" s="139" t="n"/>
      <c r="F65" s="140" t="n"/>
      <c r="G65" s="139" t="n"/>
      <c r="H65" s="141" t="n"/>
      <c r="I65" s="47" t="n"/>
      <c r="J65" s="47" t="n"/>
      <c r="K65" s="47" t="n"/>
      <c r="L65" s="47" t="n"/>
      <c r="M65" s="61" t="n"/>
      <c r="N65" s="47" t="n"/>
      <c r="O65" s="47" t="n"/>
      <c r="P65" s="98" t="n"/>
      <c r="Q65" s="99" t="n"/>
    </row>
    <row r="66" ht="15" customHeight="1">
      <c r="B66" s="47" t="n"/>
      <c r="C66" s="47" t="n"/>
      <c r="D66" s="47" t="n"/>
      <c r="E66" s="47" t="n"/>
      <c r="F66" s="47" t="n"/>
      <c r="G66" s="90" t="n"/>
      <c r="H66" s="47" t="n"/>
      <c r="I66" s="47" t="n"/>
      <c r="J66" s="47" t="n"/>
      <c r="K66" s="47" t="n"/>
      <c r="L66" s="47" t="n"/>
      <c r="M66" s="61" t="n"/>
      <c r="N66" s="47" t="n"/>
      <c r="O66" s="47" t="n"/>
      <c r="P66" s="98" t="n"/>
      <c r="Q66" s="99" t="n"/>
    </row>
    <row r="67" ht="15" customHeight="1">
      <c r="G67" s="97" t="n"/>
    </row>
    <row r="68" ht="15" customHeight="1">
      <c r="G68" s="97" t="n"/>
    </row>
    <row r="69" ht="15" customHeight="1">
      <c r="B69" s="47" t="n"/>
      <c r="C69" s="47" t="n"/>
      <c r="D69" s="47" t="n"/>
      <c r="E69" s="47" t="n"/>
      <c r="F69" s="47" t="n"/>
      <c r="G69" s="47" t="n"/>
      <c r="H69" s="47" t="n"/>
      <c r="I69" s="47" t="n"/>
      <c r="J69" s="47" t="n"/>
      <c r="K69" s="47" t="n"/>
      <c r="L69" s="47" t="n"/>
      <c r="M69" s="61" t="n"/>
      <c r="N69" s="47" t="n"/>
      <c r="O69" s="47" t="n"/>
      <c r="P69" s="47" t="n"/>
      <c r="Q69" s="47" t="n"/>
    </row>
    <row r="70" ht="15" customHeight="1">
      <c r="B70" s="47" t="n"/>
      <c r="C70" s="49" t="inlineStr">
        <is>
          <t>Section 3. Calculate and review library concentrations</t>
        </is>
      </c>
      <c r="D70" s="47" t="n"/>
      <c r="E70" s="47" t="n"/>
      <c r="F70" s="47" t="n"/>
      <c r="G70" s="47" t="n"/>
      <c r="H70" s="47" t="n"/>
      <c r="I70" s="47" t="n"/>
      <c r="J70" s="47" t="n"/>
      <c r="K70" s="47" t="n"/>
      <c r="L70" s="47" t="n"/>
      <c r="M70" s="61" t="n"/>
      <c r="N70" s="47" t="n"/>
      <c r="O70" s="47" t="n"/>
      <c r="P70" s="47" t="n"/>
      <c r="Q70" s="47" t="n"/>
    </row>
    <row r="71" ht="15" customHeight="1">
      <c r="B71" s="47" t="n"/>
      <c r="C71" s="47" t="n"/>
      <c r="D71" s="47" t="n"/>
      <c r="E71" s="47" t="n"/>
      <c r="F71" s="47" t="n"/>
      <c r="G71" s="47" t="n"/>
      <c r="H71" s="47" t="n"/>
      <c r="I71" s="47" t="n"/>
      <c r="J71" s="47" t="n"/>
      <c r="K71" s="47" t="n"/>
      <c r="L71" s="47" t="n"/>
      <c r="M71" s="61" t="n"/>
      <c r="N71" s="47" t="n"/>
      <c r="O71" s="47" t="n"/>
      <c r="P71" s="47" t="n"/>
      <c r="Q71" s="47" t="n"/>
    </row>
    <row r="72" ht="15" customHeight="1">
      <c r="B72" s="47" t="n"/>
      <c r="C72" s="54" t="inlineStr">
        <is>
          <t xml:space="preserve">- Sort the data for your library samples by grouping the Cq values for different dilutions of the same sample together. Enter the appropriate information into the fields highlighted in green (Columns C - G). </t>
        </is>
      </c>
      <c r="D72" s="142" t="n"/>
      <c r="E72" s="143" t="n"/>
      <c r="F72" s="143" t="n"/>
      <c r="G72" s="143" t="n"/>
      <c r="H72" s="52" t="n"/>
      <c r="I72" s="52" t="n"/>
      <c r="J72" s="52" t="n"/>
      <c r="K72" s="52" t="n"/>
      <c r="L72" s="168" t="n"/>
      <c r="M72" s="168" t="n"/>
      <c r="N72" s="168" t="n"/>
      <c r="O72" s="168" t="n"/>
      <c r="P72" s="168" t="n"/>
      <c r="Q72" s="168" t="n"/>
    </row>
    <row r="73" ht="15" customHeight="1">
      <c r="B73" s="47" t="n"/>
      <c r="C73" s="54" t="inlineStr">
        <is>
          <t>- Move the outliers  to Column H, so these are no longer is used in calculations. If you move a Cq value (outlier) from column F to H, you have to delete the formula in column J of that row.</t>
        </is>
      </c>
      <c r="D73" s="142" t="n"/>
      <c r="E73" s="143" t="n"/>
      <c r="F73" s="143" t="n"/>
      <c r="G73" s="143" t="n"/>
      <c r="H73" s="143" t="n"/>
      <c r="I73" s="143" t="n"/>
      <c r="J73" s="143" t="n"/>
      <c r="K73" s="143" t="n"/>
      <c r="L73" s="168" t="n"/>
      <c r="M73" s="168" t="n"/>
      <c r="N73" s="168" t="n"/>
      <c r="O73" s="168" t="n"/>
      <c r="P73" s="168" t="n"/>
      <c r="Q73" s="168" t="n"/>
    </row>
    <row r="74" ht="15" customHeight="1">
      <c r="B74" s="47" t="n"/>
      <c r="C74" s="144" t="n"/>
      <c r="D74" s="168" t="n"/>
      <c r="E74" s="168" t="n"/>
      <c r="F74" s="145" t="n"/>
      <c r="G74" s="168" t="n"/>
      <c r="H74" s="168" t="n"/>
      <c r="I74" s="168" t="n"/>
      <c r="J74" s="168" t="n"/>
      <c r="K74" s="168" t="n"/>
      <c r="L74" s="168" t="n"/>
      <c r="M74" s="168" t="n"/>
      <c r="N74" s="168" t="n"/>
      <c r="O74" s="168" t="n"/>
      <c r="P74" s="168" t="n"/>
      <c r="Q74" s="168" t="n"/>
    </row>
    <row r="75" ht="15" customHeight="1">
      <c r="B75" s="47" t="n"/>
      <c r="C75" s="144" t="inlineStr">
        <is>
          <t>If the average Cq value for a library &lt; than the average Cq value for Std 1, or &gt; than the average Cq value for Std 6, the data from that dilution may not be used in calculations (i.e. you may not extrapolate). If only one dilution of each library was assayed, the library has to</t>
        </is>
      </c>
      <c r="D75" s="168" t="n"/>
      <c r="E75" s="168" t="n"/>
      <c r="F75" s="145" t="n"/>
      <c r="G75" s="168" t="n"/>
      <c r="H75" s="168" t="n"/>
      <c r="I75" s="168" t="n"/>
      <c r="J75" s="168" t="n"/>
      <c r="K75" s="168" t="n"/>
      <c r="L75" s="168" t="n"/>
      <c r="M75" s="168" t="n"/>
      <c r="N75" s="168" t="n"/>
      <c r="O75" s="168" t="n"/>
      <c r="P75" s="168" t="n"/>
      <c r="Q75" s="168" t="n"/>
    </row>
    <row r="76" ht="15" customHeight="1">
      <c r="B76" s="47" t="n"/>
      <c r="C76" s="144" t="inlineStr">
        <is>
          <t>requantified using a more appropriate dilution.</t>
        </is>
      </c>
      <c r="D76" s="146" t="n"/>
      <c r="E76" s="146" t="n"/>
      <c r="F76" s="147" t="n"/>
      <c r="G76" s="146" t="n"/>
      <c r="H76" s="146" t="n"/>
      <c r="I76" s="146" t="n"/>
      <c r="J76" s="146" t="n"/>
      <c r="K76" s="168" t="n"/>
      <c r="L76" s="168" t="n"/>
      <c r="M76" s="168" t="n"/>
      <c r="N76" s="168" t="n"/>
      <c r="O76" s="168" t="n"/>
      <c r="P76" s="168" t="n"/>
      <c r="Q76" s="168" t="n"/>
    </row>
    <row r="77" ht="15" customHeight="1">
      <c r="B77" s="47" t="n"/>
      <c r="C77" s="144" t="n"/>
      <c r="D77" s="146" t="n"/>
      <c r="E77" s="146" t="n"/>
      <c r="F77" s="147" t="n"/>
      <c r="G77" s="146" t="n"/>
      <c r="H77" s="146" t="n"/>
      <c r="I77" s="146" t="n"/>
      <c r="J77" s="146" t="n"/>
      <c r="K77" s="168" t="n"/>
      <c r="L77" s="168" t="n"/>
      <c r="M77" s="168" t="n"/>
      <c r="N77" s="168" t="n"/>
      <c r="O77" s="168" t="n"/>
      <c r="P77" s="168" t="n"/>
      <c r="Q77" s="168" t="n"/>
    </row>
    <row r="78" ht="15" customHeight="1" thickBot="1">
      <c r="B78" s="47" t="n"/>
      <c r="C78" s="148" t="n"/>
      <c r="D78" s="168" t="n"/>
      <c r="E78" s="168" t="n"/>
      <c r="F78" s="145" t="n"/>
      <c r="G78" s="168" t="n"/>
      <c r="H78" s="168" t="n"/>
      <c r="I78" s="168" t="n"/>
      <c r="J78" s="168" t="n"/>
      <c r="K78" s="168" t="n"/>
      <c r="L78" s="168" t="n"/>
      <c r="M78" s="168" t="n"/>
      <c r="N78" s="168" t="n"/>
      <c r="O78" s="168" t="n"/>
      <c r="P78" s="168" t="n"/>
      <c r="Q78" s="168" t="n"/>
    </row>
    <row r="79" ht="49" customHeight="1" thickBot="1">
      <c r="B79" s="47" t="n"/>
      <c r="C79" s="16" t="inlineStr">
        <is>
          <t>Library #</t>
        </is>
      </c>
      <c r="D79" s="17" t="inlineStr">
        <is>
          <t>Sample name</t>
        </is>
      </c>
      <c r="E79" s="197" t="inlineStr">
        <is>
          <t>Dilution</t>
        </is>
      </c>
      <c r="F79" s="17" t="inlineStr">
        <is>
          <t>Cq</t>
        </is>
      </c>
      <c r="G79" s="39" t="inlineStr">
        <is>
          <t>Average fragment length (bp)</t>
        </is>
      </c>
      <c r="H79" s="8" t="inlineStr">
        <is>
          <t>Outliers/
outside curve</t>
        </is>
      </c>
      <c r="I79" s="21" t="inlineStr">
        <is>
          <t>Average Cq</t>
        </is>
      </c>
      <c r="J79" s="150" t="inlineStr">
        <is>
          <t>Difference</t>
        </is>
      </c>
      <c r="K79" s="157" t="inlineStr">
        <is>
          <t>log
(concentration)</t>
        </is>
      </c>
      <c r="L79" s="10" t="inlineStr">
        <is>
          <t>Average concentration (pM)</t>
        </is>
      </c>
      <c r="M79" s="11" t="inlineStr">
        <is>
          <t>Size-adjusted concentration (pM)</t>
        </is>
      </c>
      <c r="N79" s="18" t="inlineStr">
        <is>
          <t>Concentration  of undiluted library (pM)</t>
        </is>
      </c>
      <c r="O79" s="158" t="inlineStr">
        <is>
          <t>Concentration  of undiluted library (nM)</t>
        </is>
      </c>
      <c r="P79" s="34" t="inlineStr">
        <is>
          <t>Concentration of undiluted library (ng/µL)</t>
        </is>
      </c>
      <c r="Q79" s="168" t="n"/>
    </row>
    <row r="80" ht="15" customHeight="1" thickTop="1">
      <c r="B80" s="47" t="n"/>
      <c r="C80" s="364" t="n">
        <v>1</v>
      </c>
      <c r="D80" s="365" t="n"/>
      <c r="E80" s="240" t="n"/>
      <c r="F80" s="279" t="n"/>
      <c r="G80" s="366" t="n"/>
      <c r="H80" s="40" t="n"/>
      <c r="I80" s="367">
        <f>AVERAGE(F80:F82)</f>
        <v/>
      </c>
      <c r="J80" s="151">
        <f>F80-I80</f>
        <v/>
      </c>
      <c r="K80" s="368">
        <f>(I80-$D$57)/$D$59</f>
        <v/>
      </c>
      <c r="L80" s="369">
        <f>10^K80</f>
        <v/>
      </c>
      <c r="M80" s="370">
        <f>L80*(452/G80)</f>
        <v/>
      </c>
      <c r="N80" s="371">
        <f>M80*E80</f>
        <v/>
      </c>
      <c r="O80" s="372">
        <f>N80/1000</f>
        <v/>
      </c>
      <c r="P80" s="254">
        <f>((O80*10^-12)*(G80*617.9))*10^-6*10^9*10^3</f>
        <v/>
      </c>
      <c r="Q80" s="168" t="n"/>
    </row>
    <row r="81" ht="15" customHeight="1">
      <c r="B81" s="47" t="n"/>
      <c r="C81" s="373" t="n"/>
      <c r="D81" s="374" t="n"/>
      <c r="E81" s="375" t="n"/>
      <c r="F81" s="314" t="n"/>
      <c r="G81" s="375" t="n"/>
      <c r="H81" s="41" t="n"/>
      <c r="I81" s="373" t="n"/>
      <c r="J81" s="151">
        <f>F81-I80</f>
        <v/>
      </c>
      <c r="K81" s="375" t="n"/>
      <c r="L81" s="359" t="n"/>
      <c r="M81" s="376" t="n"/>
      <c r="N81" s="373" t="n"/>
      <c r="O81" s="359" t="n"/>
      <c r="P81" s="376" t="n"/>
      <c r="Q81" s="168" t="n"/>
    </row>
    <row r="82" ht="15" customHeight="1" thickBot="1">
      <c r="B82" s="47" t="n"/>
      <c r="C82" s="377" t="n"/>
      <c r="D82" s="378" t="n"/>
      <c r="E82" s="379" t="n"/>
      <c r="F82" s="315" t="n"/>
      <c r="G82" s="379" t="n"/>
      <c r="H82" s="42" t="n"/>
      <c r="I82" s="377" t="n"/>
      <c r="J82" s="152">
        <f>F82-I80</f>
        <v/>
      </c>
      <c r="K82" s="379" t="n"/>
      <c r="L82" s="380" t="n"/>
      <c r="M82" s="381" t="n"/>
      <c r="N82" s="377" t="n"/>
      <c r="O82" s="380" t="n"/>
      <c r="P82" s="381" t="n"/>
      <c r="Q82" s="168" t="n"/>
    </row>
    <row r="83" ht="15" customHeight="1">
      <c r="B83" s="47" t="n"/>
      <c r="C83" s="382" t="n">
        <v>2</v>
      </c>
      <c r="D83" s="383" t="n"/>
      <c r="E83" s="384" t="n"/>
      <c r="F83" s="279" t="n"/>
      <c r="G83" s="385" t="n"/>
      <c r="H83" s="43" t="n"/>
      <c r="I83" s="386">
        <f>AVERAGE(F83:F85)</f>
        <v/>
      </c>
      <c r="J83" s="153">
        <f>F83-I83</f>
        <v/>
      </c>
      <c r="K83" s="387">
        <f>(I83-$D$57)/$D$59</f>
        <v/>
      </c>
      <c r="L83" s="388">
        <f>10^K83</f>
        <v/>
      </c>
      <c r="M83" s="389">
        <f>L83*(452/G83)</f>
        <v/>
      </c>
      <c r="N83" s="390">
        <f>M83*E83</f>
        <v/>
      </c>
      <c r="O83" s="391">
        <f>N83/1000</f>
        <v/>
      </c>
      <c r="P83" s="392">
        <f>((O83*10^-12)*(G83*617.9))*10^-6*10^9*10^3</f>
        <v/>
      </c>
      <c r="Q83" s="168" t="n"/>
    </row>
    <row r="84" ht="15" customHeight="1">
      <c r="B84" s="47" t="n"/>
      <c r="C84" s="373" t="n"/>
      <c r="D84" s="374" t="n"/>
      <c r="E84" s="375" t="n"/>
      <c r="F84" s="314" t="n"/>
      <c r="G84" s="375" t="n"/>
      <c r="H84" s="41" t="n"/>
      <c r="I84" s="373" t="n"/>
      <c r="J84" s="154">
        <f>F84-I83</f>
        <v/>
      </c>
      <c r="K84" s="375" t="n"/>
      <c r="L84" s="359" t="n"/>
      <c r="M84" s="376" t="n"/>
      <c r="N84" s="373" t="n"/>
      <c r="O84" s="359" t="n"/>
      <c r="P84" s="376" t="n"/>
      <c r="Q84" s="168" t="n"/>
    </row>
    <row r="85" ht="15" customHeight="1" thickBot="1">
      <c r="B85" s="47" t="n"/>
      <c r="C85" s="377" t="n"/>
      <c r="D85" s="378" t="n"/>
      <c r="E85" s="379" t="n"/>
      <c r="F85" s="315" t="n"/>
      <c r="G85" s="379" t="n"/>
      <c r="H85" s="42" t="n"/>
      <c r="I85" s="377" t="n"/>
      <c r="J85" s="155">
        <f>F85-I83</f>
        <v/>
      </c>
      <c r="K85" s="379" t="n"/>
      <c r="L85" s="380" t="n"/>
      <c r="M85" s="381" t="n"/>
      <c r="N85" s="377" t="n"/>
      <c r="O85" s="380" t="n"/>
      <c r="P85" s="381" t="n"/>
      <c r="Q85" s="168" t="n"/>
    </row>
    <row r="86" ht="15" customHeight="1">
      <c r="B86" s="47" t="n"/>
      <c r="C86" s="382" t="n">
        <v>3</v>
      </c>
      <c r="D86" s="383" t="n"/>
      <c r="E86" s="384" t="n"/>
      <c r="F86" s="279" t="n"/>
      <c r="G86" s="385" t="n"/>
      <c r="H86" s="43" t="n"/>
      <c r="I86" s="386">
        <f>AVERAGE(F86:F88)</f>
        <v/>
      </c>
      <c r="J86" s="153">
        <f>F86-I86</f>
        <v/>
      </c>
      <c r="K86" s="387">
        <f>(I86-$D$57)/$D$59</f>
        <v/>
      </c>
      <c r="L86" s="388">
        <f>10^K86</f>
        <v/>
      </c>
      <c r="M86" s="389">
        <f>L86*(452/G86)</f>
        <v/>
      </c>
      <c r="N86" s="390">
        <f>M86*E86</f>
        <v/>
      </c>
      <c r="O86" s="391">
        <f>N86/1000</f>
        <v/>
      </c>
      <c r="P86" s="392">
        <f>((O86*10^-12)*(G86*617.9))*10^-6*10^9*10^3</f>
        <v/>
      </c>
      <c r="Q86" s="168" t="n"/>
    </row>
    <row r="87" ht="15" customHeight="1">
      <c r="B87" s="47" t="n"/>
      <c r="C87" s="373" t="n"/>
      <c r="D87" s="374" t="n"/>
      <c r="E87" s="375" t="n"/>
      <c r="F87" s="314" t="n"/>
      <c r="G87" s="375" t="n"/>
      <c r="H87" s="41" t="n"/>
      <c r="I87" s="373" t="n"/>
      <c r="J87" s="154">
        <f>F87-I86</f>
        <v/>
      </c>
      <c r="K87" s="375" t="n"/>
      <c r="L87" s="359" t="n"/>
      <c r="M87" s="376" t="n"/>
      <c r="N87" s="373" t="n"/>
      <c r="O87" s="359" t="n"/>
      <c r="P87" s="376" t="n"/>
      <c r="Q87" s="168" t="n"/>
    </row>
    <row r="88" ht="15" customHeight="1" thickBot="1">
      <c r="B88" s="47" t="n"/>
      <c r="C88" s="377" t="n"/>
      <c r="D88" s="378" t="n"/>
      <c r="E88" s="379" t="n"/>
      <c r="F88" s="315" t="n"/>
      <c r="G88" s="379" t="n"/>
      <c r="H88" s="219" t="n"/>
      <c r="I88" s="377" t="n"/>
      <c r="J88" s="155">
        <f>F88-I86</f>
        <v/>
      </c>
      <c r="K88" s="379" t="n"/>
      <c r="L88" s="380" t="n"/>
      <c r="M88" s="381" t="n"/>
      <c r="N88" s="377" t="n"/>
      <c r="O88" s="380" t="n"/>
      <c r="P88" s="381" t="n"/>
      <c r="Q88" s="168" t="n"/>
    </row>
    <row r="89" ht="15" customHeight="1">
      <c r="B89" s="47" t="n"/>
      <c r="C89" s="382" t="n">
        <v>4</v>
      </c>
      <c r="D89" s="235" t="n"/>
      <c r="E89" s="384" t="n"/>
      <c r="F89" s="279" t="n"/>
      <c r="G89" s="385" t="n"/>
      <c r="H89" s="43" t="n"/>
      <c r="I89" s="386">
        <f>AVERAGE(F89:F91)</f>
        <v/>
      </c>
      <c r="J89" s="153">
        <f>F89-I89</f>
        <v/>
      </c>
      <c r="K89" s="387">
        <f>(I89-$D$57)/$D$59</f>
        <v/>
      </c>
      <c r="L89" s="388">
        <f>10^K89</f>
        <v/>
      </c>
      <c r="M89" s="389">
        <f>L89*(452/G89)</f>
        <v/>
      </c>
      <c r="N89" s="390">
        <f>M89*E89</f>
        <v/>
      </c>
      <c r="O89" s="391">
        <f>N89/1000</f>
        <v/>
      </c>
      <c r="P89" s="392">
        <f>((O89*10^-12)*(G89*617.9))*10^-6*10^9*10^3</f>
        <v/>
      </c>
      <c r="Q89" s="168" t="n"/>
    </row>
    <row r="90" ht="15" customHeight="1">
      <c r="B90" s="47" t="n"/>
      <c r="C90" s="373" t="n"/>
      <c r="D90" s="374" t="n"/>
      <c r="E90" s="375" t="n"/>
      <c r="F90" s="314" t="n"/>
      <c r="G90" s="375" t="n"/>
      <c r="H90" s="41" t="n"/>
      <c r="I90" s="373" t="n"/>
      <c r="J90" s="154">
        <f>F90-I89</f>
        <v/>
      </c>
      <c r="K90" s="375" t="n"/>
      <c r="L90" s="359" t="n"/>
      <c r="M90" s="376" t="n"/>
      <c r="N90" s="373" t="n"/>
      <c r="O90" s="359" t="n"/>
      <c r="P90" s="376" t="n"/>
      <c r="Q90" s="168" t="n"/>
    </row>
    <row r="91" ht="15" customHeight="1" thickBot="1">
      <c r="B91" s="47" t="n"/>
      <c r="C91" s="377" t="n"/>
      <c r="D91" s="378" t="n"/>
      <c r="E91" s="379" t="n"/>
      <c r="F91" s="315" t="n"/>
      <c r="G91" s="379" t="n"/>
      <c r="H91" s="42" t="n"/>
      <c r="I91" s="377" t="n"/>
      <c r="J91" s="155">
        <f>F91-I89</f>
        <v/>
      </c>
      <c r="K91" s="379" t="n"/>
      <c r="L91" s="380" t="n"/>
      <c r="M91" s="381" t="n"/>
      <c r="N91" s="377" t="n"/>
      <c r="O91" s="380" t="n"/>
      <c r="P91" s="381" t="n"/>
      <c r="Q91" s="168" t="n"/>
    </row>
    <row r="92" ht="15" customHeight="1">
      <c r="B92" s="47" t="n"/>
      <c r="C92" s="382" t="n">
        <v>5</v>
      </c>
      <c r="D92" s="383" t="n"/>
      <c r="E92" s="393" t="n"/>
      <c r="F92" s="217" t="n"/>
      <c r="G92" s="385" t="n"/>
      <c r="H92" s="43" t="n"/>
      <c r="I92" s="386">
        <f>AVERAGE(F92:F94)</f>
        <v/>
      </c>
      <c r="J92" s="153">
        <f>F92-I92</f>
        <v/>
      </c>
      <c r="K92" s="387">
        <f>(I92-$D$57)/$D$59</f>
        <v/>
      </c>
      <c r="L92" s="388">
        <f>10^K92</f>
        <v/>
      </c>
      <c r="M92" s="389">
        <f>L92*(452/G92)</f>
        <v/>
      </c>
      <c r="N92" s="390">
        <f>M92*E92</f>
        <v/>
      </c>
      <c r="O92" s="391">
        <f>N92/1000</f>
        <v/>
      </c>
      <c r="P92" s="392">
        <f>((O92*10^-12)*(G92*617.9))*10^-6*10^9*10^3</f>
        <v/>
      </c>
      <c r="Q92" s="168" t="n"/>
    </row>
    <row r="93" ht="15" customHeight="1">
      <c r="B93" s="47" t="n"/>
      <c r="C93" s="373" t="n"/>
      <c r="D93" s="374" t="n"/>
      <c r="E93" s="375" t="n"/>
      <c r="F93" s="216" t="n"/>
      <c r="G93" s="375" t="n"/>
      <c r="H93" s="41" t="n"/>
      <c r="I93" s="373" t="n"/>
      <c r="J93" s="154">
        <f>F93-I92</f>
        <v/>
      </c>
      <c r="K93" s="375" t="n"/>
      <c r="L93" s="359" t="n"/>
      <c r="M93" s="376" t="n"/>
      <c r="N93" s="373" t="n"/>
      <c r="O93" s="359" t="n"/>
      <c r="P93" s="376" t="n"/>
      <c r="Q93" s="168" t="n"/>
    </row>
    <row r="94" ht="15" customHeight="1" thickBot="1">
      <c r="B94" s="47" t="n"/>
      <c r="C94" s="377" t="n"/>
      <c r="D94" s="378" t="n"/>
      <c r="E94" s="379" t="n"/>
      <c r="F94" s="218" t="n"/>
      <c r="G94" s="379" t="n"/>
      <c r="H94" s="42" t="n"/>
      <c r="I94" s="377" t="n"/>
      <c r="J94" s="155">
        <f>F94-I92</f>
        <v/>
      </c>
      <c r="K94" s="379" t="n"/>
      <c r="L94" s="380" t="n"/>
      <c r="M94" s="381" t="n"/>
      <c r="N94" s="377" t="n"/>
      <c r="O94" s="380" t="n"/>
      <c r="P94" s="381" t="n"/>
      <c r="Q94" s="168" t="n"/>
    </row>
    <row r="95" ht="15" customHeight="1">
      <c r="B95" s="47" t="n"/>
      <c r="C95" s="382" t="n">
        <v>6</v>
      </c>
      <c r="D95" s="383" t="n"/>
      <c r="E95" s="393" t="n"/>
      <c r="F95" s="279" t="n"/>
      <c r="G95" s="385" t="n"/>
      <c r="H95" s="43" t="n"/>
      <c r="I95" s="386">
        <f>AVERAGE(F95:F97)</f>
        <v/>
      </c>
      <c r="J95" s="153">
        <f>F95-I95</f>
        <v/>
      </c>
      <c r="K95" s="387">
        <f>(I95-$D$57)/$D$59</f>
        <v/>
      </c>
      <c r="L95" s="388">
        <f>10^K95</f>
        <v/>
      </c>
      <c r="M95" s="389">
        <f>L95*(452/G95)</f>
        <v/>
      </c>
      <c r="N95" s="390">
        <f>M95*E95</f>
        <v/>
      </c>
      <c r="O95" s="391">
        <f>N95/1000</f>
        <v/>
      </c>
      <c r="P95" s="392">
        <f>((O95*10^-12)*(G95*617.9))*10^-6*10^9*10^3</f>
        <v/>
      </c>
      <c r="Q95" s="168" t="n"/>
    </row>
    <row r="96" ht="15" customHeight="1">
      <c r="B96" s="47" t="n"/>
      <c r="C96" s="373" t="n"/>
      <c r="D96" s="374" t="n"/>
      <c r="E96" s="375" t="n"/>
      <c r="F96" s="314" t="n"/>
      <c r="G96" s="375" t="n"/>
      <c r="H96" s="41" t="n"/>
      <c r="I96" s="373" t="n"/>
      <c r="J96" s="154">
        <f>F96-I95</f>
        <v/>
      </c>
      <c r="K96" s="375" t="n"/>
      <c r="L96" s="359" t="n"/>
      <c r="M96" s="376" t="n"/>
      <c r="N96" s="373" t="n"/>
      <c r="O96" s="359" t="n"/>
      <c r="P96" s="376" t="n"/>
      <c r="Q96" s="168" t="n"/>
    </row>
    <row r="97" ht="15" customHeight="1" thickBot="1">
      <c r="B97" s="47" t="n"/>
      <c r="C97" s="377" t="n"/>
      <c r="D97" s="378" t="n"/>
      <c r="E97" s="379" t="n"/>
      <c r="F97" s="218" t="n"/>
      <c r="G97" s="379" t="n"/>
      <c r="H97" s="42" t="n"/>
      <c r="I97" s="377" t="n"/>
      <c r="J97" s="155">
        <f>F97-I95</f>
        <v/>
      </c>
      <c r="K97" s="379" t="n"/>
      <c r="L97" s="380" t="n"/>
      <c r="M97" s="381" t="n"/>
      <c r="N97" s="377" t="n"/>
      <c r="O97" s="380" t="n"/>
      <c r="P97" s="381" t="n"/>
      <c r="Q97" s="168" t="n"/>
    </row>
    <row r="98" ht="15" customHeight="1">
      <c r="B98" s="47" t="n"/>
      <c r="C98" s="382" t="n">
        <v>7</v>
      </c>
      <c r="D98" s="235" t="n"/>
      <c r="E98" s="393" t="n"/>
      <c r="F98" s="217" t="n"/>
      <c r="G98" s="385" t="n"/>
      <c r="H98" s="43" t="n"/>
      <c r="I98" s="386">
        <f>AVERAGE(F98:F100)</f>
        <v/>
      </c>
      <c r="J98" s="153">
        <f>F98-I98</f>
        <v/>
      </c>
      <c r="K98" s="387">
        <f>(I98-$D$57)/$D$59</f>
        <v/>
      </c>
      <c r="L98" s="388">
        <f>10^K98</f>
        <v/>
      </c>
      <c r="M98" s="389">
        <f>L98*(452/G98)</f>
        <v/>
      </c>
      <c r="N98" s="390">
        <f>M98*E98</f>
        <v/>
      </c>
      <c r="O98" s="391">
        <f>N98/1000</f>
        <v/>
      </c>
      <c r="P98" s="392">
        <f>((O98*10^-12)*(G98*617.9))*10^-6*10^9*10^3</f>
        <v/>
      </c>
      <c r="Q98" s="168" t="n"/>
    </row>
    <row r="99" ht="15" customHeight="1">
      <c r="B99" s="47" t="n"/>
      <c r="C99" s="373" t="n"/>
      <c r="D99" s="374" t="n"/>
      <c r="E99" s="375" t="n"/>
      <c r="F99" s="216" t="n"/>
      <c r="G99" s="375" t="n"/>
      <c r="H99" s="41" t="n"/>
      <c r="I99" s="373" t="n"/>
      <c r="J99" s="154">
        <f>F99-I98</f>
        <v/>
      </c>
      <c r="K99" s="375" t="n"/>
      <c r="L99" s="359" t="n"/>
      <c r="M99" s="376" t="n"/>
      <c r="N99" s="373" t="n"/>
      <c r="O99" s="359" t="n"/>
      <c r="P99" s="376" t="n"/>
      <c r="Q99" s="168" t="n"/>
    </row>
    <row r="100" ht="15" customHeight="1" thickBot="1">
      <c r="B100" s="47" t="n"/>
      <c r="C100" s="377" t="n"/>
      <c r="D100" s="378" t="n"/>
      <c r="E100" s="379" t="n"/>
      <c r="F100" s="218" t="n"/>
      <c r="G100" s="379" t="n"/>
      <c r="H100" s="42" t="n"/>
      <c r="I100" s="377" t="n"/>
      <c r="J100" s="155">
        <f>F100-I98</f>
        <v/>
      </c>
      <c r="K100" s="379" t="n"/>
      <c r="L100" s="380" t="n"/>
      <c r="M100" s="381" t="n"/>
      <c r="N100" s="377" t="n"/>
      <c r="O100" s="380" t="n"/>
      <c r="P100" s="381" t="n"/>
      <c r="Q100" s="168" t="n"/>
    </row>
    <row r="101" ht="15" customHeight="1">
      <c r="B101" s="47" t="n"/>
      <c r="C101" s="382" t="n">
        <v>8</v>
      </c>
      <c r="D101" s="383" t="n"/>
      <c r="E101" s="393" t="n"/>
      <c r="F101" s="217" t="n"/>
      <c r="G101" s="385" t="n"/>
      <c r="H101" s="43" t="n"/>
      <c r="I101" s="386">
        <f>AVERAGE(F101:F103)</f>
        <v/>
      </c>
      <c r="J101" s="153">
        <f>F101-I101</f>
        <v/>
      </c>
      <c r="K101" s="387">
        <f>(I101-$D$57)/$D$59</f>
        <v/>
      </c>
      <c r="L101" s="388">
        <f>10^K101</f>
        <v/>
      </c>
      <c r="M101" s="389">
        <f>L101*(452/G101)</f>
        <v/>
      </c>
      <c r="N101" s="390">
        <f>M101*E101</f>
        <v/>
      </c>
      <c r="O101" s="391">
        <f>N101/1000</f>
        <v/>
      </c>
      <c r="P101" s="392">
        <f>((O101*10^-12)*(G101*617.9))*10^-6*10^9*10^3</f>
        <v/>
      </c>
      <c r="Q101" s="168" t="n"/>
    </row>
    <row r="102" ht="15" customHeight="1">
      <c r="B102" s="47" t="n"/>
      <c r="C102" s="373" t="n"/>
      <c r="D102" s="374" t="n"/>
      <c r="E102" s="375" t="n"/>
      <c r="F102" s="216" t="n"/>
      <c r="G102" s="375" t="n"/>
      <c r="H102" s="41" t="n"/>
      <c r="I102" s="373" t="n"/>
      <c r="J102" s="154">
        <f>F102-I101</f>
        <v/>
      </c>
      <c r="K102" s="375" t="n"/>
      <c r="L102" s="359" t="n"/>
      <c r="M102" s="376" t="n"/>
      <c r="N102" s="373" t="n"/>
      <c r="O102" s="359" t="n"/>
      <c r="P102" s="376" t="n"/>
      <c r="Q102" s="168" t="n"/>
    </row>
    <row r="103" ht="15" customHeight="1" thickBot="1">
      <c r="B103" s="47" t="n"/>
      <c r="C103" s="377" t="n"/>
      <c r="D103" s="378" t="n"/>
      <c r="E103" s="379" t="n"/>
      <c r="F103" s="218" t="n"/>
      <c r="G103" s="379" t="n"/>
      <c r="H103" s="42" t="n"/>
      <c r="I103" s="377" t="n"/>
      <c r="J103" s="155">
        <f>F103-I101</f>
        <v/>
      </c>
      <c r="K103" s="379" t="n"/>
      <c r="L103" s="380" t="n"/>
      <c r="M103" s="381" t="n"/>
      <c r="N103" s="377" t="n"/>
      <c r="O103" s="380" t="n"/>
      <c r="P103" s="381" t="n"/>
      <c r="Q103" s="168" t="n"/>
    </row>
    <row r="104" ht="15" customHeight="1">
      <c r="B104" s="47" t="n"/>
      <c r="C104" s="382" t="n">
        <v>9</v>
      </c>
      <c r="D104" s="383" t="n"/>
      <c r="E104" s="393" t="n"/>
      <c r="F104" s="217" t="n"/>
      <c r="G104" s="385" t="n"/>
      <c r="H104" s="43" t="n"/>
      <c r="I104" s="386">
        <f>AVERAGE(F104:F106)</f>
        <v/>
      </c>
      <c r="J104" s="153">
        <f>F104-I104</f>
        <v/>
      </c>
      <c r="K104" s="387">
        <f>(I104-$D$57)/$D$59</f>
        <v/>
      </c>
      <c r="L104" s="388">
        <f>10^K104</f>
        <v/>
      </c>
      <c r="M104" s="389">
        <f>L104*(452/G104)</f>
        <v/>
      </c>
      <c r="N104" s="390">
        <f>M104*E104</f>
        <v/>
      </c>
      <c r="O104" s="391">
        <f>N104/1000</f>
        <v/>
      </c>
      <c r="P104" s="392">
        <f>((O104*10^-12)*(G104*617.9))*10^-6*10^9*10^3</f>
        <v/>
      </c>
      <c r="Q104" s="168" t="n"/>
    </row>
    <row r="105" ht="15" customHeight="1">
      <c r="B105" s="47" t="n"/>
      <c r="C105" s="373" t="n"/>
      <c r="D105" s="374" t="n"/>
      <c r="E105" s="375" t="n"/>
      <c r="F105" s="216" t="n"/>
      <c r="G105" s="375" t="n"/>
      <c r="H105" s="41" t="n"/>
      <c r="I105" s="373" t="n"/>
      <c r="J105" s="154">
        <f>F105-I104</f>
        <v/>
      </c>
      <c r="K105" s="375" t="n"/>
      <c r="L105" s="359" t="n"/>
      <c r="M105" s="376" t="n"/>
      <c r="N105" s="373" t="n"/>
      <c r="O105" s="359" t="n"/>
      <c r="P105" s="376" t="n"/>
      <c r="Q105" s="168" t="n"/>
    </row>
    <row r="106" ht="15" customHeight="1" thickBot="1">
      <c r="B106" s="47" t="n"/>
      <c r="C106" s="377" t="n"/>
      <c r="D106" s="378" t="n"/>
      <c r="E106" s="379" t="n"/>
      <c r="F106" s="218" t="n"/>
      <c r="G106" s="379" t="n"/>
      <c r="H106" s="42" t="n"/>
      <c r="I106" s="377" t="n"/>
      <c r="J106" s="155">
        <f>F106-I104</f>
        <v/>
      </c>
      <c r="K106" s="379" t="n"/>
      <c r="L106" s="380" t="n"/>
      <c r="M106" s="381" t="n"/>
      <c r="N106" s="377" t="n"/>
      <c r="O106" s="380" t="n"/>
      <c r="P106" s="381" t="n"/>
      <c r="Q106" s="168" t="n"/>
    </row>
    <row r="107" ht="15" customHeight="1">
      <c r="B107" s="47" t="n"/>
      <c r="C107" s="382" t="n">
        <v>10</v>
      </c>
      <c r="D107" s="235" t="n"/>
      <c r="E107" s="393" t="n"/>
      <c r="F107" s="217" t="n"/>
      <c r="G107" s="385" t="n"/>
      <c r="H107" s="43" t="n"/>
      <c r="I107" s="386">
        <f>AVERAGE(F107:F109)</f>
        <v/>
      </c>
      <c r="J107" s="153">
        <f>F107-I107</f>
        <v/>
      </c>
      <c r="K107" s="387">
        <f>(I107-$D$57)/$D$59</f>
        <v/>
      </c>
      <c r="L107" s="388">
        <f>10^K107</f>
        <v/>
      </c>
      <c r="M107" s="389">
        <f>L107*(452/G107)</f>
        <v/>
      </c>
      <c r="N107" s="390">
        <f>M107*E107</f>
        <v/>
      </c>
      <c r="O107" s="391">
        <f>N107/1000</f>
        <v/>
      </c>
      <c r="P107" s="392">
        <f>((O107*10^-12)*(G107*617.9))*10^-6*10^9*10^3</f>
        <v/>
      </c>
      <c r="Q107" s="168" t="n"/>
    </row>
    <row r="108" ht="15" customHeight="1">
      <c r="B108" s="47" t="n"/>
      <c r="C108" s="373" t="n"/>
      <c r="D108" s="374" t="n"/>
      <c r="E108" s="375" t="n"/>
      <c r="F108" s="216" t="n"/>
      <c r="G108" s="375" t="n"/>
      <c r="H108" s="41" t="n"/>
      <c r="I108" s="373" t="n"/>
      <c r="J108" s="154">
        <f>F108-I107</f>
        <v/>
      </c>
      <c r="K108" s="375" t="n"/>
      <c r="L108" s="359" t="n"/>
      <c r="M108" s="376" t="n"/>
      <c r="N108" s="373" t="n"/>
      <c r="O108" s="359" t="n"/>
      <c r="P108" s="376" t="n"/>
      <c r="Q108" s="168" t="n"/>
    </row>
    <row r="109" ht="15" customHeight="1" thickBot="1">
      <c r="B109" s="47" t="n"/>
      <c r="C109" s="377" t="n"/>
      <c r="D109" s="378" t="n"/>
      <c r="E109" s="379" t="n"/>
      <c r="F109" s="218" t="n"/>
      <c r="G109" s="379" t="n"/>
      <c r="H109" s="42" t="n"/>
      <c r="I109" s="377" t="n"/>
      <c r="J109" s="155">
        <f>F109-I107</f>
        <v/>
      </c>
      <c r="K109" s="379" t="n"/>
      <c r="L109" s="380" t="n"/>
      <c r="M109" s="381" t="n"/>
      <c r="N109" s="377" t="n"/>
      <c r="O109" s="380" t="n"/>
      <c r="P109" s="381" t="n"/>
      <c r="Q109" s="168" t="n"/>
    </row>
    <row r="110" ht="15" customHeight="1">
      <c r="B110" s="47" t="n"/>
      <c r="C110" s="382" t="n">
        <v>11</v>
      </c>
      <c r="D110" s="383" t="n"/>
      <c r="E110" s="393" t="n"/>
      <c r="F110" s="217" t="n"/>
      <c r="G110" s="385" t="n"/>
      <c r="H110" s="43" t="n"/>
      <c r="I110" s="386">
        <f>AVERAGE(F110:F112)</f>
        <v/>
      </c>
      <c r="J110" s="153">
        <f>F110-I110</f>
        <v/>
      </c>
      <c r="K110" s="387">
        <f>(I110-$D$57)/$D$59</f>
        <v/>
      </c>
      <c r="L110" s="388">
        <f>10^K110</f>
        <v/>
      </c>
      <c r="M110" s="389">
        <f>L110*(452/G110)</f>
        <v/>
      </c>
      <c r="N110" s="390">
        <f>M110*E110</f>
        <v/>
      </c>
      <c r="O110" s="391">
        <f>N110/1000</f>
        <v/>
      </c>
      <c r="P110" s="392">
        <f>((O110*10^-12)*(G110*617.9))*10^-6*10^9*10^3</f>
        <v/>
      </c>
      <c r="Q110" s="168" t="n"/>
    </row>
    <row r="111" ht="15" customHeight="1">
      <c r="B111" s="47" t="n"/>
      <c r="C111" s="373" t="n"/>
      <c r="D111" s="374" t="n"/>
      <c r="E111" s="375" t="n"/>
      <c r="F111" s="216" t="n"/>
      <c r="G111" s="375" t="n"/>
      <c r="H111" s="41" t="n"/>
      <c r="I111" s="373" t="n"/>
      <c r="J111" s="154">
        <f>F111-I110</f>
        <v/>
      </c>
      <c r="K111" s="375" t="n"/>
      <c r="L111" s="359" t="n"/>
      <c r="M111" s="376" t="n"/>
      <c r="N111" s="373" t="n"/>
      <c r="O111" s="359" t="n"/>
      <c r="P111" s="376" t="n"/>
      <c r="Q111" s="168" t="n"/>
    </row>
    <row r="112" ht="15" customHeight="1" thickBot="1">
      <c r="B112" s="47" t="n"/>
      <c r="C112" s="377" t="n"/>
      <c r="D112" s="378" t="n"/>
      <c r="E112" s="379" t="n"/>
      <c r="F112" s="218" t="n"/>
      <c r="G112" s="379" t="n"/>
      <c r="H112" s="42" t="n"/>
      <c r="I112" s="377" t="n"/>
      <c r="J112" s="155">
        <f>F112-I110</f>
        <v/>
      </c>
      <c r="K112" s="379" t="n"/>
      <c r="L112" s="380" t="n"/>
      <c r="M112" s="381" t="n"/>
      <c r="N112" s="377" t="n"/>
      <c r="O112" s="380" t="n"/>
      <c r="P112" s="381" t="n"/>
      <c r="Q112" s="168" t="n"/>
    </row>
    <row r="113" ht="15" customHeight="1">
      <c r="B113" s="47" t="n"/>
      <c r="C113" s="382" t="n">
        <v>12</v>
      </c>
      <c r="D113" s="383" t="n"/>
      <c r="E113" s="393" t="n"/>
      <c r="F113" s="217" t="n"/>
      <c r="G113" s="385" t="n"/>
      <c r="H113" s="43" t="n"/>
      <c r="I113" s="386">
        <f>AVERAGE(F113:F115)</f>
        <v/>
      </c>
      <c r="J113" s="153">
        <f>F113-I113</f>
        <v/>
      </c>
      <c r="K113" s="387">
        <f>(I113-$D$57)/$D$59</f>
        <v/>
      </c>
      <c r="L113" s="388">
        <f>10^K113</f>
        <v/>
      </c>
      <c r="M113" s="389">
        <f>L113*(452/G113)</f>
        <v/>
      </c>
      <c r="N113" s="390">
        <f>M113*E113</f>
        <v/>
      </c>
      <c r="O113" s="391">
        <f>N113/1000</f>
        <v/>
      </c>
      <c r="P113" s="392">
        <f>((O113*10^-12)*(G113*617.9))*10^-6*10^9*10^3</f>
        <v/>
      </c>
      <c r="Q113" s="168" t="n"/>
    </row>
    <row r="114" ht="15" customHeight="1">
      <c r="B114" s="47" t="n"/>
      <c r="C114" s="373" t="n"/>
      <c r="D114" s="374" t="n"/>
      <c r="E114" s="375" t="n"/>
      <c r="F114" s="216" t="n"/>
      <c r="G114" s="375" t="n"/>
      <c r="H114" s="41" t="n"/>
      <c r="I114" s="373" t="n"/>
      <c r="J114" s="154">
        <f>F114-I113</f>
        <v/>
      </c>
      <c r="K114" s="375" t="n"/>
      <c r="L114" s="359" t="n"/>
      <c r="M114" s="376" t="n"/>
      <c r="N114" s="373" t="n"/>
      <c r="O114" s="359" t="n"/>
      <c r="P114" s="376" t="n"/>
      <c r="Q114" s="168" t="n"/>
    </row>
    <row r="115" ht="15" customHeight="1" thickBot="1">
      <c r="B115" s="47" t="n"/>
      <c r="C115" s="377" t="n"/>
      <c r="D115" s="378" t="n"/>
      <c r="E115" s="379" t="n"/>
      <c r="F115" s="218" t="n"/>
      <c r="G115" s="379" t="n"/>
      <c r="H115" s="42" t="n"/>
      <c r="I115" s="377" t="n"/>
      <c r="J115" s="155">
        <f>F115-I113</f>
        <v/>
      </c>
      <c r="K115" s="379" t="n"/>
      <c r="L115" s="380" t="n"/>
      <c r="M115" s="381" t="n"/>
      <c r="N115" s="377" t="n"/>
      <c r="O115" s="380" t="n"/>
      <c r="P115" s="381" t="n"/>
      <c r="Q115" s="168" t="n"/>
    </row>
    <row r="116" ht="15" customHeight="1">
      <c r="B116" s="47" t="n"/>
      <c r="C116" s="382" t="n">
        <v>13</v>
      </c>
      <c r="D116" s="235" t="n"/>
      <c r="E116" s="393" t="n"/>
      <c r="F116" s="217" t="n"/>
      <c r="G116" s="385" t="n"/>
      <c r="H116" s="43" t="n"/>
      <c r="I116" s="386">
        <f>AVERAGE(F116:F118)</f>
        <v/>
      </c>
      <c r="J116" s="153">
        <f>F116-I116</f>
        <v/>
      </c>
      <c r="K116" s="387">
        <f>(I116-$D$57)/$D$59</f>
        <v/>
      </c>
      <c r="L116" s="388">
        <f>10^K116</f>
        <v/>
      </c>
      <c r="M116" s="389">
        <f>L116*(452/G116)</f>
        <v/>
      </c>
      <c r="N116" s="390">
        <f>M116*E116</f>
        <v/>
      </c>
      <c r="O116" s="391">
        <f>N116/1000</f>
        <v/>
      </c>
      <c r="P116" s="392">
        <f>((O116*10^-12)*(G116*617.9))*10^-6*10^9*10^3</f>
        <v/>
      </c>
      <c r="Q116" s="168" t="n"/>
    </row>
    <row r="117" ht="15" customHeight="1">
      <c r="B117" s="47" t="n"/>
      <c r="C117" s="373" t="n"/>
      <c r="D117" s="374" t="n"/>
      <c r="E117" s="375" t="n"/>
      <c r="F117" s="216" t="n"/>
      <c r="G117" s="375" t="n"/>
      <c r="H117" s="41" t="n"/>
      <c r="I117" s="373" t="n"/>
      <c r="J117" s="154">
        <f>F117-I116</f>
        <v/>
      </c>
      <c r="K117" s="375" t="n"/>
      <c r="L117" s="359" t="n"/>
      <c r="M117" s="376" t="n"/>
      <c r="N117" s="373" t="n"/>
      <c r="O117" s="359" t="n"/>
      <c r="P117" s="376" t="n"/>
      <c r="Q117" s="168" t="n"/>
    </row>
    <row r="118" ht="15" customHeight="1" thickBot="1">
      <c r="B118" s="47" t="n"/>
      <c r="C118" s="377" t="n"/>
      <c r="D118" s="378" t="n"/>
      <c r="E118" s="379" t="n"/>
      <c r="F118" s="218" t="n"/>
      <c r="G118" s="379" t="n"/>
      <c r="H118" s="42" t="n"/>
      <c r="I118" s="377" t="n"/>
      <c r="J118" s="155">
        <f>F118-I116</f>
        <v/>
      </c>
      <c r="K118" s="379" t="n"/>
      <c r="L118" s="380" t="n"/>
      <c r="M118" s="381" t="n"/>
      <c r="N118" s="377" t="n"/>
      <c r="O118" s="380" t="n"/>
      <c r="P118" s="381" t="n"/>
      <c r="Q118" s="168" t="n"/>
    </row>
    <row r="119" ht="15" customHeight="1">
      <c r="B119" s="47" t="n"/>
      <c r="C119" s="382" t="n">
        <v>14</v>
      </c>
      <c r="D119" s="383" t="n"/>
      <c r="E119" s="393" t="n"/>
      <c r="F119" s="217" t="n"/>
      <c r="G119" s="385" t="n"/>
      <c r="H119" s="43" t="n"/>
      <c r="I119" s="386">
        <f>AVERAGE(F119:F121)</f>
        <v/>
      </c>
      <c r="J119" s="153">
        <f>F119-I119</f>
        <v/>
      </c>
      <c r="K119" s="387">
        <f>(I119-$D$57)/$D$59</f>
        <v/>
      </c>
      <c r="L119" s="388">
        <f>10^K119</f>
        <v/>
      </c>
      <c r="M119" s="389">
        <f>L119*(452/G119)</f>
        <v/>
      </c>
      <c r="N119" s="390">
        <f>M119*E119</f>
        <v/>
      </c>
      <c r="O119" s="391">
        <f>N119/1000</f>
        <v/>
      </c>
      <c r="P119" s="392">
        <f>((O119*10^-12)*(G119*617.9))*10^-6*10^9*10^3</f>
        <v/>
      </c>
      <c r="Q119" s="168" t="n"/>
    </row>
    <row r="120" ht="15" customHeight="1">
      <c r="B120" s="47" t="n"/>
      <c r="C120" s="373" t="n"/>
      <c r="D120" s="374" t="n"/>
      <c r="E120" s="375" t="n"/>
      <c r="F120" s="216" t="n"/>
      <c r="G120" s="375" t="n"/>
      <c r="H120" s="41" t="n"/>
      <c r="I120" s="373" t="n"/>
      <c r="J120" s="154">
        <f>F120-I119</f>
        <v/>
      </c>
      <c r="K120" s="375" t="n"/>
      <c r="L120" s="359" t="n"/>
      <c r="M120" s="376" t="n"/>
      <c r="N120" s="373" t="n"/>
      <c r="O120" s="359" t="n"/>
      <c r="P120" s="376" t="n"/>
      <c r="Q120" s="168" t="n"/>
    </row>
    <row r="121" ht="15" customHeight="1" thickBot="1">
      <c r="B121" s="47" t="n"/>
      <c r="C121" s="377" t="n"/>
      <c r="D121" s="378" t="n"/>
      <c r="E121" s="379" t="n"/>
      <c r="F121" s="218" t="n"/>
      <c r="G121" s="379" t="n"/>
      <c r="H121" s="42" t="n"/>
      <c r="I121" s="377" t="n"/>
      <c r="J121" s="155">
        <f>F121-I119</f>
        <v/>
      </c>
      <c r="K121" s="379" t="n"/>
      <c r="L121" s="380" t="n"/>
      <c r="M121" s="381" t="n"/>
      <c r="N121" s="377" t="n"/>
      <c r="O121" s="380" t="n"/>
      <c r="P121" s="381" t="n"/>
      <c r="Q121" s="168" t="n"/>
    </row>
    <row r="122" ht="15" customHeight="1">
      <c r="B122" s="47" t="n"/>
      <c r="C122" s="382" t="n">
        <v>15</v>
      </c>
      <c r="D122" s="383" t="n"/>
      <c r="E122" s="393" t="n"/>
      <c r="F122" s="217" t="n"/>
      <c r="G122" s="385" t="n"/>
      <c r="H122" s="43" t="n"/>
      <c r="I122" s="386">
        <f>AVERAGE(F122:F124)</f>
        <v/>
      </c>
      <c r="J122" s="153">
        <f>F122-I122</f>
        <v/>
      </c>
      <c r="K122" s="387">
        <f>(I122-$D$57)/$D$59</f>
        <v/>
      </c>
      <c r="L122" s="388">
        <f>10^K122</f>
        <v/>
      </c>
      <c r="M122" s="389">
        <f>L122*(452/G122)</f>
        <v/>
      </c>
      <c r="N122" s="390">
        <f>M122*E122</f>
        <v/>
      </c>
      <c r="O122" s="391">
        <f>N122/1000</f>
        <v/>
      </c>
      <c r="P122" s="392">
        <f>((O122*10^-12)*(G122*617.9))*10^-6*10^9*10^3</f>
        <v/>
      </c>
      <c r="Q122" s="168" t="n"/>
    </row>
    <row r="123" ht="15" customHeight="1">
      <c r="B123" s="47" t="n"/>
      <c r="C123" s="373" t="n"/>
      <c r="D123" s="374" t="n"/>
      <c r="E123" s="375" t="n"/>
      <c r="F123" s="216" t="n"/>
      <c r="G123" s="375" t="n"/>
      <c r="H123" s="41" t="n"/>
      <c r="I123" s="373" t="n"/>
      <c r="J123" s="154">
        <f>F123-I122</f>
        <v/>
      </c>
      <c r="K123" s="375" t="n"/>
      <c r="L123" s="359" t="n"/>
      <c r="M123" s="376" t="n"/>
      <c r="N123" s="373" t="n"/>
      <c r="O123" s="359" t="n"/>
      <c r="P123" s="376" t="n"/>
      <c r="Q123" s="168" t="n"/>
    </row>
    <row r="124" ht="15" customHeight="1" thickBot="1">
      <c r="B124" s="47" t="n"/>
      <c r="C124" s="377" t="n"/>
      <c r="D124" s="378" t="n"/>
      <c r="E124" s="379" t="n"/>
      <c r="F124" s="218" t="n"/>
      <c r="G124" s="379" t="n"/>
      <c r="H124" s="42" t="n"/>
      <c r="I124" s="377" t="n"/>
      <c r="J124" s="155">
        <f>F124-I122</f>
        <v/>
      </c>
      <c r="K124" s="379" t="n"/>
      <c r="L124" s="380" t="n"/>
      <c r="M124" s="381" t="n"/>
      <c r="N124" s="377" t="n"/>
      <c r="O124" s="380" t="n"/>
      <c r="P124" s="381" t="n"/>
      <c r="Q124" s="168" t="n"/>
    </row>
    <row r="125" ht="15" customHeight="1">
      <c r="B125" s="47" t="n"/>
      <c r="C125" s="382" t="n">
        <v>16</v>
      </c>
      <c r="D125" s="235" t="n"/>
      <c r="E125" s="393" t="n"/>
      <c r="F125" s="217" t="n"/>
      <c r="G125" s="385" t="n"/>
      <c r="H125" s="43" t="n"/>
      <c r="I125" s="386">
        <f>AVERAGE(F125:F127)</f>
        <v/>
      </c>
      <c r="J125" s="153">
        <f>F125-I125</f>
        <v/>
      </c>
      <c r="K125" s="387">
        <f>(I125-$D$57)/$D$59</f>
        <v/>
      </c>
      <c r="L125" s="388">
        <f>10^K125</f>
        <v/>
      </c>
      <c r="M125" s="389">
        <f>L125*(452/G125)</f>
        <v/>
      </c>
      <c r="N125" s="390">
        <f>M125*E125</f>
        <v/>
      </c>
      <c r="O125" s="391">
        <f>N125/1000</f>
        <v/>
      </c>
      <c r="P125" s="392">
        <f>((O125*10^-12)*(G125*617.9))*10^-6*10^9*10^3</f>
        <v/>
      </c>
      <c r="Q125" s="168" t="n"/>
    </row>
    <row r="126" ht="15" customHeight="1">
      <c r="B126" s="47" t="n"/>
      <c r="C126" s="373" t="n"/>
      <c r="D126" s="374" t="n"/>
      <c r="E126" s="375" t="n"/>
      <c r="F126" s="216" t="n"/>
      <c r="G126" s="375" t="n"/>
      <c r="H126" s="41" t="n"/>
      <c r="I126" s="373" t="n"/>
      <c r="J126" s="154">
        <f>F126-I125</f>
        <v/>
      </c>
      <c r="K126" s="375" t="n"/>
      <c r="L126" s="359" t="n"/>
      <c r="M126" s="376" t="n"/>
      <c r="N126" s="373" t="n"/>
      <c r="O126" s="359" t="n"/>
      <c r="P126" s="376" t="n"/>
      <c r="Q126" s="168" t="n"/>
    </row>
    <row r="127" ht="15" customHeight="1" thickBot="1">
      <c r="B127" s="47" t="n"/>
      <c r="C127" s="377" t="n"/>
      <c r="D127" s="378" t="n"/>
      <c r="E127" s="379" t="n"/>
      <c r="F127" s="218" t="n"/>
      <c r="G127" s="379" t="n"/>
      <c r="H127" s="42" t="n"/>
      <c r="I127" s="377" t="n"/>
      <c r="J127" s="155">
        <f>F127-I125</f>
        <v/>
      </c>
      <c r="K127" s="379" t="n"/>
      <c r="L127" s="380" t="n"/>
      <c r="M127" s="381" t="n"/>
      <c r="N127" s="377" t="n"/>
      <c r="O127" s="380" t="n"/>
      <c r="P127" s="381" t="n"/>
      <c r="Q127" s="168" t="n"/>
    </row>
    <row r="128" ht="15" customHeight="1">
      <c r="B128" s="47" t="n"/>
      <c r="C128" s="382" t="n">
        <v>17</v>
      </c>
      <c r="D128" s="383" t="n"/>
      <c r="E128" s="393" t="n"/>
      <c r="F128" s="217" t="n"/>
      <c r="G128" s="385" t="n"/>
      <c r="H128" s="43" t="n"/>
      <c r="I128" s="386">
        <f>AVERAGE(F128:F130)</f>
        <v/>
      </c>
      <c r="J128" s="153">
        <f>F128-I128</f>
        <v/>
      </c>
      <c r="K128" s="387">
        <f>(I128-$D$57)/$D$59</f>
        <v/>
      </c>
      <c r="L128" s="388">
        <f>10^K128</f>
        <v/>
      </c>
      <c r="M128" s="389">
        <f>L128*(452/G128)</f>
        <v/>
      </c>
      <c r="N128" s="390">
        <f>M128*E128</f>
        <v/>
      </c>
      <c r="O128" s="391">
        <f>N128/1000</f>
        <v/>
      </c>
      <c r="P128" s="392">
        <f>((O128*10^-12)*(G128*617.9))*10^-6*10^9*10^3</f>
        <v/>
      </c>
      <c r="Q128" s="168" t="n"/>
    </row>
    <row r="129" ht="15" customHeight="1">
      <c r="B129" s="47" t="n"/>
      <c r="C129" s="373" t="n"/>
      <c r="D129" s="374" t="n"/>
      <c r="E129" s="375" t="n"/>
      <c r="F129" s="216" t="n"/>
      <c r="G129" s="375" t="n"/>
      <c r="H129" s="41" t="n"/>
      <c r="I129" s="373" t="n"/>
      <c r="J129" s="154">
        <f>F129-I128</f>
        <v/>
      </c>
      <c r="K129" s="375" t="n"/>
      <c r="L129" s="359" t="n"/>
      <c r="M129" s="376" t="n"/>
      <c r="N129" s="373" t="n"/>
      <c r="O129" s="359" t="n"/>
      <c r="P129" s="376" t="n"/>
      <c r="Q129" s="168" t="n"/>
    </row>
    <row r="130" ht="15" customHeight="1" thickBot="1">
      <c r="B130" s="47" t="n"/>
      <c r="C130" s="377" t="n"/>
      <c r="D130" s="378" t="n"/>
      <c r="E130" s="379" t="n"/>
      <c r="F130" s="218" t="n"/>
      <c r="G130" s="379" t="n"/>
      <c r="H130" s="42" t="n"/>
      <c r="I130" s="377" t="n"/>
      <c r="J130" s="155">
        <f>F130-I128</f>
        <v/>
      </c>
      <c r="K130" s="379" t="n"/>
      <c r="L130" s="380" t="n"/>
      <c r="M130" s="381" t="n"/>
      <c r="N130" s="377" t="n"/>
      <c r="O130" s="380" t="n"/>
      <c r="P130" s="381" t="n"/>
      <c r="Q130" s="168" t="n"/>
    </row>
    <row r="131" ht="15" customHeight="1">
      <c r="B131" s="47" t="n"/>
      <c r="C131" s="382" t="n">
        <v>18</v>
      </c>
      <c r="D131" s="383" t="n"/>
      <c r="E131" s="393" t="n"/>
      <c r="F131" s="217" t="n"/>
      <c r="G131" s="385" t="n"/>
      <c r="H131" s="43" t="n"/>
      <c r="I131" s="386">
        <f>AVERAGE(F131:F133)</f>
        <v/>
      </c>
      <c r="J131" s="153">
        <f>F131-I131</f>
        <v/>
      </c>
      <c r="K131" s="387">
        <f>(I131-$D$57)/$D$59</f>
        <v/>
      </c>
      <c r="L131" s="388">
        <f>10^K131</f>
        <v/>
      </c>
      <c r="M131" s="389">
        <f>L131*(452/G131)</f>
        <v/>
      </c>
      <c r="N131" s="390">
        <f>M131*E131</f>
        <v/>
      </c>
      <c r="O131" s="391">
        <f>N131/1000</f>
        <v/>
      </c>
      <c r="P131" s="392">
        <f>((O131*10^-12)*(G131*617.9))*10^-6*10^9*10^3</f>
        <v/>
      </c>
      <c r="Q131" s="168" t="n"/>
    </row>
    <row r="132" ht="15" customHeight="1">
      <c r="B132" s="47" t="n"/>
      <c r="C132" s="373" t="n"/>
      <c r="D132" s="374" t="n"/>
      <c r="E132" s="375" t="n"/>
      <c r="F132" s="216" t="n"/>
      <c r="G132" s="375" t="n"/>
      <c r="H132" s="41" t="n"/>
      <c r="I132" s="373" t="n"/>
      <c r="J132" s="154">
        <f>F132-I131</f>
        <v/>
      </c>
      <c r="K132" s="375" t="n"/>
      <c r="L132" s="359" t="n"/>
      <c r="M132" s="376" t="n"/>
      <c r="N132" s="373" t="n"/>
      <c r="O132" s="359" t="n"/>
      <c r="P132" s="376" t="n"/>
      <c r="Q132" s="168" t="n"/>
    </row>
    <row r="133" ht="15" customHeight="1" thickBot="1">
      <c r="B133" s="47" t="n"/>
      <c r="C133" s="377" t="n"/>
      <c r="D133" s="378" t="n"/>
      <c r="E133" s="379" t="n"/>
      <c r="F133" s="218" t="n"/>
      <c r="G133" s="379" t="n"/>
      <c r="H133" s="42" t="n"/>
      <c r="I133" s="377" t="n"/>
      <c r="J133" s="155">
        <f>F133-I131</f>
        <v/>
      </c>
      <c r="K133" s="379" t="n"/>
      <c r="L133" s="380" t="n"/>
      <c r="M133" s="381" t="n"/>
      <c r="N133" s="377" t="n"/>
      <c r="O133" s="380" t="n"/>
      <c r="P133" s="381" t="n"/>
      <c r="Q133" s="168" t="n"/>
    </row>
    <row r="134" ht="15" customHeight="1">
      <c r="B134" s="47" t="n"/>
      <c r="C134" s="382" t="n">
        <v>19</v>
      </c>
      <c r="D134" s="235" t="n"/>
      <c r="E134" s="393" t="n"/>
      <c r="F134" s="217" t="n"/>
      <c r="G134" s="385" t="n"/>
      <c r="H134" s="43" t="n"/>
      <c r="I134" s="386">
        <f>AVERAGE(F134:F136)</f>
        <v/>
      </c>
      <c r="J134" s="153">
        <f>F134-I134</f>
        <v/>
      </c>
      <c r="K134" s="387">
        <f>(I134-$D$57)/$D$59</f>
        <v/>
      </c>
      <c r="L134" s="388">
        <f>10^K134</f>
        <v/>
      </c>
      <c r="M134" s="389">
        <f>L134*(452/G134)</f>
        <v/>
      </c>
      <c r="N134" s="390">
        <f>M134*E134</f>
        <v/>
      </c>
      <c r="O134" s="391">
        <f>N134/1000</f>
        <v/>
      </c>
      <c r="P134" s="392">
        <f>((O134*10^-12)*(G134*617.9))*10^-6*10^9*10^3</f>
        <v/>
      </c>
      <c r="Q134" s="168" t="n"/>
    </row>
    <row r="135" ht="15" customHeight="1">
      <c r="B135" s="47" t="n"/>
      <c r="C135" s="373" t="n"/>
      <c r="D135" s="374" t="n"/>
      <c r="E135" s="375" t="n"/>
      <c r="F135" s="216" t="n"/>
      <c r="G135" s="375" t="n"/>
      <c r="H135" s="41" t="n"/>
      <c r="I135" s="373" t="n"/>
      <c r="J135" s="154">
        <f>F135-I134</f>
        <v/>
      </c>
      <c r="K135" s="375" t="n"/>
      <c r="L135" s="359" t="n"/>
      <c r="M135" s="376" t="n"/>
      <c r="N135" s="373" t="n"/>
      <c r="O135" s="359" t="n"/>
      <c r="P135" s="376" t="n"/>
      <c r="Q135" s="168" t="n"/>
    </row>
    <row r="136" ht="15" customHeight="1" thickBot="1">
      <c r="B136" s="47" t="n"/>
      <c r="C136" s="377" t="n"/>
      <c r="D136" s="378" t="n"/>
      <c r="E136" s="379" t="n"/>
      <c r="F136" s="218" t="n"/>
      <c r="G136" s="379" t="n"/>
      <c r="H136" s="42" t="n"/>
      <c r="I136" s="377" t="n"/>
      <c r="J136" s="155">
        <f>F136-I134</f>
        <v/>
      </c>
      <c r="K136" s="379" t="n"/>
      <c r="L136" s="380" t="n"/>
      <c r="M136" s="381" t="n"/>
      <c r="N136" s="377" t="n"/>
      <c r="O136" s="380" t="n"/>
      <c r="P136" s="381" t="n"/>
      <c r="Q136" s="168" t="n"/>
    </row>
    <row r="137" ht="15" customHeight="1">
      <c r="B137" s="47" t="n"/>
      <c r="C137" s="382" t="n">
        <v>20</v>
      </c>
      <c r="D137" s="383" t="n"/>
      <c r="E137" s="393" t="n"/>
      <c r="F137" s="217" t="n"/>
      <c r="G137" s="385" t="n"/>
      <c r="H137" s="43" t="n"/>
      <c r="I137" s="386">
        <f>AVERAGE(F137:F139)</f>
        <v/>
      </c>
      <c r="J137" s="153">
        <f>F137-I137</f>
        <v/>
      </c>
      <c r="K137" s="387">
        <f>(I137-$D$57)/$D$59</f>
        <v/>
      </c>
      <c r="L137" s="388">
        <f>10^K137</f>
        <v/>
      </c>
      <c r="M137" s="389">
        <f>L137*(452/G137)</f>
        <v/>
      </c>
      <c r="N137" s="390">
        <f>M137*E137</f>
        <v/>
      </c>
      <c r="O137" s="391">
        <f>N137/1000</f>
        <v/>
      </c>
      <c r="P137" s="392">
        <f>((O137*10^-12)*(G137*617.9))*10^-6*10^9*10^3</f>
        <v/>
      </c>
      <c r="Q137" s="168" t="n"/>
    </row>
    <row r="138" ht="15" customHeight="1">
      <c r="B138" s="47" t="n"/>
      <c r="C138" s="373" t="n"/>
      <c r="D138" s="374" t="n"/>
      <c r="E138" s="375" t="n"/>
      <c r="F138" s="216" t="n"/>
      <c r="G138" s="375" t="n"/>
      <c r="H138" s="41" t="n"/>
      <c r="I138" s="373" t="n"/>
      <c r="J138" s="154">
        <f>F138-I137</f>
        <v/>
      </c>
      <c r="K138" s="375" t="n"/>
      <c r="L138" s="359" t="n"/>
      <c r="M138" s="376" t="n"/>
      <c r="N138" s="373" t="n"/>
      <c r="O138" s="359" t="n"/>
      <c r="P138" s="376" t="n"/>
      <c r="Q138" s="168" t="n"/>
    </row>
    <row r="139" ht="15" customHeight="1" thickBot="1">
      <c r="B139" s="47" t="n"/>
      <c r="C139" s="377" t="n"/>
      <c r="D139" s="378" t="n"/>
      <c r="E139" s="379" t="n"/>
      <c r="F139" s="218" t="n"/>
      <c r="G139" s="379" t="n"/>
      <c r="H139" s="42" t="n"/>
      <c r="I139" s="377" t="n"/>
      <c r="J139" s="155">
        <f>F139-I137</f>
        <v/>
      </c>
      <c r="K139" s="379" t="n"/>
      <c r="L139" s="380" t="n"/>
      <c r="M139" s="381" t="n"/>
      <c r="N139" s="377" t="n"/>
      <c r="O139" s="380" t="n"/>
      <c r="P139" s="381" t="n"/>
      <c r="Q139" s="168" t="n"/>
    </row>
    <row r="140" ht="15" customHeight="1">
      <c r="B140" s="47" t="n"/>
      <c r="C140" s="382" t="n">
        <v>21</v>
      </c>
      <c r="D140" s="383" t="n"/>
      <c r="E140" s="393" t="n"/>
      <c r="F140" s="217" t="n"/>
      <c r="G140" s="385" t="n"/>
      <c r="H140" s="43" t="n"/>
      <c r="I140" s="386">
        <f>AVERAGE(F140:F142)</f>
        <v/>
      </c>
      <c r="J140" s="153">
        <f>F140-I140</f>
        <v/>
      </c>
      <c r="K140" s="387">
        <f>(I140-$D$57)/$D$59</f>
        <v/>
      </c>
      <c r="L140" s="388">
        <f>10^K140</f>
        <v/>
      </c>
      <c r="M140" s="389">
        <f>L140*(452/G140)</f>
        <v/>
      </c>
      <c r="N140" s="390">
        <f>M140*E140</f>
        <v/>
      </c>
      <c r="O140" s="391">
        <f>N140/1000</f>
        <v/>
      </c>
      <c r="P140" s="392">
        <f>((O140*10^-12)*(G140*617.9))*10^-6*10^9*10^3</f>
        <v/>
      </c>
      <c r="Q140" s="168" t="n"/>
    </row>
    <row r="141" ht="15" customHeight="1">
      <c r="B141" s="47" t="n"/>
      <c r="C141" s="373" t="n"/>
      <c r="D141" s="374" t="n"/>
      <c r="E141" s="375" t="n"/>
      <c r="F141" s="216" t="n"/>
      <c r="G141" s="375" t="n"/>
      <c r="H141" s="41" t="n"/>
      <c r="I141" s="373" t="n"/>
      <c r="J141" s="154">
        <f>F141-I140</f>
        <v/>
      </c>
      <c r="K141" s="375" t="n"/>
      <c r="L141" s="359" t="n"/>
      <c r="M141" s="376" t="n"/>
      <c r="N141" s="373" t="n"/>
      <c r="O141" s="359" t="n"/>
      <c r="P141" s="376" t="n"/>
      <c r="Q141" s="168" t="n"/>
    </row>
    <row r="142" ht="15" customHeight="1" thickBot="1">
      <c r="B142" s="47" t="n"/>
      <c r="C142" s="377" t="n"/>
      <c r="D142" s="378" t="n"/>
      <c r="E142" s="379" t="n"/>
      <c r="F142" s="218" t="n"/>
      <c r="G142" s="379" t="n"/>
      <c r="H142" s="42" t="n"/>
      <c r="I142" s="377" t="n"/>
      <c r="J142" s="155">
        <f>F142-I140</f>
        <v/>
      </c>
      <c r="K142" s="379" t="n"/>
      <c r="L142" s="380" t="n"/>
      <c r="M142" s="381" t="n"/>
      <c r="N142" s="377" t="n"/>
      <c r="O142" s="380" t="n"/>
      <c r="P142" s="381" t="n"/>
      <c r="Q142" s="168" t="n"/>
    </row>
    <row r="143" ht="15" customHeight="1">
      <c r="B143" s="47" t="n"/>
      <c r="C143" s="382" t="n">
        <v>22</v>
      </c>
      <c r="D143" s="235" t="n"/>
      <c r="E143" s="393" t="n"/>
      <c r="F143" s="217" t="n"/>
      <c r="G143" s="385" t="n"/>
      <c r="H143" s="43" t="n"/>
      <c r="I143" s="386">
        <f>AVERAGE(F143:F145)</f>
        <v/>
      </c>
      <c r="J143" s="153">
        <f>F143-I143</f>
        <v/>
      </c>
      <c r="K143" s="387">
        <f>(I143-$D$57)/$D$59</f>
        <v/>
      </c>
      <c r="L143" s="388">
        <f>10^K143</f>
        <v/>
      </c>
      <c r="M143" s="389">
        <f>L143*(452/G143)</f>
        <v/>
      </c>
      <c r="N143" s="390">
        <f>M143*E143</f>
        <v/>
      </c>
      <c r="O143" s="391">
        <f>N143/1000</f>
        <v/>
      </c>
      <c r="P143" s="392">
        <f>((O143*10^-12)*(G143*617.9))*10^-6*10^9*10^3</f>
        <v/>
      </c>
      <c r="Q143" s="168" t="n"/>
    </row>
    <row r="144" ht="15" customHeight="1">
      <c r="B144" s="47" t="n"/>
      <c r="C144" s="373" t="n"/>
      <c r="D144" s="374" t="n"/>
      <c r="E144" s="375" t="n"/>
      <c r="F144" s="216" t="n"/>
      <c r="G144" s="375" t="n"/>
      <c r="H144" s="41" t="n"/>
      <c r="I144" s="373" t="n"/>
      <c r="J144" s="154">
        <f>F144-I143</f>
        <v/>
      </c>
      <c r="K144" s="375" t="n"/>
      <c r="L144" s="359" t="n"/>
      <c r="M144" s="376" t="n"/>
      <c r="N144" s="373" t="n"/>
      <c r="O144" s="359" t="n"/>
      <c r="P144" s="376" t="n"/>
      <c r="Q144" s="168" t="n"/>
    </row>
    <row r="145" ht="15" customHeight="1" thickBot="1">
      <c r="B145" s="47" t="n"/>
      <c r="C145" s="377" t="n"/>
      <c r="D145" s="378" t="n"/>
      <c r="E145" s="379" t="n"/>
      <c r="F145" s="218" t="n"/>
      <c r="G145" s="379" t="n"/>
      <c r="H145" s="42" t="n"/>
      <c r="I145" s="377" t="n"/>
      <c r="J145" s="155">
        <f>F145-I143</f>
        <v/>
      </c>
      <c r="K145" s="379" t="n"/>
      <c r="L145" s="380" t="n"/>
      <c r="M145" s="381" t="n"/>
      <c r="N145" s="377" t="n"/>
      <c r="O145" s="380" t="n"/>
      <c r="P145" s="381" t="n"/>
      <c r="Q145" s="168" t="n"/>
    </row>
    <row r="146" ht="15" customHeight="1">
      <c r="B146" s="47" t="n"/>
      <c r="C146" s="382" t="n">
        <v>23</v>
      </c>
      <c r="D146" s="383" t="n"/>
      <c r="E146" s="393" t="n"/>
      <c r="F146" s="192" t="n"/>
      <c r="G146" s="394" t="n"/>
      <c r="H146" s="43" t="n"/>
      <c r="I146" s="386">
        <f>AVERAGE(F146:F148)</f>
        <v/>
      </c>
      <c r="J146" s="153">
        <f>F146-I146</f>
        <v/>
      </c>
      <c r="K146" s="387">
        <f>(I146-$D$57)/$D$59</f>
        <v/>
      </c>
      <c r="L146" s="388">
        <f>10^K146</f>
        <v/>
      </c>
      <c r="M146" s="389">
        <f>L146*(452/G146)</f>
        <v/>
      </c>
      <c r="N146" s="390">
        <f>M146*E146</f>
        <v/>
      </c>
      <c r="O146" s="391">
        <f>N146/1000</f>
        <v/>
      </c>
      <c r="P146" s="392">
        <f>((O146*10^-12)*(G146*617.9))*10^-6*10^9*10^3</f>
        <v/>
      </c>
      <c r="Q146" s="168" t="n"/>
    </row>
    <row r="147" ht="15" customHeight="1">
      <c r="B147" s="47" t="n"/>
      <c r="C147" s="373" t="n"/>
      <c r="D147" s="374" t="n"/>
      <c r="E147" s="375" t="n"/>
      <c r="F147" s="190" t="n"/>
      <c r="G147" s="359" t="n"/>
      <c r="H147" s="41" t="n"/>
      <c r="I147" s="373" t="n"/>
      <c r="J147" s="154">
        <f>F147-I146</f>
        <v/>
      </c>
      <c r="K147" s="375" t="n"/>
      <c r="L147" s="359" t="n"/>
      <c r="M147" s="376" t="n"/>
      <c r="N147" s="373" t="n"/>
      <c r="O147" s="359" t="n"/>
      <c r="P147" s="376" t="n"/>
      <c r="Q147" s="168" t="n"/>
    </row>
    <row r="148" ht="15" customHeight="1" thickBot="1">
      <c r="B148" s="47" t="n"/>
      <c r="C148" s="377" t="n"/>
      <c r="D148" s="378" t="n"/>
      <c r="E148" s="379" t="n"/>
      <c r="F148" s="191" t="n"/>
      <c r="G148" s="380" t="n"/>
      <c r="H148" s="42" t="n"/>
      <c r="I148" s="377" t="n"/>
      <c r="J148" s="155">
        <f>F148-I146</f>
        <v/>
      </c>
      <c r="K148" s="379" t="n"/>
      <c r="L148" s="380" t="n"/>
      <c r="M148" s="381" t="n"/>
      <c r="N148" s="377" t="n"/>
      <c r="O148" s="380" t="n"/>
      <c r="P148" s="381" t="n"/>
      <c r="Q148" s="168" t="n"/>
    </row>
    <row r="149" ht="15" customHeight="1">
      <c r="B149" s="47" t="n"/>
      <c r="C149" s="382" t="n">
        <v>24</v>
      </c>
      <c r="D149" s="383" t="n"/>
      <c r="E149" s="393" t="n"/>
      <c r="F149" s="192" t="n"/>
      <c r="G149" s="394" t="n"/>
      <c r="H149" s="43" t="n"/>
      <c r="I149" s="386">
        <f>AVERAGE(F149:F151)</f>
        <v/>
      </c>
      <c r="J149" s="153">
        <f>F149-I149</f>
        <v/>
      </c>
      <c r="K149" s="387">
        <f>(I149-$D$57)/$D$59</f>
        <v/>
      </c>
      <c r="L149" s="388">
        <f>10^K149</f>
        <v/>
      </c>
      <c r="M149" s="389">
        <f>L149*(452/G149)</f>
        <v/>
      </c>
      <c r="N149" s="390">
        <f>M149*E149</f>
        <v/>
      </c>
      <c r="O149" s="391">
        <f>N149/1000</f>
        <v/>
      </c>
      <c r="P149" s="392">
        <f>((O149*10^-12)*(G149*617.9))*10^-6*10^9*10^3</f>
        <v/>
      </c>
      <c r="Q149" s="168" t="n"/>
    </row>
    <row r="150" ht="15" customHeight="1">
      <c r="B150" s="47" t="n"/>
      <c r="C150" s="373" t="n"/>
      <c r="D150" s="374" t="n"/>
      <c r="E150" s="375" t="n"/>
      <c r="F150" s="190" t="n"/>
      <c r="G150" s="359" t="n"/>
      <c r="H150" s="41" t="n"/>
      <c r="I150" s="373" t="n"/>
      <c r="J150" s="154">
        <f>F150-I149</f>
        <v/>
      </c>
      <c r="K150" s="375" t="n"/>
      <c r="L150" s="359" t="n"/>
      <c r="M150" s="376" t="n"/>
      <c r="N150" s="373" t="n"/>
      <c r="O150" s="359" t="n"/>
      <c r="P150" s="376" t="n"/>
      <c r="Q150" s="168" t="n"/>
    </row>
    <row r="151" ht="15" customHeight="1" thickBot="1">
      <c r="B151" s="47" t="n"/>
      <c r="C151" s="377" t="n"/>
      <c r="D151" s="378" t="n"/>
      <c r="E151" s="379" t="n"/>
      <c r="F151" s="191" t="n"/>
      <c r="G151" s="380" t="n"/>
      <c r="H151" s="42" t="n"/>
      <c r="I151" s="377" t="n"/>
      <c r="J151" s="155">
        <f>F151-I149</f>
        <v/>
      </c>
      <c r="K151" s="379" t="n"/>
      <c r="L151" s="380" t="n"/>
      <c r="M151" s="381" t="n"/>
      <c r="N151" s="377" t="n"/>
      <c r="O151" s="380" t="n"/>
      <c r="P151" s="381" t="n"/>
      <c r="Q151" s="168" t="n"/>
    </row>
    <row r="152" ht="15" customHeight="1">
      <c r="B152" s="47" t="n"/>
      <c r="C152" s="382" t="n">
        <v>25</v>
      </c>
      <c r="D152" s="235" t="n"/>
      <c r="E152" s="393" t="n"/>
      <c r="F152" s="192" t="n"/>
      <c r="G152" s="394" t="n"/>
      <c r="H152" s="43" t="n"/>
      <c r="I152" s="386">
        <f>AVERAGE(F152:F154)</f>
        <v/>
      </c>
      <c r="J152" s="153">
        <f>F152-I152</f>
        <v/>
      </c>
      <c r="K152" s="387">
        <f>(I152-$D$57)/$D$59</f>
        <v/>
      </c>
      <c r="L152" s="388">
        <f>10^K152</f>
        <v/>
      </c>
      <c r="M152" s="389">
        <f>L152*(452/G152)</f>
        <v/>
      </c>
      <c r="N152" s="390">
        <f>M152*E152</f>
        <v/>
      </c>
      <c r="O152" s="391">
        <f>N152/1000</f>
        <v/>
      </c>
      <c r="P152" s="392">
        <f>((O152*10^-12)*(G152*617.9))*10^-6*10^9*10^3</f>
        <v/>
      </c>
      <c r="Q152" s="168" t="n"/>
    </row>
    <row r="153" ht="15" customHeight="1">
      <c r="B153" s="47" t="n"/>
      <c r="C153" s="373" t="n"/>
      <c r="D153" s="374" t="n"/>
      <c r="E153" s="375" t="n"/>
      <c r="F153" s="190" t="n"/>
      <c r="G153" s="359" t="n"/>
      <c r="H153" s="41" t="n"/>
      <c r="I153" s="373" t="n"/>
      <c r="J153" s="154">
        <f>F153-I152</f>
        <v/>
      </c>
      <c r="K153" s="375" t="n"/>
      <c r="L153" s="359" t="n"/>
      <c r="M153" s="376" t="n"/>
      <c r="N153" s="373" t="n"/>
      <c r="O153" s="359" t="n"/>
      <c r="P153" s="376" t="n"/>
      <c r="Q153" s="168" t="n"/>
    </row>
    <row r="154" ht="15" customHeight="1" thickBot="1">
      <c r="B154" s="47" t="n"/>
      <c r="C154" s="377" t="n"/>
      <c r="D154" s="378" t="n"/>
      <c r="E154" s="379" t="n"/>
      <c r="F154" s="191" t="n"/>
      <c r="G154" s="380" t="n"/>
      <c r="H154" s="42" t="n"/>
      <c r="I154" s="377" t="n"/>
      <c r="J154" s="155">
        <f>F154-I152</f>
        <v/>
      </c>
      <c r="K154" s="379" t="n"/>
      <c r="L154" s="380" t="n"/>
      <c r="M154" s="381" t="n"/>
      <c r="N154" s="377" t="n"/>
      <c r="O154" s="380" t="n"/>
      <c r="P154" s="381" t="n"/>
      <c r="Q154" s="168" t="n"/>
    </row>
    <row r="155" ht="15" customHeight="1">
      <c r="B155" s="47" t="n"/>
      <c r="C155" s="382" t="n">
        <v>26</v>
      </c>
      <c r="D155" s="383" t="n"/>
      <c r="E155" s="393" t="n"/>
      <c r="F155" s="192" t="n"/>
      <c r="G155" s="394" t="n"/>
      <c r="H155" s="43" t="n"/>
      <c r="I155" s="386">
        <f>AVERAGE(F155:F157)</f>
        <v/>
      </c>
      <c r="J155" s="153">
        <f>F155-I155</f>
        <v/>
      </c>
      <c r="K155" s="387">
        <f>(I155-$D$57)/$D$59</f>
        <v/>
      </c>
      <c r="L155" s="388">
        <f>10^K155</f>
        <v/>
      </c>
      <c r="M155" s="389">
        <f>L155*(452/G155)</f>
        <v/>
      </c>
      <c r="N155" s="390">
        <f>M155*E155</f>
        <v/>
      </c>
      <c r="O155" s="391">
        <f>N155/1000</f>
        <v/>
      </c>
      <c r="P155" s="392">
        <f>((O155*10^-12)*(G155*617.9))*10^-6*10^9*10^3</f>
        <v/>
      </c>
      <c r="Q155" s="168" t="n"/>
    </row>
    <row r="156" ht="15" customHeight="1">
      <c r="B156" s="47" t="n"/>
      <c r="C156" s="373" t="n"/>
      <c r="D156" s="374" t="n"/>
      <c r="E156" s="375" t="n"/>
      <c r="F156" s="190" t="n"/>
      <c r="G156" s="359" t="n"/>
      <c r="H156" s="41" t="n"/>
      <c r="I156" s="373" t="n"/>
      <c r="J156" s="154">
        <f>F156-I155</f>
        <v/>
      </c>
      <c r="K156" s="375" t="n"/>
      <c r="L156" s="359" t="n"/>
      <c r="M156" s="376" t="n"/>
      <c r="N156" s="373" t="n"/>
      <c r="O156" s="359" t="n"/>
      <c r="P156" s="376" t="n"/>
      <c r="Q156" s="168" t="n"/>
    </row>
    <row r="157" ht="15" customHeight="1" thickBot="1">
      <c r="B157" s="47" t="n"/>
      <c r="C157" s="377" t="n"/>
      <c r="D157" s="378" t="n"/>
      <c r="E157" s="379" t="n"/>
      <c r="F157" s="191" t="n"/>
      <c r="G157" s="380" t="n"/>
      <c r="H157" s="42" t="n"/>
      <c r="I157" s="377" t="n"/>
      <c r="J157" s="155">
        <f>F157-I155</f>
        <v/>
      </c>
      <c r="K157" s="379" t="n"/>
      <c r="L157" s="380" t="n"/>
      <c r="M157" s="381" t="n"/>
      <c r="N157" s="377" t="n"/>
      <c r="O157" s="380" t="n"/>
      <c r="P157" s="381" t="n"/>
      <c r="Q157" s="168" t="n"/>
    </row>
    <row r="158" ht="15" customHeight="1">
      <c r="B158" s="47" t="n"/>
      <c r="C158" s="382" t="n">
        <v>27</v>
      </c>
      <c r="D158" s="383" t="n"/>
      <c r="E158" s="393" t="n"/>
      <c r="F158" s="192" t="n"/>
      <c r="G158" s="394" t="n"/>
      <c r="H158" s="43" t="n"/>
      <c r="I158" s="386">
        <f>AVERAGE(F158:F160)</f>
        <v/>
      </c>
      <c r="J158" s="153">
        <f>F158-I158</f>
        <v/>
      </c>
      <c r="K158" s="387">
        <f>(I158-$D$57)/$D$59</f>
        <v/>
      </c>
      <c r="L158" s="388">
        <f>10^K158</f>
        <v/>
      </c>
      <c r="M158" s="389">
        <f>L158*(452/G158)</f>
        <v/>
      </c>
      <c r="N158" s="390">
        <f>M158*E158</f>
        <v/>
      </c>
      <c r="O158" s="391">
        <f>N158/1000</f>
        <v/>
      </c>
      <c r="P158" s="392">
        <f>((O158*10^-12)*(G158*617.9))*10^-6*10^9*10^3</f>
        <v/>
      </c>
      <c r="Q158" s="168" t="n"/>
    </row>
    <row r="159" ht="15" customHeight="1">
      <c r="B159" s="47" t="n"/>
      <c r="C159" s="373" t="n"/>
      <c r="D159" s="374" t="n"/>
      <c r="E159" s="375" t="n"/>
      <c r="F159" s="190" t="n"/>
      <c r="G159" s="359" t="n"/>
      <c r="H159" s="41" t="n"/>
      <c r="I159" s="373" t="n"/>
      <c r="J159" s="154">
        <f>F159-I158</f>
        <v/>
      </c>
      <c r="K159" s="375" t="n"/>
      <c r="L159" s="359" t="n"/>
      <c r="M159" s="376" t="n"/>
      <c r="N159" s="373" t="n"/>
      <c r="O159" s="359" t="n"/>
      <c r="P159" s="376" t="n"/>
      <c r="Q159" s="168" t="n"/>
    </row>
    <row r="160" ht="15" customHeight="1" thickBot="1">
      <c r="B160" s="47" t="n"/>
      <c r="C160" s="377" t="n"/>
      <c r="D160" s="378" t="n"/>
      <c r="E160" s="379" t="n"/>
      <c r="F160" s="191" t="n"/>
      <c r="G160" s="380" t="n"/>
      <c r="H160" s="42" t="n"/>
      <c r="I160" s="377" t="n"/>
      <c r="J160" s="155">
        <f>F160-I158</f>
        <v/>
      </c>
      <c r="K160" s="379" t="n"/>
      <c r="L160" s="380" t="n"/>
      <c r="M160" s="381" t="n"/>
      <c r="N160" s="377" t="n"/>
      <c r="O160" s="380" t="n"/>
      <c r="P160" s="381" t="n"/>
      <c r="Q160" s="168" t="n"/>
    </row>
    <row r="161" ht="15" customHeight="1">
      <c r="B161" s="47" t="n"/>
      <c r="C161" s="382" t="n">
        <v>28</v>
      </c>
      <c r="D161" s="235" t="n"/>
      <c r="E161" s="393" t="n"/>
      <c r="F161" s="192" t="n"/>
      <c r="G161" s="394" t="n"/>
      <c r="H161" s="43" t="n"/>
      <c r="I161" s="386">
        <f>AVERAGE(F161:F163)</f>
        <v/>
      </c>
      <c r="J161" s="153">
        <f>F161-I161</f>
        <v/>
      </c>
      <c r="K161" s="387">
        <f>(I161-$D$57)/$D$59</f>
        <v/>
      </c>
      <c r="L161" s="388">
        <f>10^K161</f>
        <v/>
      </c>
      <c r="M161" s="389">
        <f>L161*(452/G161)</f>
        <v/>
      </c>
      <c r="N161" s="390">
        <f>M161*E161</f>
        <v/>
      </c>
      <c r="O161" s="391">
        <f>N161/1000</f>
        <v/>
      </c>
      <c r="P161" s="392">
        <f>((O161*10^-12)*(G161*617.9))*10^-6*10^9*10^3</f>
        <v/>
      </c>
      <c r="Q161" s="168" t="n"/>
    </row>
    <row r="162" ht="15" customHeight="1">
      <c r="B162" s="47" t="n"/>
      <c r="C162" s="373" t="n"/>
      <c r="D162" s="374" t="n"/>
      <c r="E162" s="375" t="n"/>
      <c r="F162" s="190" t="n"/>
      <c r="G162" s="359" t="n"/>
      <c r="H162" s="41" t="n"/>
      <c r="I162" s="373" t="n"/>
      <c r="J162" s="154">
        <f>F162-I161</f>
        <v/>
      </c>
      <c r="K162" s="375" t="n"/>
      <c r="L162" s="359" t="n"/>
      <c r="M162" s="376" t="n"/>
      <c r="N162" s="373" t="n"/>
      <c r="O162" s="359" t="n"/>
      <c r="P162" s="376" t="n"/>
      <c r="Q162" s="168" t="n"/>
    </row>
    <row r="163" ht="15" customHeight="1" thickBot="1">
      <c r="B163" s="47" t="n"/>
      <c r="C163" s="377" t="n"/>
      <c r="D163" s="378" t="n"/>
      <c r="E163" s="379" t="n"/>
      <c r="F163" s="191" t="n"/>
      <c r="G163" s="380" t="n"/>
      <c r="H163" s="42" t="n"/>
      <c r="I163" s="377" t="n"/>
      <c r="J163" s="155">
        <f>F163-I161</f>
        <v/>
      </c>
      <c r="K163" s="379" t="n"/>
      <c r="L163" s="380" t="n"/>
      <c r="M163" s="381" t="n"/>
      <c r="N163" s="377" t="n"/>
      <c r="O163" s="380" t="n"/>
      <c r="P163" s="381" t="n"/>
      <c r="Q163" s="168" t="n"/>
    </row>
    <row r="164" ht="15" customHeight="1">
      <c r="B164" s="47" t="n"/>
      <c r="C164" s="382" t="n">
        <v>29</v>
      </c>
      <c r="D164" s="383" t="n"/>
      <c r="E164" s="393" t="n"/>
      <c r="F164" s="192" t="n"/>
      <c r="G164" s="394" t="n"/>
      <c r="H164" s="43" t="n"/>
      <c r="I164" s="386">
        <f>AVERAGE(F164:F166)</f>
        <v/>
      </c>
      <c r="J164" s="153">
        <f>F164-I164</f>
        <v/>
      </c>
      <c r="K164" s="387">
        <f>(I164-$D$57)/$D$59</f>
        <v/>
      </c>
      <c r="L164" s="388">
        <f>10^K164</f>
        <v/>
      </c>
      <c r="M164" s="389">
        <f>L164*(452/G164)</f>
        <v/>
      </c>
      <c r="N164" s="390">
        <f>M164*E164</f>
        <v/>
      </c>
      <c r="O164" s="391">
        <f>N164/1000</f>
        <v/>
      </c>
      <c r="P164" s="392">
        <f>((O164*10^-12)*(G164*617.9))*10^-6*10^9*10^3</f>
        <v/>
      </c>
      <c r="Q164" s="168" t="n"/>
    </row>
    <row r="165" ht="15" customHeight="1">
      <c r="B165" s="47" t="n"/>
      <c r="C165" s="373" t="n"/>
      <c r="D165" s="374" t="n"/>
      <c r="E165" s="375" t="n"/>
      <c r="F165" s="190" t="n"/>
      <c r="G165" s="359" t="n"/>
      <c r="H165" s="41" t="n"/>
      <c r="I165" s="373" t="n"/>
      <c r="J165" s="154">
        <f>F165-I164</f>
        <v/>
      </c>
      <c r="K165" s="375" t="n"/>
      <c r="L165" s="359" t="n"/>
      <c r="M165" s="376" t="n"/>
      <c r="N165" s="373" t="n"/>
      <c r="O165" s="359" t="n"/>
      <c r="P165" s="376" t="n"/>
      <c r="Q165" s="168" t="n"/>
    </row>
    <row r="166" ht="15" customHeight="1" thickBot="1">
      <c r="B166" s="47" t="n"/>
      <c r="C166" s="377" t="n"/>
      <c r="D166" s="378" t="n"/>
      <c r="E166" s="379" t="n"/>
      <c r="F166" s="191" t="n"/>
      <c r="G166" s="380" t="n"/>
      <c r="H166" s="42" t="n"/>
      <c r="I166" s="377" t="n"/>
      <c r="J166" s="155">
        <f>F166-I164</f>
        <v/>
      </c>
      <c r="K166" s="379" t="n"/>
      <c r="L166" s="380" t="n"/>
      <c r="M166" s="381" t="n"/>
      <c r="N166" s="377" t="n"/>
      <c r="O166" s="380" t="n"/>
      <c r="P166" s="381" t="n"/>
      <c r="Q166" s="168" t="n"/>
    </row>
    <row r="167" ht="15" customHeight="1">
      <c r="B167" s="47" t="n"/>
      <c r="C167" s="382" t="n">
        <v>30</v>
      </c>
      <c r="D167" s="383" t="n"/>
      <c r="E167" s="393" t="n"/>
      <c r="F167" s="192" t="n"/>
      <c r="G167" s="394" t="n"/>
      <c r="H167" s="43" t="n"/>
      <c r="I167" s="386">
        <f>AVERAGE(F167:F169)</f>
        <v/>
      </c>
      <c r="J167" s="153">
        <f>F167-I167</f>
        <v/>
      </c>
      <c r="K167" s="387">
        <f>(I167-$D$57)/$D$59</f>
        <v/>
      </c>
      <c r="L167" s="388">
        <f>10^K167</f>
        <v/>
      </c>
      <c r="M167" s="389">
        <f>L167*(452/G167)</f>
        <v/>
      </c>
      <c r="N167" s="390">
        <f>M167*E167</f>
        <v/>
      </c>
      <c r="O167" s="391">
        <f>N167/1000</f>
        <v/>
      </c>
      <c r="P167" s="392">
        <f>((O167*10^-12)*(G167*617.9))*10^-6*10^9*10^3</f>
        <v/>
      </c>
      <c r="Q167" s="168" t="n"/>
    </row>
    <row r="168" ht="15" customHeight="1">
      <c r="B168" s="47" t="n"/>
      <c r="C168" s="373" t="n"/>
      <c r="D168" s="374" t="n"/>
      <c r="E168" s="375" t="n"/>
      <c r="F168" s="190" t="n"/>
      <c r="G168" s="359" t="n"/>
      <c r="H168" s="41" t="n"/>
      <c r="I168" s="373" t="n"/>
      <c r="J168" s="154">
        <f>F168-I167</f>
        <v/>
      </c>
      <c r="K168" s="375" t="n"/>
      <c r="L168" s="359" t="n"/>
      <c r="M168" s="376" t="n"/>
      <c r="N168" s="373" t="n"/>
      <c r="O168" s="359" t="n"/>
      <c r="P168" s="376" t="n"/>
      <c r="Q168" s="168" t="n"/>
    </row>
    <row r="169" ht="15" customHeight="1" thickBot="1">
      <c r="B169" s="47" t="n"/>
      <c r="C169" s="377" t="n"/>
      <c r="D169" s="378" t="n"/>
      <c r="E169" s="379" t="n"/>
      <c r="F169" s="191" t="n"/>
      <c r="G169" s="380" t="n"/>
      <c r="H169" s="42" t="n"/>
      <c r="I169" s="377" t="n"/>
      <c r="J169" s="155">
        <f>F169-I167</f>
        <v/>
      </c>
      <c r="K169" s="379" t="n"/>
      <c r="L169" s="380" t="n"/>
      <c r="M169" s="381" t="n"/>
      <c r="N169" s="377" t="n"/>
      <c r="O169" s="380" t="n"/>
      <c r="P169" s="381" t="n"/>
      <c r="Q169" s="168" t="n"/>
    </row>
    <row r="170" ht="15" customHeight="1">
      <c r="B170" s="47" t="n"/>
      <c r="C170" s="382" t="n">
        <v>31</v>
      </c>
      <c r="D170" s="235" t="n"/>
      <c r="E170" s="393" t="n"/>
      <c r="F170" s="192" t="n"/>
      <c r="G170" s="394" t="n"/>
      <c r="H170" s="43" t="n"/>
      <c r="I170" s="386">
        <f>AVERAGE(F170:F172)</f>
        <v/>
      </c>
      <c r="J170" s="153">
        <f>F170-I170</f>
        <v/>
      </c>
      <c r="K170" s="387">
        <f>(I170-$D$57)/$D$59</f>
        <v/>
      </c>
      <c r="L170" s="388">
        <f>10^K170</f>
        <v/>
      </c>
      <c r="M170" s="389">
        <f>L170*(452/G170)</f>
        <v/>
      </c>
      <c r="N170" s="390">
        <f>M170*E170</f>
        <v/>
      </c>
      <c r="O170" s="391">
        <f>N170/1000</f>
        <v/>
      </c>
      <c r="P170" s="392">
        <f>((O170*10^-12)*(G170*617.9))*10^-6*10^9*10^3</f>
        <v/>
      </c>
      <c r="Q170" s="168" t="n"/>
    </row>
    <row r="171" ht="15" customHeight="1">
      <c r="B171" s="47" t="n"/>
      <c r="C171" s="373" t="n"/>
      <c r="D171" s="374" t="n"/>
      <c r="E171" s="375" t="n"/>
      <c r="F171" s="190" t="n"/>
      <c r="G171" s="359" t="n"/>
      <c r="H171" s="41" t="n"/>
      <c r="I171" s="373" t="n"/>
      <c r="J171" s="154">
        <f>F171-I170</f>
        <v/>
      </c>
      <c r="K171" s="375" t="n"/>
      <c r="L171" s="359" t="n"/>
      <c r="M171" s="376" t="n"/>
      <c r="N171" s="373" t="n"/>
      <c r="O171" s="359" t="n"/>
      <c r="P171" s="376" t="n"/>
      <c r="Q171" s="168" t="n"/>
    </row>
    <row r="172" ht="15" customHeight="1" thickBot="1">
      <c r="B172" s="47" t="n"/>
      <c r="C172" s="377" t="n"/>
      <c r="D172" s="378" t="n"/>
      <c r="E172" s="379" t="n"/>
      <c r="F172" s="191" t="n"/>
      <c r="G172" s="380" t="n"/>
      <c r="H172" s="42" t="n"/>
      <c r="I172" s="377" t="n"/>
      <c r="J172" s="155">
        <f>F172-I170</f>
        <v/>
      </c>
      <c r="K172" s="379" t="n"/>
      <c r="L172" s="380" t="n"/>
      <c r="M172" s="381" t="n"/>
      <c r="N172" s="377" t="n"/>
      <c r="O172" s="380" t="n"/>
      <c r="P172" s="381" t="n"/>
      <c r="Q172" s="168" t="n"/>
    </row>
    <row r="173" ht="15" customHeight="1">
      <c r="B173" s="47" t="n"/>
      <c r="C173" s="382" t="n">
        <v>32</v>
      </c>
      <c r="D173" s="383" t="n"/>
      <c r="E173" s="393" t="n"/>
      <c r="F173" s="192" t="n"/>
      <c r="G173" s="394" t="n"/>
      <c r="H173" s="43" t="n"/>
      <c r="I173" s="386">
        <f>AVERAGE(F173:F175)</f>
        <v/>
      </c>
      <c r="J173" s="153">
        <f>F173-I173</f>
        <v/>
      </c>
      <c r="K173" s="387">
        <f>(I173-$D$57)/$D$59</f>
        <v/>
      </c>
      <c r="L173" s="388">
        <f>10^K173</f>
        <v/>
      </c>
      <c r="M173" s="389">
        <f>L173*(452/G173)</f>
        <v/>
      </c>
      <c r="N173" s="390">
        <f>M173*E173</f>
        <v/>
      </c>
      <c r="O173" s="391">
        <f>N173/1000</f>
        <v/>
      </c>
      <c r="P173" s="392">
        <f>((O173*10^-12)*(G173*617.9))*10^-6*10^9*10^3</f>
        <v/>
      </c>
      <c r="Q173" s="168" t="n"/>
    </row>
    <row r="174" ht="15" customHeight="1">
      <c r="B174" s="47" t="n"/>
      <c r="C174" s="373" t="n"/>
      <c r="D174" s="374" t="n"/>
      <c r="E174" s="375" t="n"/>
      <c r="F174" s="190" t="n"/>
      <c r="G174" s="359" t="n"/>
      <c r="H174" s="41" t="n"/>
      <c r="I174" s="373" t="n"/>
      <c r="J174" s="154">
        <f>F174-I173</f>
        <v/>
      </c>
      <c r="K174" s="375" t="n"/>
      <c r="L174" s="359" t="n"/>
      <c r="M174" s="376" t="n"/>
      <c r="N174" s="373" t="n"/>
      <c r="O174" s="359" t="n"/>
      <c r="P174" s="376" t="n"/>
      <c r="Q174" s="168" t="n"/>
    </row>
    <row r="175" ht="15" customHeight="1" thickBot="1">
      <c r="B175" s="47" t="n"/>
      <c r="C175" s="377" t="n"/>
      <c r="D175" s="378" t="n"/>
      <c r="E175" s="379" t="n"/>
      <c r="F175" s="191" t="n"/>
      <c r="G175" s="380" t="n"/>
      <c r="H175" s="42" t="n"/>
      <c r="I175" s="377" t="n"/>
      <c r="J175" s="155">
        <f>F175-I173</f>
        <v/>
      </c>
      <c r="K175" s="379" t="n"/>
      <c r="L175" s="380" t="n"/>
      <c r="M175" s="381" t="n"/>
      <c r="N175" s="377" t="n"/>
      <c r="O175" s="380" t="n"/>
      <c r="P175" s="381" t="n"/>
      <c r="Q175" s="168" t="n"/>
    </row>
    <row r="176" ht="15" customHeight="1">
      <c r="B176" s="47" t="n"/>
      <c r="C176" s="382" t="n">
        <v>33</v>
      </c>
      <c r="D176" s="383" t="n"/>
      <c r="E176" s="393" t="n"/>
      <c r="F176" s="192" t="n"/>
      <c r="G176" s="394" t="n"/>
      <c r="H176" s="43" t="n"/>
      <c r="I176" s="386">
        <f>AVERAGE(F176:F178)</f>
        <v/>
      </c>
      <c r="J176" s="153">
        <f>F176-I176</f>
        <v/>
      </c>
      <c r="K176" s="387">
        <f>(I176-$D$57)/$D$59</f>
        <v/>
      </c>
      <c r="L176" s="388">
        <f>10^K176</f>
        <v/>
      </c>
      <c r="M176" s="389">
        <f>L176*(452/G176)</f>
        <v/>
      </c>
      <c r="N176" s="390">
        <f>M176*E176</f>
        <v/>
      </c>
      <c r="O176" s="391">
        <f>N176/1000</f>
        <v/>
      </c>
      <c r="P176" s="392">
        <f>((O176*10^-12)*(G176*617.9))*10^-6*10^9*10^3</f>
        <v/>
      </c>
      <c r="Q176" s="168" t="n"/>
    </row>
    <row r="177" ht="15" customHeight="1">
      <c r="B177" s="47" t="n"/>
      <c r="C177" s="373" t="n"/>
      <c r="D177" s="374" t="n"/>
      <c r="E177" s="375" t="n"/>
      <c r="F177" s="190" t="n"/>
      <c r="G177" s="359" t="n"/>
      <c r="H177" s="41" t="n"/>
      <c r="I177" s="373" t="n"/>
      <c r="J177" s="154">
        <f>F177-I176</f>
        <v/>
      </c>
      <c r="K177" s="375" t="n"/>
      <c r="L177" s="359" t="n"/>
      <c r="M177" s="376" t="n"/>
      <c r="N177" s="373" t="n"/>
      <c r="O177" s="359" t="n"/>
      <c r="P177" s="376" t="n"/>
      <c r="Q177" s="168" t="n"/>
    </row>
    <row r="178" ht="15" customHeight="1" thickBot="1">
      <c r="B178" s="47" t="n"/>
      <c r="C178" s="377" t="n"/>
      <c r="D178" s="378" t="n"/>
      <c r="E178" s="379" t="n"/>
      <c r="F178" s="191" t="n"/>
      <c r="G178" s="380" t="n"/>
      <c r="H178" s="42" t="n"/>
      <c r="I178" s="377" t="n"/>
      <c r="J178" s="155">
        <f>F178-I176</f>
        <v/>
      </c>
      <c r="K178" s="379" t="n"/>
      <c r="L178" s="380" t="n"/>
      <c r="M178" s="381" t="n"/>
      <c r="N178" s="377" t="n"/>
      <c r="O178" s="380" t="n"/>
      <c r="P178" s="381" t="n"/>
      <c r="Q178" s="168" t="n"/>
    </row>
    <row r="179" ht="15" customHeight="1">
      <c r="B179" s="47" t="n"/>
      <c r="C179" s="382" t="n">
        <v>34</v>
      </c>
      <c r="D179" s="235" t="n"/>
      <c r="E179" s="393" t="n"/>
      <c r="F179" s="192" t="n"/>
      <c r="G179" s="394" t="n"/>
      <c r="H179" s="43" t="n"/>
      <c r="I179" s="386">
        <f>AVERAGE(F179:F181)</f>
        <v/>
      </c>
      <c r="J179" s="153">
        <f>F179-I179</f>
        <v/>
      </c>
      <c r="K179" s="387">
        <f>(I179-$D$57)/$D$59</f>
        <v/>
      </c>
      <c r="L179" s="388">
        <f>10^K179</f>
        <v/>
      </c>
      <c r="M179" s="389">
        <f>L179*(452/G179)</f>
        <v/>
      </c>
      <c r="N179" s="390">
        <f>M179*E179</f>
        <v/>
      </c>
      <c r="O179" s="391">
        <f>N179/1000</f>
        <v/>
      </c>
      <c r="P179" s="392">
        <f>((O179*10^-12)*(G179*617.9))*10^-6*10^9*10^3</f>
        <v/>
      </c>
      <c r="Q179" s="168" t="n"/>
    </row>
    <row r="180" ht="15" customHeight="1">
      <c r="B180" s="47" t="n"/>
      <c r="C180" s="373" t="n"/>
      <c r="D180" s="374" t="n"/>
      <c r="E180" s="375" t="n"/>
      <c r="F180" s="190" t="n"/>
      <c r="G180" s="359" t="n"/>
      <c r="H180" s="41" t="n"/>
      <c r="I180" s="373" t="n"/>
      <c r="J180" s="154">
        <f>F180-I179</f>
        <v/>
      </c>
      <c r="K180" s="375" t="n"/>
      <c r="L180" s="359" t="n"/>
      <c r="M180" s="376" t="n"/>
      <c r="N180" s="373" t="n"/>
      <c r="O180" s="359" t="n"/>
      <c r="P180" s="376" t="n"/>
      <c r="Q180" s="168" t="n"/>
    </row>
    <row r="181" ht="15" customHeight="1" thickBot="1">
      <c r="B181" s="47" t="n"/>
      <c r="C181" s="377" t="n"/>
      <c r="D181" s="378" t="n"/>
      <c r="E181" s="379" t="n"/>
      <c r="F181" s="191" t="n"/>
      <c r="G181" s="380" t="n"/>
      <c r="H181" s="42" t="n"/>
      <c r="I181" s="377" t="n"/>
      <c r="J181" s="155">
        <f>F181-I179</f>
        <v/>
      </c>
      <c r="K181" s="379" t="n"/>
      <c r="L181" s="380" t="n"/>
      <c r="M181" s="381" t="n"/>
      <c r="N181" s="377" t="n"/>
      <c r="O181" s="380" t="n"/>
      <c r="P181" s="381" t="n"/>
      <c r="Q181" s="168" t="n"/>
    </row>
    <row r="182" ht="15" customHeight="1">
      <c r="B182" s="47" t="n"/>
      <c r="C182" s="382" t="n">
        <v>35</v>
      </c>
      <c r="D182" s="383" t="n"/>
      <c r="E182" s="393" t="n"/>
      <c r="F182" s="192" t="n"/>
      <c r="G182" s="394" t="n"/>
      <c r="H182" s="43" t="n"/>
      <c r="I182" s="386">
        <f>AVERAGE(F182:F184)</f>
        <v/>
      </c>
      <c r="J182" s="153">
        <f>F182-I182</f>
        <v/>
      </c>
      <c r="K182" s="387">
        <f>(I182-$D$57)/$D$59</f>
        <v/>
      </c>
      <c r="L182" s="388">
        <f>10^K182</f>
        <v/>
      </c>
      <c r="M182" s="389">
        <f>L182*(452/G182)</f>
        <v/>
      </c>
      <c r="N182" s="390">
        <f>M182*E182</f>
        <v/>
      </c>
      <c r="O182" s="391">
        <f>N182/1000</f>
        <v/>
      </c>
      <c r="P182" s="392">
        <f>((O182*10^-12)*(G182*617.9))*10^-6*10^9*10^3</f>
        <v/>
      </c>
      <c r="Q182" s="168" t="n"/>
    </row>
    <row r="183" ht="15" customHeight="1">
      <c r="B183" s="47" t="n"/>
      <c r="C183" s="373" t="n"/>
      <c r="D183" s="374" t="n"/>
      <c r="E183" s="375" t="n"/>
      <c r="F183" s="190" t="n"/>
      <c r="G183" s="359" t="n"/>
      <c r="H183" s="41" t="n"/>
      <c r="I183" s="373" t="n"/>
      <c r="J183" s="154">
        <f>F183-I182</f>
        <v/>
      </c>
      <c r="K183" s="375" t="n"/>
      <c r="L183" s="359" t="n"/>
      <c r="M183" s="376" t="n"/>
      <c r="N183" s="373" t="n"/>
      <c r="O183" s="359" t="n"/>
      <c r="P183" s="376" t="n"/>
      <c r="Q183" s="168" t="n"/>
    </row>
    <row r="184" ht="15" customHeight="1" thickBot="1">
      <c r="B184" s="47" t="n"/>
      <c r="C184" s="377" t="n"/>
      <c r="D184" s="378" t="n"/>
      <c r="E184" s="379" t="n"/>
      <c r="F184" s="191" t="n"/>
      <c r="G184" s="380" t="n"/>
      <c r="H184" s="42" t="n"/>
      <c r="I184" s="377" t="n"/>
      <c r="J184" s="155">
        <f>F184-I182</f>
        <v/>
      </c>
      <c r="K184" s="379" t="n"/>
      <c r="L184" s="380" t="n"/>
      <c r="M184" s="381" t="n"/>
      <c r="N184" s="377" t="n"/>
      <c r="O184" s="380" t="n"/>
      <c r="P184" s="381" t="n"/>
      <c r="Q184" s="168" t="n"/>
    </row>
    <row r="185" ht="15" customHeight="1">
      <c r="B185" s="47" t="n"/>
      <c r="C185" s="382" t="n">
        <v>36</v>
      </c>
      <c r="D185" s="383" t="n"/>
      <c r="E185" s="393" t="n"/>
      <c r="F185" s="192" t="n"/>
      <c r="G185" s="394" t="n"/>
      <c r="H185" s="43" t="n"/>
      <c r="I185" s="386">
        <f>AVERAGE(F185:F187)</f>
        <v/>
      </c>
      <c r="J185" s="153">
        <f>F185-I185</f>
        <v/>
      </c>
      <c r="K185" s="387">
        <f>(I185-$D$57)/$D$59</f>
        <v/>
      </c>
      <c r="L185" s="388">
        <f>10^K185</f>
        <v/>
      </c>
      <c r="M185" s="389">
        <f>L185*(452/G185)</f>
        <v/>
      </c>
      <c r="N185" s="390">
        <f>M185*E185</f>
        <v/>
      </c>
      <c r="O185" s="391">
        <f>N185/1000</f>
        <v/>
      </c>
      <c r="P185" s="392">
        <f>((O185*10^-12)*(G185*617.9))*10^-6*10^9*10^3</f>
        <v/>
      </c>
      <c r="Q185" s="168" t="n"/>
    </row>
    <row r="186" ht="15" customHeight="1">
      <c r="B186" s="47" t="n"/>
      <c r="C186" s="373" t="n"/>
      <c r="D186" s="374" t="n"/>
      <c r="E186" s="375" t="n"/>
      <c r="F186" s="190" t="n"/>
      <c r="G186" s="359" t="n"/>
      <c r="H186" s="41" t="n"/>
      <c r="I186" s="373" t="n"/>
      <c r="J186" s="154">
        <f>F186-I185</f>
        <v/>
      </c>
      <c r="K186" s="375" t="n"/>
      <c r="L186" s="359" t="n"/>
      <c r="M186" s="376" t="n"/>
      <c r="N186" s="373" t="n"/>
      <c r="O186" s="359" t="n"/>
      <c r="P186" s="376" t="n"/>
      <c r="Q186" s="168" t="n"/>
    </row>
    <row r="187" ht="15" customHeight="1" thickBot="1">
      <c r="B187" s="47" t="n"/>
      <c r="C187" s="377" t="n"/>
      <c r="D187" s="378" t="n"/>
      <c r="E187" s="379" t="n"/>
      <c r="F187" s="191" t="n"/>
      <c r="G187" s="380" t="n"/>
      <c r="H187" s="42" t="n"/>
      <c r="I187" s="377" t="n"/>
      <c r="J187" s="155">
        <f>F187-I185</f>
        <v/>
      </c>
      <c r="K187" s="379" t="n"/>
      <c r="L187" s="380" t="n"/>
      <c r="M187" s="381" t="n"/>
      <c r="N187" s="377" t="n"/>
      <c r="O187" s="380" t="n"/>
      <c r="P187" s="381" t="n"/>
      <c r="Q187" s="168" t="n"/>
    </row>
    <row r="188" ht="15" customHeight="1">
      <c r="B188" s="47" t="n"/>
      <c r="C188" s="382" t="n">
        <v>37</v>
      </c>
      <c r="D188" s="235" t="n"/>
      <c r="E188" s="393" t="n"/>
      <c r="F188" s="192" t="n"/>
      <c r="G188" s="394" t="n"/>
      <c r="H188" s="43" t="n"/>
      <c r="I188" s="386">
        <f>AVERAGE(F188:F190)</f>
        <v/>
      </c>
      <c r="J188" s="153">
        <f>F188-I188</f>
        <v/>
      </c>
      <c r="K188" s="387">
        <f>(I188-$D$57)/$D$59</f>
        <v/>
      </c>
      <c r="L188" s="388">
        <f>10^K188</f>
        <v/>
      </c>
      <c r="M188" s="389">
        <f>L188*(452/G188)</f>
        <v/>
      </c>
      <c r="N188" s="390">
        <f>M188*E188</f>
        <v/>
      </c>
      <c r="O188" s="391">
        <f>N188/1000</f>
        <v/>
      </c>
      <c r="P188" s="392">
        <f>((O188*10^-12)*(G188*617.9))*10^-6*10^9*10^3</f>
        <v/>
      </c>
      <c r="Q188" s="168" t="n"/>
    </row>
    <row r="189" ht="15" customHeight="1">
      <c r="B189" s="47" t="n"/>
      <c r="C189" s="373" t="n"/>
      <c r="D189" s="374" t="n"/>
      <c r="E189" s="375" t="n"/>
      <c r="F189" s="190" t="n"/>
      <c r="G189" s="359" t="n"/>
      <c r="H189" s="41" t="n"/>
      <c r="I189" s="373" t="n"/>
      <c r="J189" s="154">
        <f>F189-I188</f>
        <v/>
      </c>
      <c r="K189" s="375" t="n"/>
      <c r="L189" s="359" t="n"/>
      <c r="M189" s="376" t="n"/>
      <c r="N189" s="373" t="n"/>
      <c r="O189" s="359" t="n"/>
      <c r="P189" s="376" t="n"/>
      <c r="Q189" s="168" t="n"/>
    </row>
    <row r="190" ht="15" customHeight="1" thickBot="1">
      <c r="B190" s="47" t="n"/>
      <c r="C190" s="377" t="n"/>
      <c r="D190" s="378" t="n"/>
      <c r="E190" s="379" t="n"/>
      <c r="F190" s="191" t="n"/>
      <c r="G190" s="380" t="n"/>
      <c r="H190" s="42" t="n"/>
      <c r="I190" s="377" t="n"/>
      <c r="J190" s="155">
        <f>F190-I188</f>
        <v/>
      </c>
      <c r="K190" s="379" t="n"/>
      <c r="L190" s="380" t="n"/>
      <c r="M190" s="381" t="n"/>
      <c r="N190" s="377" t="n"/>
      <c r="O190" s="380" t="n"/>
      <c r="P190" s="381" t="n"/>
      <c r="Q190" s="168" t="n"/>
    </row>
    <row r="191" ht="15" customHeight="1">
      <c r="B191" s="47" t="n"/>
      <c r="C191" s="382" t="n">
        <v>38</v>
      </c>
      <c r="D191" s="383" t="n"/>
      <c r="E191" s="393" t="n"/>
      <c r="F191" s="192" t="n"/>
      <c r="G191" s="394" t="n"/>
      <c r="H191" s="43" t="n"/>
      <c r="I191" s="386">
        <f>AVERAGE(F191:F193)</f>
        <v/>
      </c>
      <c r="J191" s="153">
        <f>F191-I191</f>
        <v/>
      </c>
      <c r="K191" s="387">
        <f>(I191-$D$57)/$D$59</f>
        <v/>
      </c>
      <c r="L191" s="388">
        <f>10^K191</f>
        <v/>
      </c>
      <c r="M191" s="389">
        <f>L191*(452/G191)</f>
        <v/>
      </c>
      <c r="N191" s="390">
        <f>M191*E191</f>
        <v/>
      </c>
      <c r="O191" s="391">
        <f>N191/1000</f>
        <v/>
      </c>
      <c r="P191" s="392">
        <f>((O191*10^-12)*(G191*617.9))*10^-6*10^9*10^3</f>
        <v/>
      </c>
      <c r="Q191" s="168" t="n"/>
    </row>
    <row r="192" ht="15" customHeight="1">
      <c r="B192" s="47" t="n"/>
      <c r="C192" s="373" t="n"/>
      <c r="D192" s="374" t="n"/>
      <c r="E192" s="375" t="n"/>
      <c r="F192" s="190" t="n"/>
      <c r="G192" s="359" t="n"/>
      <c r="H192" s="41" t="n"/>
      <c r="I192" s="373" t="n"/>
      <c r="J192" s="154">
        <f>F192-I191</f>
        <v/>
      </c>
      <c r="K192" s="375" t="n"/>
      <c r="L192" s="359" t="n"/>
      <c r="M192" s="376" t="n"/>
      <c r="N192" s="373" t="n"/>
      <c r="O192" s="359" t="n"/>
      <c r="P192" s="376" t="n"/>
      <c r="Q192" s="168" t="n"/>
    </row>
    <row r="193" ht="15" customHeight="1" thickBot="1">
      <c r="B193" s="47" t="n"/>
      <c r="C193" s="377" t="n"/>
      <c r="D193" s="378" t="n"/>
      <c r="E193" s="379" t="n"/>
      <c r="F193" s="191" t="n"/>
      <c r="G193" s="380" t="n"/>
      <c r="H193" s="42" t="n"/>
      <c r="I193" s="377" t="n"/>
      <c r="J193" s="155">
        <f>F193-I191</f>
        <v/>
      </c>
      <c r="K193" s="379" t="n"/>
      <c r="L193" s="380" t="n"/>
      <c r="M193" s="381" t="n"/>
      <c r="N193" s="377" t="n"/>
      <c r="O193" s="380" t="n"/>
      <c r="P193" s="381" t="n"/>
      <c r="Q193" s="168" t="n"/>
    </row>
    <row r="194" ht="15" customHeight="1">
      <c r="B194" s="47" t="n"/>
      <c r="C194" s="382" t="n">
        <v>39</v>
      </c>
      <c r="D194" s="383" t="n"/>
      <c r="E194" s="393" t="n"/>
      <c r="F194" s="192" t="n"/>
      <c r="G194" s="394" t="n"/>
      <c r="H194" s="43" t="n"/>
      <c r="I194" s="386">
        <f>AVERAGE(F194:F196)</f>
        <v/>
      </c>
      <c r="J194" s="153">
        <f>F194-I194</f>
        <v/>
      </c>
      <c r="K194" s="387">
        <f>(I194-$D$57)/$D$59</f>
        <v/>
      </c>
      <c r="L194" s="388">
        <f>10^K194</f>
        <v/>
      </c>
      <c r="M194" s="389">
        <f>L194*(452/G194)</f>
        <v/>
      </c>
      <c r="N194" s="390">
        <f>M194*E194</f>
        <v/>
      </c>
      <c r="O194" s="391">
        <f>N194/1000</f>
        <v/>
      </c>
      <c r="P194" s="392">
        <f>((O194*10^-12)*(G194*617.9))*10^-6*10^9*10^3</f>
        <v/>
      </c>
      <c r="Q194" s="168" t="n"/>
    </row>
    <row r="195" ht="15" customHeight="1">
      <c r="B195" s="47" t="n"/>
      <c r="C195" s="373" t="n"/>
      <c r="D195" s="374" t="n"/>
      <c r="E195" s="375" t="n"/>
      <c r="F195" s="190" t="n"/>
      <c r="G195" s="359" t="n"/>
      <c r="H195" s="41" t="n"/>
      <c r="I195" s="373" t="n"/>
      <c r="J195" s="154">
        <f>F195-I194</f>
        <v/>
      </c>
      <c r="K195" s="375" t="n"/>
      <c r="L195" s="359" t="n"/>
      <c r="M195" s="376" t="n"/>
      <c r="N195" s="373" t="n"/>
      <c r="O195" s="359" t="n"/>
      <c r="P195" s="376" t="n"/>
      <c r="Q195" s="168" t="n"/>
    </row>
    <row r="196" ht="15" customHeight="1" thickBot="1">
      <c r="B196" s="47" t="n"/>
      <c r="C196" s="377" t="n"/>
      <c r="D196" s="378" t="n"/>
      <c r="E196" s="379" t="n"/>
      <c r="F196" s="191" t="n"/>
      <c r="G196" s="380" t="n"/>
      <c r="H196" s="42" t="n"/>
      <c r="I196" s="377" t="n"/>
      <c r="J196" s="155">
        <f>F196-I194</f>
        <v/>
      </c>
      <c r="K196" s="379" t="n"/>
      <c r="L196" s="380" t="n"/>
      <c r="M196" s="381" t="n"/>
      <c r="N196" s="377" t="n"/>
      <c r="O196" s="380" t="n"/>
      <c r="P196" s="381" t="n"/>
      <c r="Q196" s="168" t="n"/>
    </row>
    <row r="197" ht="15" customHeight="1">
      <c r="B197" s="47" t="n"/>
      <c r="C197" s="382" t="n">
        <v>40</v>
      </c>
      <c r="D197" s="235" t="n"/>
      <c r="E197" s="393" t="n"/>
      <c r="F197" s="192" t="n"/>
      <c r="G197" s="394" t="n"/>
      <c r="H197" s="43" t="n"/>
      <c r="I197" s="386">
        <f>AVERAGE(F197:F199)</f>
        <v/>
      </c>
      <c r="J197" s="153">
        <f>F197-I197</f>
        <v/>
      </c>
      <c r="K197" s="387">
        <f>(I197-$D$57)/$D$59</f>
        <v/>
      </c>
      <c r="L197" s="388">
        <f>10^K197</f>
        <v/>
      </c>
      <c r="M197" s="389">
        <f>L197*(452/G197)</f>
        <v/>
      </c>
      <c r="N197" s="390">
        <f>M197*E197</f>
        <v/>
      </c>
      <c r="O197" s="391">
        <f>N197/1000</f>
        <v/>
      </c>
      <c r="P197" s="392">
        <f>((O197*10^-12)*(G197*617.9))*10^-6*10^9*10^3</f>
        <v/>
      </c>
      <c r="Q197" s="168" t="n"/>
    </row>
    <row r="198" ht="15" customHeight="1">
      <c r="B198" s="47" t="n"/>
      <c r="C198" s="373" t="n"/>
      <c r="D198" s="374" t="n"/>
      <c r="E198" s="375" t="n"/>
      <c r="F198" s="190" t="n"/>
      <c r="G198" s="359" t="n"/>
      <c r="H198" s="41" t="n"/>
      <c r="I198" s="373" t="n"/>
      <c r="J198" s="154">
        <f>F198-I197</f>
        <v/>
      </c>
      <c r="K198" s="375" t="n"/>
      <c r="L198" s="359" t="n"/>
      <c r="M198" s="376" t="n"/>
      <c r="N198" s="373" t="n"/>
      <c r="O198" s="359" t="n"/>
      <c r="P198" s="376" t="n"/>
      <c r="Q198" s="168" t="n"/>
    </row>
    <row r="199" ht="15" customHeight="1" thickBot="1">
      <c r="B199" s="47" t="n"/>
      <c r="C199" s="377" t="n"/>
      <c r="D199" s="378" t="n"/>
      <c r="E199" s="379" t="n"/>
      <c r="F199" s="191" t="n"/>
      <c r="G199" s="380" t="n"/>
      <c r="H199" s="42" t="n"/>
      <c r="I199" s="377" t="n"/>
      <c r="J199" s="155">
        <f>F199-I197</f>
        <v/>
      </c>
      <c r="K199" s="379" t="n"/>
      <c r="L199" s="380" t="n"/>
      <c r="M199" s="381" t="n"/>
      <c r="N199" s="377" t="n"/>
      <c r="O199" s="380" t="n"/>
      <c r="P199" s="381" t="n"/>
      <c r="Q199" s="168" t="n"/>
    </row>
    <row r="200" ht="15" customHeight="1">
      <c r="B200" s="47" t="n"/>
      <c r="C200" s="382" t="n">
        <v>41</v>
      </c>
      <c r="D200" s="383" t="n"/>
      <c r="E200" s="393" t="n"/>
      <c r="F200" s="192" t="n"/>
      <c r="G200" s="394" t="n"/>
      <c r="H200" s="43" t="n"/>
      <c r="I200" s="386">
        <f>AVERAGE(F200:F202)</f>
        <v/>
      </c>
      <c r="J200" s="153">
        <f>F200-I200</f>
        <v/>
      </c>
      <c r="K200" s="387">
        <f>(I200-$D$57)/$D$59</f>
        <v/>
      </c>
      <c r="L200" s="388">
        <f>10^K200</f>
        <v/>
      </c>
      <c r="M200" s="389">
        <f>L200*(452/G200)</f>
        <v/>
      </c>
      <c r="N200" s="390">
        <f>M200*E200</f>
        <v/>
      </c>
      <c r="O200" s="391">
        <f>N200/1000</f>
        <v/>
      </c>
      <c r="P200" s="392">
        <f>((O200*10^-12)*(G200*617.9))*10^-6*10^9*10^3</f>
        <v/>
      </c>
      <c r="Q200" s="168" t="n"/>
    </row>
    <row r="201" ht="15" customHeight="1">
      <c r="B201" s="47" t="n"/>
      <c r="C201" s="373" t="n"/>
      <c r="D201" s="374" t="n"/>
      <c r="E201" s="375" t="n"/>
      <c r="F201" s="190" t="n"/>
      <c r="G201" s="359" t="n"/>
      <c r="H201" s="41" t="n"/>
      <c r="I201" s="373" t="n"/>
      <c r="J201" s="154">
        <f>F201-I200</f>
        <v/>
      </c>
      <c r="K201" s="375" t="n"/>
      <c r="L201" s="359" t="n"/>
      <c r="M201" s="376" t="n"/>
      <c r="N201" s="373" t="n"/>
      <c r="O201" s="359" t="n"/>
      <c r="P201" s="376" t="n"/>
      <c r="Q201" s="168" t="n"/>
    </row>
    <row r="202" ht="15" customHeight="1" thickBot="1">
      <c r="B202" s="47" t="n"/>
      <c r="C202" s="377" t="n"/>
      <c r="D202" s="378" t="n"/>
      <c r="E202" s="379" t="n"/>
      <c r="F202" s="191" t="n"/>
      <c r="G202" s="380" t="n"/>
      <c r="H202" s="42" t="n"/>
      <c r="I202" s="377" t="n"/>
      <c r="J202" s="155">
        <f>F202-I200</f>
        <v/>
      </c>
      <c r="K202" s="379" t="n"/>
      <c r="L202" s="380" t="n"/>
      <c r="M202" s="381" t="n"/>
      <c r="N202" s="377" t="n"/>
      <c r="O202" s="380" t="n"/>
      <c r="P202" s="381" t="n"/>
      <c r="Q202" s="168" t="n"/>
    </row>
    <row r="203" ht="15" customHeight="1">
      <c r="B203" s="47" t="n"/>
      <c r="C203" s="382" t="n">
        <v>42</v>
      </c>
      <c r="D203" s="383" t="n"/>
      <c r="E203" s="393" t="n"/>
      <c r="F203" s="192" t="n"/>
      <c r="G203" s="394" t="n"/>
      <c r="H203" s="43" t="n"/>
      <c r="I203" s="386">
        <f>AVERAGE(F203:F205)</f>
        <v/>
      </c>
      <c r="J203" s="153">
        <f>F203-I203</f>
        <v/>
      </c>
      <c r="K203" s="387">
        <f>(I203-$D$57)/$D$59</f>
        <v/>
      </c>
      <c r="L203" s="388">
        <f>10^K203</f>
        <v/>
      </c>
      <c r="M203" s="389">
        <f>L203*(452/G203)</f>
        <v/>
      </c>
      <c r="N203" s="390">
        <f>M203*E203</f>
        <v/>
      </c>
      <c r="O203" s="391">
        <f>N203/1000</f>
        <v/>
      </c>
      <c r="P203" s="392">
        <f>((O203*10^-12)*(G203*617.9))*10^-6*10^9*10^3</f>
        <v/>
      </c>
      <c r="Q203" s="168" t="n"/>
    </row>
    <row r="204" ht="15" customHeight="1">
      <c r="B204" s="47" t="n"/>
      <c r="C204" s="373" t="n"/>
      <c r="D204" s="374" t="n"/>
      <c r="E204" s="375" t="n"/>
      <c r="F204" s="190" t="n"/>
      <c r="G204" s="359" t="n"/>
      <c r="H204" s="41" t="n"/>
      <c r="I204" s="373" t="n"/>
      <c r="J204" s="154">
        <f>F204-I203</f>
        <v/>
      </c>
      <c r="K204" s="375" t="n"/>
      <c r="L204" s="359" t="n"/>
      <c r="M204" s="376" t="n"/>
      <c r="N204" s="373" t="n"/>
      <c r="O204" s="359" t="n"/>
      <c r="P204" s="376" t="n"/>
      <c r="Q204" s="168" t="n"/>
    </row>
    <row r="205" ht="15" customHeight="1" thickBot="1">
      <c r="B205" s="47" t="n"/>
      <c r="C205" s="377" t="n"/>
      <c r="D205" s="378" t="n"/>
      <c r="E205" s="379" t="n"/>
      <c r="F205" s="191" t="n"/>
      <c r="G205" s="380" t="n"/>
      <c r="H205" s="42" t="n"/>
      <c r="I205" s="377" t="n"/>
      <c r="J205" s="155">
        <f>F205-I203</f>
        <v/>
      </c>
      <c r="K205" s="379" t="n"/>
      <c r="L205" s="380" t="n"/>
      <c r="M205" s="381" t="n"/>
      <c r="N205" s="377" t="n"/>
      <c r="O205" s="380" t="n"/>
      <c r="P205" s="381" t="n"/>
      <c r="Q205" s="168" t="n"/>
    </row>
    <row r="206" ht="15" customHeight="1">
      <c r="B206" s="47" t="n"/>
      <c r="C206" s="382" t="n">
        <v>43</v>
      </c>
      <c r="D206" s="235" t="n"/>
      <c r="E206" s="393" t="n"/>
      <c r="F206" s="192" t="n"/>
      <c r="G206" s="394" t="n"/>
      <c r="H206" s="43" t="n"/>
      <c r="I206" s="386">
        <f>AVERAGE(F206:F208)</f>
        <v/>
      </c>
      <c r="J206" s="153">
        <f>F206-I206</f>
        <v/>
      </c>
      <c r="K206" s="387">
        <f>(I206-$D$57)/$D$59</f>
        <v/>
      </c>
      <c r="L206" s="388">
        <f>10^K206</f>
        <v/>
      </c>
      <c r="M206" s="389">
        <f>L206*(452/G206)</f>
        <v/>
      </c>
      <c r="N206" s="390">
        <f>M206*E206</f>
        <v/>
      </c>
      <c r="O206" s="391">
        <f>N206/1000</f>
        <v/>
      </c>
      <c r="P206" s="392">
        <f>((O206*10^-12)*(G206*617.9))*10^-6*10^9*10^3</f>
        <v/>
      </c>
      <c r="Q206" s="168" t="n"/>
    </row>
    <row r="207" ht="15" customHeight="1">
      <c r="B207" s="47" t="n"/>
      <c r="C207" s="373" t="n"/>
      <c r="D207" s="374" t="n"/>
      <c r="E207" s="375" t="n"/>
      <c r="F207" s="190" t="n"/>
      <c r="G207" s="359" t="n"/>
      <c r="H207" s="41" t="n"/>
      <c r="I207" s="373" t="n"/>
      <c r="J207" s="154">
        <f>F207-I206</f>
        <v/>
      </c>
      <c r="K207" s="375" t="n"/>
      <c r="L207" s="359" t="n"/>
      <c r="M207" s="376" t="n"/>
      <c r="N207" s="373" t="n"/>
      <c r="O207" s="359" t="n"/>
      <c r="P207" s="376" t="n"/>
      <c r="Q207" s="168" t="n"/>
    </row>
    <row r="208" ht="15" customHeight="1" thickBot="1">
      <c r="B208" s="47" t="n"/>
      <c r="C208" s="377" t="n"/>
      <c r="D208" s="378" t="n"/>
      <c r="E208" s="379" t="n"/>
      <c r="F208" s="191" t="n"/>
      <c r="G208" s="380" t="n"/>
      <c r="H208" s="42" t="n"/>
      <c r="I208" s="377" t="n"/>
      <c r="J208" s="155">
        <f>F208-I206</f>
        <v/>
      </c>
      <c r="K208" s="379" t="n"/>
      <c r="L208" s="380" t="n"/>
      <c r="M208" s="381" t="n"/>
      <c r="N208" s="377" t="n"/>
      <c r="O208" s="380" t="n"/>
      <c r="P208" s="381" t="n"/>
      <c r="Q208" s="168" t="n"/>
    </row>
    <row r="209" ht="15" customHeight="1">
      <c r="B209" s="47" t="n"/>
      <c r="C209" s="382" t="n">
        <v>44</v>
      </c>
      <c r="D209" s="383" t="n"/>
      <c r="E209" s="393" t="n"/>
      <c r="F209" s="192" t="n"/>
      <c r="G209" s="394" t="n"/>
      <c r="H209" s="43" t="n"/>
      <c r="I209" s="386">
        <f>AVERAGE(F209:F211)</f>
        <v/>
      </c>
      <c r="J209" s="153">
        <f>F209-I209</f>
        <v/>
      </c>
      <c r="K209" s="387">
        <f>(I209-$D$57)/$D$59</f>
        <v/>
      </c>
      <c r="L209" s="388">
        <f>10^K209</f>
        <v/>
      </c>
      <c r="M209" s="389">
        <f>L209*(452/G209)</f>
        <v/>
      </c>
      <c r="N209" s="390">
        <f>M209*E209</f>
        <v/>
      </c>
      <c r="O209" s="391">
        <f>N209/1000</f>
        <v/>
      </c>
      <c r="P209" s="392">
        <f>((O209*10^-12)*(G209*617.9))*10^-6*10^9*10^3</f>
        <v/>
      </c>
      <c r="Q209" s="168" t="n"/>
    </row>
    <row r="210" ht="15" customHeight="1">
      <c r="B210" s="47" t="n"/>
      <c r="C210" s="373" t="n"/>
      <c r="D210" s="374" t="n"/>
      <c r="E210" s="375" t="n"/>
      <c r="F210" s="190" t="n"/>
      <c r="G210" s="359" t="n"/>
      <c r="H210" s="41" t="n"/>
      <c r="I210" s="373" t="n"/>
      <c r="J210" s="154">
        <f>F210-I209</f>
        <v/>
      </c>
      <c r="K210" s="375" t="n"/>
      <c r="L210" s="359" t="n"/>
      <c r="M210" s="376" t="n"/>
      <c r="N210" s="373" t="n"/>
      <c r="O210" s="359" t="n"/>
      <c r="P210" s="376" t="n"/>
      <c r="Q210" s="168" t="n"/>
    </row>
    <row r="211" ht="15" customHeight="1" thickBot="1">
      <c r="B211" s="47" t="n"/>
      <c r="C211" s="377" t="n"/>
      <c r="D211" s="378" t="n"/>
      <c r="E211" s="379" t="n"/>
      <c r="F211" s="191" t="n"/>
      <c r="G211" s="380" t="n"/>
      <c r="H211" s="42" t="n"/>
      <c r="I211" s="377" t="n"/>
      <c r="J211" s="155">
        <f>F211-I209</f>
        <v/>
      </c>
      <c r="K211" s="379" t="n"/>
      <c r="L211" s="380" t="n"/>
      <c r="M211" s="381" t="n"/>
      <c r="N211" s="377" t="n"/>
      <c r="O211" s="380" t="n"/>
      <c r="P211" s="381" t="n"/>
      <c r="Q211" s="168" t="n"/>
    </row>
    <row r="212" ht="15" customHeight="1">
      <c r="B212" s="47" t="n"/>
      <c r="C212" s="382" t="n">
        <v>45</v>
      </c>
      <c r="D212" s="383" t="n"/>
      <c r="E212" s="393" t="n"/>
      <c r="F212" s="192" t="n"/>
      <c r="G212" s="394" t="n"/>
      <c r="H212" s="43" t="n"/>
      <c r="I212" s="386">
        <f>AVERAGE(F212:F214)</f>
        <v/>
      </c>
      <c r="J212" s="153">
        <f>F212-I212</f>
        <v/>
      </c>
      <c r="K212" s="387">
        <f>(I212-$D$57)/$D$59</f>
        <v/>
      </c>
      <c r="L212" s="388">
        <f>10^K212</f>
        <v/>
      </c>
      <c r="M212" s="389">
        <f>L212*(452/G212)</f>
        <v/>
      </c>
      <c r="N212" s="390">
        <f>M212*E212</f>
        <v/>
      </c>
      <c r="O212" s="391">
        <f>N212/1000</f>
        <v/>
      </c>
      <c r="P212" s="392">
        <f>((O212*10^-12)*(G212*617.9))*10^-6*10^9*10^3</f>
        <v/>
      </c>
      <c r="Q212" s="168" t="n"/>
    </row>
    <row r="213" ht="15" customHeight="1">
      <c r="B213" s="47" t="n"/>
      <c r="C213" s="373" t="n"/>
      <c r="D213" s="374" t="n"/>
      <c r="E213" s="375" t="n"/>
      <c r="F213" s="190" t="n"/>
      <c r="G213" s="359" t="n"/>
      <c r="H213" s="41" t="n"/>
      <c r="I213" s="373" t="n"/>
      <c r="J213" s="154">
        <f>F213-I212</f>
        <v/>
      </c>
      <c r="K213" s="375" t="n"/>
      <c r="L213" s="359" t="n"/>
      <c r="M213" s="376" t="n"/>
      <c r="N213" s="373" t="n"/>
      <c r="O213" s="359" t="n"/>
      <c r="P213" s="376" t="n"/>
      <c r="Q213" s="168" t="n"/>
    </row>
    <row r="214" ht="15" customHeight="1" thickBot="1">
      <c r="B214" s="47" t="n"/>
      <c r="C214" s="377" t="n"/>
      <c r="D214" s="378" t="n"/>
      <c r="E214" s="379" t="n"/>
      <c r="F214" s="191" t="n"/>
      <c r="G214" s="380" t="n"/>
      <c r="H214" s="42" t="n"/>
      <c r="I214" s="377" t="n"/>
      <c r="J214" s="155">
        <f>F214-I212</f>
        <v/>
      </c>
      <c r="K214" s="379" t="n"/>
      <c r="L214" s="380" t="n"/>
      <c r="M214" s="381" t="n"/>
      <c r="N214" s="377" t="n"/>
      <c r="O214" s="380" t="n"/>
      <c r="P214" s="381" t="n"/>
      <c r="Q214" s="168" t="n"/>
    </row>
    <row r="215" ht="15" customHeight="1">
      <c r="B215" s="47" t="n"/>
      <c r="C215" s="382" t="n">
        <v>46</v>
      </c>
      <c r="D215" s="235" t="n"/>
      <c r="E215" s="393" t="n"/>
      <c r="F215" s="192" t="n"/>
      <c r="G215" s="394" t="n"/>
      <c r="H215" s="43" t="n"/>
      <c r="I215" s="386">
        <f>AVERAGE(F215:F217)</f>
        <v/>
      </c>
      <c r="J215" s="153">
        <f>F215-I215</f>
        <v/>
      </c>
      <c r="K215" s="387">
        <f>(I215-$D$57)/$D$59</f>
        <v/>
      </c>
      <c r="L215" s="388">
        <f>10^K215</f>
        <v/>
      </c>
      <c r="M215" s="389">
        <f>L215*(452/G215)</f>
        <v/>
      </c>
      <c r="N215" s="390">
        <f>M215*E215</f>
        <v/>
      </c>
      <c r="O215" s="391">
        <f>N215/1000</f>
        <v/>
      </c>
      <c r="P215" s="392">
        <f>((O215*10^-12)*(G215*617.9))*10^-6*10^9*10^3</f>
        <v/>
      </c>
      <c r="Q215" s="168" t="n"/>
    </row>
    <row r="216" ht="15" customHeight="1">
      <c r="B216" s="47" t="n"/>
      <c r="C216" s="373" t="n"/>
      <c r="D216" s="374" t="n"/>
      <c r="E216" s="375" t="n"/>
      <c r="F216" s="190" t="n"/>
      <c r="G216" s="359" t="n"/>
      <c r="H216" s="41" t="n"/>
      <c r="I216" s="373" t="n"/>
      <c r="J216" s="154">
        <f>F216-I215</f>
        <v/>
      </c>
      <c r="K216" s="375" t="n"/>
      <c r="L216" s="359" t="n"/>
      <c r="M216" s="376" t="n"/>
      <c r="N216" s="373" t="n"/>
      <c r="O216" s="359" t="n"/>
      <c r="P216" s="376" t="n"/>
      <c r="Q216" s="168" t="n"/>
    </row>
    <row r="217" ht="15" customHeight="1" thickBot="1">
      <c r="B217" s="47" t="n"/>
      <c r="C217" s="377" t="n"/>
      <c r="D217" s="378" t="n"/>
      <c r="E217" s="379" t="n"/>
      <c r="F217" s="191" t="n"/>
      <c r="G217" s="380" t="n"/>
      <c r="H217" s="42" t="n"/>
      <c r="I217" s="377" t="n"/>
      <c r="J217" s="155">
        <f>F217-I215</f>
        <v/>
      </c>
      <c r="K217" s="379" t="n"/>
      <c r="L217" s="380" t="n"/>
      <c r="M217" s="381" t="n"/>
      <c r="N217" s="377" t="n"/>
      <c r="O217" s="380" t="n"/>
      <c r="P217" s="381" t="n"/>
      <c r="Q217" s="168" t="n"/>
    </row>
    <row r="218" ht="15" customHeight="1">
      <c r="B218" s="47" t="n"/>
      <c r="C218" s="382" t="n">
        <v>47</v>
      </c>
      <c r="D218" s="383" t="n"/>
      <c r="E218" s="393" t="n"/>
      <c r="F218" s="192" t="n"/>
      <c r="G218" s="394" t="n"/>
      <c r="H218" s="43" t="n"/>
      <c r="I218" s="386">
        <f>AVERAGE(F218:F220)</f>
        <v/>
      </c>
      <c r="J218" s="153">
        <f>F218-I218</f>
        <v/>
      </c>
      <c r="K218" s="387">
        <f>(I218-$D$57)/$D$59</f>
        <v/>
      </c>
      <c r="L218" s="388">
        <f>10^K218</f>
        <v/>
      </c>
      <c r="M218" s="389">
        <f>L218*(452/G218)</f>
        <v/>
      </c>
      <c r="N218" s="390">
        <f>M218*E218</f>
        <v/>
      </c>
      <c r="O218" s="391">
        <f>N218/1000</f>
        <v/>
      </c>
      <c r="P218" s="392">
        <f>((O218*10^-12)*(G218*617.9))*10^-6*10^9*10^3</f>
        <v/>
      </c>
      <c r="Q218" s="168" t="n"/>
    </row>
    <row r="219" ht="15" customHeight="1">
      <c r="B219" s="47" t="n"/>
      <c r="C219" s="373" t="n"/>
      <c r="D219" s="374" t="n"/>
      <c r="E219" s="375" t="n"/>
      <c r="F219" s="190" t="n"/>
      <c r="G219" s="359" t="n"/>
      <c r="H219" s="41" t="n"/>
      <c r="I219" s="373" t="n"/>
      <c r="J219" s="154">
        <f>F219-I218</f>
        <v/>
      </c>
      <c r="K219" s="375" t="n"/>
      <c r="L219" s="359" t="n"/>
      <c r="M219" s="376" t="n"/>
      <c r="N219" s="373" t="n"/>
      <c r="O219" s="359" t="n"/>
      <c r="P219" s="376" t="n"/>
      <c r="Q219" s="168" t="n"/>
    </row>
    <row r="220" ht="15" customHeight="1" thickBot="1">
      <c r="B220" s="47" t="n"/>
      <c r="C220" s="377" t="n"/>
      <c r="D220" s="378" t="n"/>
      <c r="E220" s="379" t="n"/>
      <c r="F220" s="191" t="n"/>
      <c r="G220" s="380" t="n"/>
      <c r="H220" s="42" t="n"/>
      <c r="I220" s="377" t="n"/>
      <c r="J220" s="155">
        <f>F220-I218</f>
        <v/>
      </c>
      <c r="K220" s="379" t="n"/>
      <c r="L220" s="380" t="n"/>
      <c r="M220" s="381" t="n"/>
      <c r="N220" s="377" t="n"/>
      <c r="O220" s="380" t="n"/>
      <c r="P220" s="381" t="n"/>
      <c r="Q220" s="168" t="n"/>
    </row>
    <row r="221" ht="15" customHeight="1">
      <c r="B221" s="47" t="n"/>
      <c r="C221" s="382" t="n">
        <v>48</v>
      </c>
      <c r="D221" s="383" t="n"/>
      <c r="E221" s="393" t="n"/>
      <c r="F221" s="192" t="n"/>
      <c r="G221" s="394" t="n"/>
      <c r="H221" s="43" t="n"/>
      <c r="I221" s="386">
        <f>AVERAGE(F221:F223)</f>
        <v/>
      </c>
      <c r="J221" s="153">
        <f>F221-I221</f>
        <v/>
      </c>
      <c r="K221" s="387">
        <f>(I221-$D$57)/$D$59</f>
        <v/>
      </c>
      <c r="L221" s="388">
        <f>10^K221</f>
        <v/>
      </c>
      <c r="M221" s="389">
        <f>L221*(452/G221)</f>
        <v/>
      </c>
      <c r="N221" s="390">
        <f>M221*E221</f>
        <v/>
      </c>
      <c r="O221" s="391">
        <f>N221/1000</f>
        <v/>
      </c>
      <c r="P221" s="392">
        <f>((O221*10^-12)*(G221*617.9))*10^-6*10^9*10^3</f>
        <v/>
      </c>
      <c r="Q221" s="168" t="n"/>
    </row>
    <row r="222" ht="15" customHeight="1">
      <c r="B222" s="47" t="n"/>
      <c r="C222" s="373" t="n"/>
      <c r="D222" s="374" t="n"/>
      <c r="E222" s="375" t="n"/>
      <c r="F222" s="190" t="n"/>
      <c r="G222" s="359" t="n"/>
      <c r="H222" s="41" t="n"/>
      <c r="I222" s="373" t="n"/>
      <c r="J222" s="154">
        <f>F222-I221</f>
        <v/>
      </c>
      <c r="K222" s="375" t="n"/>
      <c r="L222" s="359" t="n"/>
      <c r="M222" s="376" t="n"/>
      <c r="N222" s="373" t="n"/>
      <c r="O222" s="359" t="n"/>
      <c r="P222" s="376" t="n"/>
      <c r="Q222" s="168" t="n"/>
    </row>
    <row r="223" ht="15" customHeight="1" thickBot="1">
      <c r="B223" s="47" t="n"/>
      <c r="C223" s="377" t="n"/>
      <c r="D223" s="378" t="n"/>
      <c r="E223" s="379" t="n"/>
      <c r="F223" s="191" t="n"/>
      <c r="G223" s="380" t="n"/>
      <c r="H223" s="42" t="n"/>
      <c r="I223" s="377" t="n"/>
      <c r="J223" s="155">
        <f>F223-I221</f>
        <v/>
      </c>
      <c r="K223" s="379" t="n"/>
      <c r="L223" s="380" t="n"/>
      <c r="M223" s="381" t="n"/>
      <c r="N223" s="377" t="n"/>
      <c r="O223" s="380" t="n"/>
      <c r="P223" s="381" t="n"/>
      <c r="Q223" s="168" t="n"/>
    </row>
    <row r="224" ht="15" customHeight="1">
      <c r="B224" s="47" t="n"/>
      <c r="C224" s="382" t="n">
        <v>49</v>
      </c>
      <c r="D224" s="235" t="n"/>
      <c r="E224" s="393" t="n"/>
      <c r="F224" s="192" t="n"/>
      <c r="G224" s="394" t="n"/>
      <c r="H224" s="43" t="n"/>
      <c r="I224" s="386">
        <f>AVERAGE(F224:F226)</f>
        <v/>
      </c>
      <c r="J224" s="153">
        <f>F224-I224</f>
        <v/>
      </c>
      <c r="K224" s="387">
        <f>(I224-$D$57)/$D$59</f>
        <v/>
      </c>
      <c r="L224" s="388">
        <f>10^K224</f>
        <v/>
      </c>
      <c r="M224" s="389">
        <f>L224*(452/G224)</f>
        <v/>
      </c>
      <c r="N224" s="390">
        <f>M224*E224</f>
        <v/>
      </c>
      <c r="O224" s="391">
        <f>N224/1000</f>
        <v/>
      </c>
      <c r="P224" s="392">
        <f>((O224*10^-12)*(G224*617.9))*10^-6*10^9*10^3</f>
        <v/>
      </c>
      <c r="Q224" s="168" t="n"/>
    </row>
    <row r="225" ht="15" customHeight="1">
      <c r="B225" s="47" t="n"/>
      <c r="C225" s="373" t="n"/>
      <c r="D225" s="374" t="n"/>
      <c r="E225" s="375" t="n"/>
      <c r="F225" s="190" t="n"/>
      <c r="G225" s="359" t="n"/>
      <c r="H225" s="41" t="n"/>
      <c r="I225" s="373" t="n"/>
      <c r="J225" s="154">
        <f>F225-I224</f>
        <v/>
      </c>
      <c r="K225" s="375" t="n"/>
      <c r="L225" s="359" t="n"/>
      <c r="M225" s="376" t="n"/>
      <c r="N225" s="373" t="n"/>
      <c r="O225" s="359" t="n"/>
      <c r="P225" s="376" t="n"/>
      <c r="Q225" s="168" t="n"/>
    </row>
    <row r="226" ht="15" customHeight="1" thickBot="1">
      <c r="B226" s="47" t="n"/>
      <c r="C226" s="377" t="n"/>
      <c r="D226" s="378" t="n"/>
      <c r="E226" s="379" t="n"/>
      <c r="F226" s="191" t="n"/>
      <c r="G226" s="380" t="n"/>
      <c r="H226" s="42" t="n"/>
      <c r="I226" s="377" t="n"/>
      <c r="J226" s="155">
        <f>F226-I224</f>
        <v/>
      </c>
      <c r="K226" s="379" t="n"/>
      <c r="L226" s="380" t="n"/>
      <c r="M226" s="381" t="n"/>
      <c r="N226" s="377" t="n"/>
      <c r="O226" s="380" t="n"/>
      <c r="P226" s="381" t="n"/>
      <c r="Q226" s="168" t="n"/>
    </row>
    <row r="227" ht="15" customHeight="1">
      <c r="B227" s="47" t="n"/>
      <c r="C227" s="382" t="n">
        <v>50</v>
      </c>
      <c r="D227" s="383" t="n"/>
      <c r="E227" s="393" t="n"/>
      <c r="F227" s="192" t="n"/>
      <c r="G227" s="394" t="n"/>
      <c r="H227" s="43" t="n"/>
      <c r="I227" s="386">
        <f>AVERAGE(F227:F229)</f>
        <v/>
      </c>
      <c r="J227" s="153">
        <f>F227-I227</f>
        <v/>
      </c>
      <c r="K227" s="387">
        <f>(I227-$D$57)/$D$59</f>
        <v/>
      </c>
      <c r="L227" s="388">
        <f>10^K227</f>
        <v/>
      </c>
      <c r="M227" s="389">
        <f>L227*(452/G227)</f>
        <v/>
      </c>
      <c r="N227" s="390">
        <f>M227*E227</f>
        <v/>
      </c>
      <c r="O227" s="391">
        <f>N227/1000</f>
        <v/>
      </c>
      <c r="P227" s="392">
        <f>((O227*10^-12)*(G227*617.9))*10^-6*10^9*10^3</f>
        <v/>
      </c>
      <c r="Q227" s="168" t="n"/>
    </row>
    <row r="228" ht="15" customHeight="1">
      <c r="B228" s="47" t="n"/>
      <c r="C228" s="373" t="n"/>
      <c r="D228" s="374" t="n"/>
      <c r="E228" s="375" t="n"/>
      <c r="F228" s="190" t="n"/>
      <c r="G228" s="359" t="n"/>
      <c r="H228" s="41" t="n"/>
      <c r="I228" s="373" t="n"/>
      <c r="J228" s="154">
        <f>F228-I227</f>
        <v/>
      </c>
      <c r="K228" s="375" t="n"/>
      <c r="L228" s="359" t="n"/>
      <c r="M228" s="376" t="n"/>
      <c r="N228" s="373" t="n"/>
      <c r="O228" s="359" t="n"/>
      <c r="P228" s="376" t="n"/>
      <c r="Q228" s="168" t="n"/>
    </row>
    <row r="229" ht="15" customHeight="1" thickBot="1">
      <c r="B229" s="47" t="n"/>
      <c r="C229" s="377" t="n"/>
      <c r="D229" s="378" t="n"/>
      <c r="E229" s="379" t="n"/>
      <c r="F229" s="191" t="n"/>
      <c r="G229" s="380" t="n"/>
      <c r="H229" s="42" t="n"/>
      <c r="I229" s="377" t="n"/>
      <c r="J229" s="155">
        <f>F229-I227</f>
        <v/>
      </c>
      <c r="K229" s="379" t="n"/>
      <c r="L229" s="380" t="n"/>
      <c r="M229" s="381" t="n"/>
      <c r="N229" s="377" t="n"/>
      <c r="O229" s="380" t="n"/>
      <c r="P229" s="381" t="n"/>
      <c r="Q229" s="168" t="n"/>
    </row>
    <row r="230" ht="15" customHeight="1">
      <c r="B230" s="47" t="n"/>
      <c r="C230" s="382" t="n">
        <v>51</v>
      </c>
      <c r="D230" s="383" t="n"/>
      <c r="E230" s="393" t="n"/>
      <c r="F230" s="192" t="n"/>
      <c r="G230" s="394" t="n"/>
      <c r="H230" s="43" t="n"/>
      <c r="I230" s="386">
        <f>AVERAGE(F230:F232)</f>
        <v/>
      </c>
      <c r="J230" s="153">
        <f>F230-I230</f>
        <v/>
      </c>
      <c r="K230" s="387">
        <f>(I230-$D$57)/$D$59</f>
        <v/>
      </c>
      <c r="L230" s="388">
        <f>10^K230</f>
        <v/>
      </c>
      <c r="M230" s="389">
        <f>L230*(452/G230)</f>
        <v/>
      </c>
      <c r="N230" s="390">
        <f>M230*E230</f>
        <v/>
      </c>
      <c r="O230" s="391">
        <f>N230/1000</f>
        <v/>
      </c>
      <c r="P230" s="392">
        <f>((O230*10^-12)*(G230*617.9))*10^-6*10^9*10^3</f>
        <v/>
      </c>
      <c r="Q230" s="168" t="n"/>
    </row>
    <row r="231" ht="15" customHeight="1">
      <c r="B231" s="47" t="n"/>
      <c r="C231" s="373" t="n"/>
      <c r="D231" s="374" t="n"/>
      <c r="E231" s="375" t="n"/>
      <c r="F231" s="190" t="n"/>
      <c r="G231" s="359" t="n"/>
      <c r="H231" s="41" t="n"/>
      <c r="I231" s="373" t="n"/>
      <c r="J231" s="154">
        <f>F231-I230</f>
        <v/>
      </c>
      <c r="K231" s="375" t="n"/>
      <c r="L231" s="359" t="n"/>
      <c r="M231" s="376" t="n"/>
      <c r="N231" s="373" t="n"/>
      <c r="O231" s="359" t="n"/>
      <c r="P231" s="376" t="n"/>
      <c r="Q231" s="168" t="n"/>
    </row>
    <row r="232" ht="15" customHeight="1" thickBot="1">
      <c r="B232" s="47" t="n"/>
      <c r="C232" s="377" t="n"/>
      <c r="D232" s="378" t="n"/>
      <c r="E232" s="379" t="n"/>
      <c r="F232" s="191" t="n"/>
      <c r="G232" s="380" t="n"/>
      <c r="H232" s="42" t="n"/>
      <c r="I232" s="377" t="n"/>
      <c r="J232" s="155">
        <f>F232-I230</f>
        <v/>
      </c>
      <c r="K232" s="379" t="n"/>
      <c r="L232" s="380" t="n"/>
      <c r="M232" s="381" t="n"/>
      <c r="N232" s="377" t="n"/>
      <c r="O232" s="380" t="n"/>
      <c r="P232" s="381" t="n"/>
      <c r="Q232" s="168" t="n"/>
    </row>
    <row r="233" ht="15" customHeight="1">
      <c r="B233" s="47" t="n"/>
      <c r="C233" s="382" t="n">
        <v>52</v>
      </c>
      <c r="D233" s="235" t="n"/>
      <c r="E233" s="393" t="n"/>
      <c r="F233" s="192" t="n"/>
      <c r="G233" s="394" t="n"/>
      <c r="H233" s="43" t="n"/>
      <c r="I233" s="386">
        <f>AVERAGE(F233:F235)</f>
        <v/>
      </c>
      <c r="J233" s="153">
        <f>F233-I233</f>
        <v/>
      </c>
      <c r="K233" s="387">
        <f>(I233-$D$57)/$D$59</f>
        <v/>
      </c>
      <c r="L233" s="388">
        <f>10^K233</f>
        <v/>
      </c>
      <c r="M233" s="389">
        <f>L233*(452/G233)</f>
        <v/>
      </c>
      <c r="N233" s="390">
        <f>M233*E233</f>
        <v/>
      </c>
      <c r="O233" s="391">
        <f>N233/1000</f>
        <v/>
      </c>
      <c r="P233" s="392">
        <f>((O233*10^-12)*(G233*617.9))*10^-6*10^9*10^3</f>
        <v/>
      </c>
      <c r="Q233" s="168" t="n"/>
    </row>
    <row r="234" ht="15" customHeight="1">
      <c r="B234" s="47" t="n"/>
      <c r="C234" s="373" t="n"/>
      <c r="D234" s="374" t="n"/>
      <c r="E234" s="375" t="n"/>
      <c r="F234" s="190" t="n"/>
      <c r="G234" s="359" t="n"/>
      <c r="H234" s="41" t="n"/>
      <c r="I234" s="373" t="n"/>
      <c r="J234" s="154">
        <f>F234-I233</f>
        <v/>
      </c>
      <c r="K234" s="375" t="n"/>
      <c r="L234" s="359" t="n"/>
      <c r="M234" s="376" t="n"/>
      <c r="N234" s="373" t="n"/>
      <c r="O234" s="359" t="n"/>
      <c r="P234" s="376" t="n"/>
      <c r="Q234" s="168" t="n"/>
    </row>
    <row r="235" ht="15" customHeight="1" thickBot="1">
      <c r="B235" s="47" t="n"/>
      <c r="C235" s="377" t="n"/>
      <c r="D235" s="378" t="n"/>
      <c r="E235" s="379" t="n"/>
      <c r="F235" s="191" t="n"/>
      <c r="G235" s="380" t="n"/>
      <c r="H235" s="42" t="n"/>
      <c r="I235" s="377" t="n"/>
      <c r="J235" s="155">
        <f>F235-I233</f>
        <v/>
      </c>
      <c r="K235" s="379" t="n"/>
      <c r="L235" s="380" t="n"/>
      <c r="M235" s="381" t="n"/>
      <c r="N235" s="377" t="n"/>
      <c r="O235" s="380" t="n"/>
      <c r="P235" s="381" t="n"/>
      <c r="Q235" s="168" t="n"/>
    </row>
    <row r="236" ht="15" customHeight="1">
      <c r="B236" s="47" t="n"/>
      <c r="C236" s="382" t="n">
        <v>53</v>
      </c>
      <c r="D236" s="383" t="n"/>
      <c r="E236" s="393" t="n"/>
      <c r="F236" s="192" t="n"/>
      <c r="G236" s="394" t="n"/>
      <c r="H236" s="43" t="n"/>
      <c r="I236" s="386">
        <f>AVERAGE(F236:F238)</f>
        <v/>
      </c>
      <c r="J236" s="153">
        <f>F236-I236</f>
        <v/>
      </c>
      <c r="K236" s="387">
        <f>(I236-$D$57)/$D$59</f>
        <v/>
      </c>
      <c r="L236" s="388">
        <f>10^K236</f>
        <v/>
      </c>
      <c r="M236" s="389">
        <f>L236*(452/G236)</f>
        <v/>
      </c>
      <c r="N236" s="390">
        <f>M236*E236</f>
        <v/>
      </c>
      <c r="O236" s="391">
        <f>N236/1000</f>
        <v/>
      </c>
      <c r="P236" s="392">
        <f>((O236*10^-12)*(G236*617.9))*10^-6*10^9*10^3</f>
        <v/>
      </c>
      <c r="Q236" s="168" t="n"/>
    </row>
    <row r="237" ht="15" customHeight="1">
      <c r="B237" s="47" t="n"/>
      <c r="C237" s="373" t="n"/>
      <c r="D237" s="374" t="n"/>
      <c r="E237" s="375" t="n"/>
      <c r="F237" s="190" t="n"/>
      <c r="G237" s="359" t="n"/>
      <c r="H237" s="41" t="n"/>
      <c r="I237" s="373" t="n"/>
      <c r="J237" s="154">
        <f>F237-I236</f>
        <v/>
      </c>
      <c r="K237" s="375" t="n"/>
      <c r="L237" s="359" t="n"/>
      <c r="M237" s="376" t="n"/>
      <c r="N237" s="373" t="n"/>
      <c r="O237" s="359" t="n"/>
      <c r="P237" s="376" t="n"/>
      <c r="Q237" s="168" t="n"/>
    </row>
    <row r="238" ht="15" customHeight="1" thickBot="1">
      <c r="B238" s="47" t="n"/>
      <c r="C238" s="377" t="n"/>
      <c r="D238" s="378" t="n"/>
      <c r="E238" s="379" t="n"/>
      <c r="F238" s="191" t="n"/>
      <c r="G238" s="380" t="n"/>
      <c r="H238" s="42" t="n"/>
      <c r="I238" s="377" t="n"/>
      <c r="J238" s="155">
        <f>F238-I236</f>
        <v/>
      </c>
      <c r="K238" s="379" t="n"/>
      <c r="L238" s="380" t="n"/>
      <c r="M238" s="381" t="n"/>
      <c r="N238" s="377" t="n"/>
      <c r="O238" s="380" t="n"/>
      <c r="P238" s="381" t="n"/>
      <c r="Q238" s="168" t="n"/>
    </row>
    <row r="239" ht="15" customHeight="1">
      <c r="B239" s="47" t="n"/>
      <c r="C239" s="382" t="n">
        <v>54</v>
      </c>
      <c r="D239" s="383" t="n"/>
      <c r="E239" s="393" t="n"/>
      <c r="F239" s="192" t="n"/>
      <c r="G239" s="394" t="n"/>
      <c r="H239" s="43" t="n"/>
      <c r="I239" s="386">
        <f>AVERAGE(F239:F241)</f>
        <v/>
      </c>
      <c r="J239" s="153">
        <f>F239-I239</f>
        <v/>
      </c>
      <c r="K239" s="387">
        <f>(I239-$D$57)/$D$59</f>
        <v/>
      </c>
      <c r="L239" s="388">
        <f>10^K239</f>
        <v/>
      </c>
      <c r="M239" s="389">
        <f>L239*(452/G239)</f>
        <v/>
      </c>
      <c r="N239" s="390">
        <f>M239*E239</f>
        <v/>
      </c>
      <c r="O239" s="391">
        <f>N239/1000</f>
        <v/>
      </c>
      <c r="P239" s="392">
        <f>((O239*10^-12)*(G239*617.9))*10^-6*10^9*10^3</f>
        <v/>
      </c>
      <c r="Q239" s="168" t="n"/>
    </row>
    <row r="240" ht="15" customHeight="1">
      <c r="B240" s="47" t="n"/>
      <c r="C240" s="373" t="n"/>
      <c r="D240" s="374" t="n"/>
      <c r="E240" s="375" t="n"/>
      <c r="F240" s="190" t="n"/>
      <c r="G240" s="359" t="n"/>
      <c r="H240" s="41" t="n"/>
      <c r="I240" s="373" t="n"/>
      <c r="J240" s="154">
        <f>F240-I239</f>
        <v/>
      </c>
      <c r="K240" s="375" t="n"/>
      <c r="L240" s="359" t="n"/>
      <c r="M240" s="376" t="n"/>
      <c r="N240" s="373" t="n"/>
      <c r="O240" s="359" t="n"/>
      <c r="P240" s="376" t="n"/>
      <c r="Q240" s="168" t="n"/>
    </row>
    <row r="241" ht="15" customHeight="1" thickBot="1">
      <c r="B241" s="47" t="n"/>
      <c r="C241" s="377" t="n"/>
      <c r="D241" s="378" t="n"/>
      <c r="E241" s="379" t="n"/>
      <c r="F241" s="191" t="n"/>
      <c r="G241" s="380" t="n"/>
      <c r="H241" s="42" t="n"/>
      <c r="I241" s="377" t="n"/>
      <c r="J241" s="155">
        <f>F241-I239</f>
        <v/>
      </c>
      <c r="K241" s="379" t="n"/>
      <c r="L241" s="380" t="n"/>
      <c r="M241" s="381" t="n"/>
      <c r="N241" s="377" t="n"/>
      <c r="O241" s="380" t="n"/>
      <c r="P241" s="381" t="n"/>
      <c r="Q241" s="168" t="n"/>
    </row>
    <row r="242" ht="15" customHeight="1">
      <c r="B242" s="47" t="n"/>
      <c r="C242" s="382" t="n">
        <v>55</v>
      </c>
      <c r="D242" s="235" t="n"/>
      <c r="E242" s="393" t="n"/>
      <c r="F242" s="192" t="n"/>
      <c r="G242" s="394" t="n"/>
      <c r="H242" s="43" t="n"/>
      <c r="I242" s="386">
        <f>AVERAGE(F242:F244)</f>
        <v/>
      </c>
      <c r="J242" s="153">
        <f>F242-I242</f>
        <v/>
      </c>
      <c r="K242" s="387">
        <f>(I242-$D$57)/$D$59</f>
        <v/>
      </c>
      <c r="L242" s="388">
        <f>10^K242</f>
        <v/>
      </c>
      <c r="M242" s="389">
        <f>L242*(452/G242)</f>
        <v/>
      </c>
      <c r="N242" s="390">
        <f>M242*E242</f>
        <v/>
      </c>
      <c r="O242" s="391">
        <f>N242/1000</f>
        <v/>
      </c>
      <c r="P242" s="392">
        <f>((O242*10^-12)*(G242*617.9))*10^-6*10^9*10^3</f>
        <v/>
      </c>
      <c r="Q242" s="168" t="n"/>
    </row>
    <row r="243" ht="15" customHeight="1">
      <c r="B243" s="47" t="n"/>
      <c r="C243" s="373" t="n"/>
      <c r="D243" s="374" t="n"/>
      <c r="E243" s="375" t="n"/>
      <c r="F243" s="190" t="n"/>
      <c r="G243" s="359" t="n"/>
      <c r="H243" s="41" t="n"/>
      <c r="I243" s="373" t="n"/>
      <c r="J243" s="154">
        <f>F243-I242</f>
        <v/>
      </c>
      <c r="K243" s="375" t="n"/>
      <c r="L243" s="359" t="n"/>
      <c r="M243" s="376" t="n"/>
      <c r="N243" s="373" t="n"/>
      <c r="O243" s="359" t="n"/>
      <c r="P243" s="376" t="n"/>
      <c r="Q243" s="168" t="n"/>
    </row>
    <row r="244" ht="15" customHeight="1" thickBot="1">
      <c r="B244" s="47" t="n"/>
      <c r="C244" s="377" t="n"/>
      <c r="D244" s="378" t="n"/>
      <c r="E244" s="379" t="n"/>
      <c r="F244" s="191" t="n"/>
      <c r="G244" s="380" t="n"/>
      <c r="H244" s="42" t="n"/>
      <c r="I244" s="377" t="n"/>
      <c r="J244" s="155">
        <f>F244-I242</f>
        <v/>
      </c>
      <c r="K244" s="379" t="n"/>
      <c r="L244" s="380" t="n"/>
      <c r="M244" s="381" t="n"/>
      <c r="N244" s="377" t="n"/>
      <c r="O244" s="380" t="n"/>
      <c r="P244" s="381" t="n"/>
      <c r="Q244" s="168" t="n"/>
    </row>
    <row r="245" ht="15" customHeight="1">
      <c r="B245" s="47" t="n"/>
      <c r="C245" s="382" t="n">
        <v>56</v>
      </c>
      <c r="D245" s="383" t="n"/>
      <c r="E245" s="393" t="n"/>
      <c r="F245" s="192" t="n"/>
      <c r="G245" s="394" t="n"/>
      <c r="H245" s="43" t="n"/>
      <c r="I245" s="386">
        <f>AVERAGE(F245:F247)</f>
        <v/>
      </c>
      <c r="J245" s="153">
        <f>F245-I245</f>
        <v/>
      </c>
      <c r="K245" s="387">
        <f>(I245-$D$57)/$D$59</f>
        <v/>
      </c>
      <c r="L245" s="388">
        <f>10^K245</f>
        <v/>
      </c>
      <c r="M245" s="389">
        <f>L245*(452/G245)</f>
        <v/>
      </c>
      <c r="N245" s="390">
        <f>M245*E245</f>
        <v/>
      </c>
      <c r="O245" s="391">
        <f>N245/1000</f>
        <v/>
      </c>
      <c r="P245" s="392">
        <f>((O245*10^-12)*(G245*617.9))*10^-6*10^9*10^3</f>
        <v/>
      </c>
      <c r="Q245" s="168" t="n"/>
    </row>
    <row r="246" ht="15" customHeight="1">
      <c r="B246" s="47" t="n"/>
      <c r="C246" s="373" t="n"/>
      <c r="D246" s="374" t="n"/>
      <c r="E246" s="375" t="n"/>
      <c r="F246" s="190" t="n"/>
      <c r="G246" s="359" t="n"/>
      <c r="H246" s="41" t="n"/>
      <c r="I246" s="373" t="n"/>
      <c r="J246" s="154">
        <f>F246-I245</f>
        <v/>
      </c>
      <c r="K246" s="375" t="n"/>
      <c r="L246" s="359" t="n"/>
      <c r="M246" s="376" t="n"/>
      <c r="N246" s="373" t="n"/>
      <c r="O246" s="359" t="n"/>
      <c r="P246" s="376" t="n"/>
      <c r="Q246" s="168" t="n"/>
    </row>
    <row r="247" ht="15" customHeight="1" thickBot="1">
      <c r="B247" s="47" t="n"/>
      <c r="C247" s="377" t="n"/>
      <c r="D247" s="378" t="n"/>
      <c r="E247" s="379" t="n"/>
      <c r="F247" s="191" t="n"/>
      <c r="G247" s="380" t="n"/>
      <c r="H247" s="42" t="n"/>
      <c r="I247" s="377" t="n"/>
      <c r="J247" s="155">
        <f>F247-I245</f>
        <v/>
      </c>
      <c r="K247" s="379" t="n"/>
      <c r="L247" s="380" t="n"/>
      <c r="M247" s="381" t="n"/>
      <c r="N247" s="377" t="n"/>
      <c r="O247" s="380" t="n"/>
      <c r="P247" s="381" t="n"/>
      <c r="Q247" s="168" t="n"/>
    </row>
    <row r="248" ht="15" customHeight="1">
      <c r="B248" s="47" t="n"/>
      <c r="C248" s="382" t="n">
        <v>57</v>
      </c>
      <c r="D248" s="383" t="n"/>
      <c r="E248" s="393" t="n"/>
      <c r="F248" s="192" t="n"/>
      <c r="G248" s="394" t="n"/>
      <c r="H248" s="43" t="n"/>
      <c r="I248" s="386">
        <f>AVERAGE(F248:F250)</f>
        <v/>
      </c>
      <c r="J248" s="153">
        <f>F248-I248</f>
        <v/>
      </c>
      <c r="K248" s="387">
        <f>(I248-$D$57)/$D$59</f>
        <v/>
      </c>
      <c r="L248" s="388">
        <f>10^K248</f>
        <v/>
      </c>
      <c r="M248" s="389">
        <f>L248*(452/G248)</f>
        <v/>
      </c>
      <c r="N248" s="390">
        <f>M248*E248</f>
        <v/>
      </c>
      <c r="O248" s="391">
        <f>N248/1000</f>
        <v/>
      </c>
      <c r="P248" s="392">
        <f>((O248*10^-12)*(G248*617.9))*10^-6*10^9*10^3</f>
        <v/>
      </c>
      <c r="Q248" s="168" t="n"/>
    </row>
    <row r="249" ht="15" customHeight="1">
      <c r="B249" s="47" t="n"/>
      <c r="C249" s="373" t="n"/>
      <c r="D249" s="374" t="n"/>
      <c r="E249" s="375" t="n"/>
      <c r="F249" s="190" t="n"/>
      <c r="G249" s="359" t="n"/>
      <c r="H249" s="41" t="n"/>
      <c r="I249" s="373" t="n"/>
      <c r="J249" s="154">
        <f>F249-I248</f>
        <v/>
      </c>
      <c r="K249" s="375" t="n"/>
      <c r="L249" s="359" t="n"/>
      <c r="M249" s="376" t="n"/>
      <c r="N249" s="373" t="n"/>
      <c r="O249" s="359" t="n"/>
      <c r="P249" s="376" t="n"/>
      <c r="Q249" s="168" t="n"/>
    </row>
    <row r="250" ht="15" customHeight="1" thickBot="1">
      <c r="B250" s="47" t="n"/>
      <c r="C250" s="377" t="n"/>
      <c r="D250" s="378" t="n"/>
      <c r="E250" s="379" t="n"/>
      <c r="F250" s="191" t="n"/>
      <c r="G250" s="380" t="n"/>
      <c r="H250" s="42" t="n"/>
      <c r="I250" s="377" t="n"/>
      <c r="J250" s="155">
        <f>F250-I248</f>
        <v/>
      </c>
      <c r="K250" s="379" t="n"/>
      <c r="L250" s="380" t="n"/>
      <c r="M250" s="381" t="n"/>
      <c r="N250" s="377" t="n"/>
      <c r="O250" s="380" t="n"/>
      <c r="P250" s="381" t="n"/>
      <c r="Q250" s="168" t="n"/>
    </row>
    <row r="251" ht="15" customHeight="1">
      <c r="B251" s="47" t="n"/>
      <c r="C251" s="382" t="n">
        <v>58</v>
      </c>
      <c r="D251" s="235" t="n"/>
      <c r="E251" s="393" t="n"/>
      <c r="F251" s="192" t="n"/>
      <c r="G251" s="394" t="n"/>
      <c r="H251" s="43" t="n"/>
      <c r="I251" s="386">
        <f>AVERAGE(F251:F253)</f>
        <v/>
      </c>
      <c r="J251" s="153">
        <f>F251-I251</f>
        <v/>
      </c>
      <c r="K251" s="387">
        <f>(I251-$D$57)/$D$59</f>
        <v/>
      </c>
      <c r="L251" s="388">
        <f>10^K251</f>
        <v/>
      </c>
      <c r="M251" s="389">
        <f>L251*(452/G251)</f>
        <v/>
      </c>
      <c r="N251" s="390">
        <f>M251*E251</f>
        <v/>
      </c>
      <c r="O251" s="391">
        <f>N251/1000</f>
        <v/>
      </c>
      <c r="P251" s="392">
        <f>((O251*10^-12)*(G251*617.9))*10^-6*10^9*10^3</f>
        <v/>
      </c>
      <c r="Q251" s="168" t="n"/>
    </row>
    <row r="252" ht="15" customHeight="1">
      <c r="B252" s="47" t="n"/>
      <c r="C252" s="373" t="n"/>
      <c r="D252" s="374" t="n"/>
      <c r="E252" s="375" t="n"/>
      <c r="F252" s="190" t="n"/>
      <c r="G252" s="359" t="n"/>
      <c r="H252" s="41" t="n"/>
      <c r="I252" s="373" t="n"/>
      <c r="J252" s="154">
        <f>F252-I251</f>
        <v/>
      </c>
      <c r="K252" s="375" t="n"/>
      <c r="L252" s="359" t="n"/>
      <c r="M252" s="376" t="n"/>
      <c r="N252" s="373" t="n"/>
      <c r="O252" s="359" t="n"/>
      <c r="P252" s="376" t="n"/>
      <c r="Q252" s="168" t="n"/>
    </row>
    <row r="253" ht="15" customHeight="1" thickBot="1">
      <c r="B253" s="47" t="n"/>
      <c r="C253" s="377" t="n"/>
      <c r="D253" s="378" t="n"/>
      <c r="E253" s="379" t="n"/>
      <c r="F253" s="191" t="n"/>
      <c r="G253" s="380" t="n"/>
      <c r="H253" s="42" t="n"/>
      <c r="I253" s="377" t="n"/>
      <c r="J253" s="155">
        <f>F253-I251</f>
        <v/>
      </c>
      <c r="K253" s="379" t="n"/>
      <c r="L253" s="380" t="n"/>
      <c r="M253" s="381" t="n"/>
      <c r="N253" s="377" t="n"/>
      <c r="O253" s="380" t="n"/>
      <c r="P253" s="381" t="n"/>
      <c r="Q253" s="168" t="n"/>
    </row>
    <row r="254" ht="15" customHeight="1">
      <c r="B254" s="47" t="n"/>
      <c r="C254" s="382" t="n">
        <v>59</v>
      </c>
      <c r="D254" s="383" t="n"/>
      <c r="E254" s="393" t="n"/>
      <c r="F254" s="192" t="n"/>
      <c r="G254" s="394" t="n"/>
      <c r="H254" s="43" t="n"/>
      <c r="I254" s="386">
        <f>AVERAGE(F254:F256)</f>
        <v/>
      </c>
      <c r="J254" s="153">
        <f>F254-I254</f>
        <v/>
      </c>
      <c r="K254" s="387">
        <f>(I254-$D$57)/$D$59</f>
        <v/>
      </c>
      <c r="L254" s="388">
        <f>10^K254</f>
        <v/>
      </c>
      <c r="M254" s="389">
        <f>L254*(452/G254)</f>
        <v/>
      </c>
      <c r="N254" s="390">
        <f>M254*E254</f>
        <v/>
      </c>
      <c r="O254" s="391">
        <f>N254/1000</f>
        <v/>
      </c>
      <c r="P254" s="392">
        <f>((O254*10^-12)*(G254*617.9))*10^-6*10^9*10^3</f>
        <v/>
      </c>
      <c r="Q254" s="168" t="n"/>
    </row>
    <row r="255" ht="15" customHeight="1">
      <c r="B255" s="47" t="n"/>
      <c r="C255" s="373" t="n"/>
      <c r="D255" s="374" t="n"/>
      <c r="E255" s="375" t="n"/>
      <c r="F255" s="190" t="n"/>
      <c r="G255" s="359" t="n"/>
      <c r="H255" s="41" t="n"/>
      <c r="I255" s="373" t="n"/>
      <c r="J255" s="154">
        <f>F255-I254</f>
        <v/>
      </c>
      <c r="K255" s="375" t="n"/>
      <c r="L255" s="359" t="n"/>
      <c r="M255" s="376" t="n"/>
      <c r="N255" s="373" t="n"/>
      <c r="O255" s="359" t="n"/>
      <c r="P255" s="376" t="n"/>
      <c r="Q255" s="168" t="n"/>
    </row>
    <row r="256" ht="15" customHeight="1" thickBot="1">
      <c r="B256" s="47" t="n"/>
      <c r="C256" s="377" t="n"/>
      <c r="D256" s="378" t="n"/>
      <c r="E256" s="379" t="n"/>
      <c r="F256" s="191" t="n"/>
      <c r="G256" s="380" t="n"/>
      <c r="H256" s="42" t="n"/>
      <c r="I256" s="377" t="n"/>
      <c r="J256" s="155">
        <f>F256-I254</f>
        <v/>
      </c>
      <c r="K256" s="379" t="n"/>
      <c r="L256" s="380" t="n"/>
      <c r="M256" s="381" t="n"/>
      <c r="N256" s="377" t="n"/>
      <c r="O256" s="380" t="n"/>
      <c r="P256" s="381" t="n"/>
      <c r="Q256" s="168" t="n"/>
    </row>
    <row r="257" ht="15" customHeight="1">
      <c r="B257" s="47" t="n"/>
      <c r="C257" s="382" t="n">
        <v>60</v>
      </c>
      <c r="D257" s="383" t="n"/>
      <c r="E257" s="393" t="n"/>
      <c r="F257" s="192" t="n"/>
      <c r="G257" s="394" t="n"/>
      <c r="H257" s="43" t="n"/>
      <c r="I257" s="386">
        <f>AVERAGE(F257:F259)</f>
        <v/>
      </c>
      <c r="J257" s="153">
        <f>F257-I257</f>
        <v/>
      </c>
      <c r="K257" s="387">
        <f>(I257-$D$57)/$D$59</f>
        <v/>
      </c>
      <c r="L257" s="388">
        <f>10^K257</f>
        <v/>
      </c>
      <c r="M257" s="389">
        <f>L257*(452/G257)</f>
        <v/>
      </c>
      <c r="N257" s="390">
        <f>M257*E257</f>
        <v/>
      </c>
      <c r="O257" s="391">
        <f>N257/1000</f>
        <v/>
      </c>
      <c r="P257" s="392">
        <f>((O257*10^-12)*(G257*617.9))*10^-6*10^9*10^3</f>
        <v/>
      </c>
      <c r="Q257" s="168" t="n"/>
    </row>
    <row r="258" ht="15" customHeight="1">
      <c r="B258" s="47" t="n"/>
      <c r="C258" s="373" t="n"/>
      <c r="D258" s="374" t="n"/>
      <c r="E258" s="375" t="n"/>
      <c r="F258" s="190" t="n"/>
      <c r="G258" s="359" t="n"/>
      <c r="H258" s="41" t="n"/>
      <c r="I258" s="373" t="n"/>
      <c r="J258" s="154">
        <f>F258-I257</f>
        <v/>
      </c>
      <c r="K258" s="375" t="n"/>
      <c r="L258" s="359" t="n"/>
      <c r="M258" s="376" t="n"/>
      <c r="N258" s="373" t="n"/>
      <c r="O258" s="359" t="n"/>
      <c r="P258" s="376" t="n"/>
      <c r="Q258" s="168" t="n"/>
    </row>
    <row r="259" ht="15" customHeight="1" thickBot="1">
      <c r="B259" s="47" t="n"/>
      <c r="C259" s="377" t="n"/>
      <c r="D259" s="378" t="n"/>
      <c r="E259" s="379" t="n"/>
      <c r="F259" s="191" t="n"/>
      <c r="G259" s="380" t="n"/>
      <c r="H259" s="42" t="n"/>
      <c r="I259" s="377" t="n"/>
      <c r="J259" s="155">
        <f>F259-I257</f>
        <v/>
      </c>
      <c r="K259" s="379" t="n"/>
      <c r="L259" s="380" t="n"/>
      <c r="M259" s="381" t="n"/>
      <c r="N259" s="377" t="n"/>
      <c r="O259" s="380" t="n"/>
      <c r="P259" s="381" t="n"/>
      <c r="Q259" s="168" t="n"/>
    </row>
    <row r="260" ht="15" customHeight="1">
      <c r="B260" s="47" t="n"/>
      <c r="C260" s="382" t="n">
        <v>61</v>
      </c>
      <c r="D260" s="235" t="n"/>
      <c r="E260" s="393" t="n"/>
      <c r="F260" s="192" t="n"/>
      <c r="G260" s="394" t="n"/>
      <c r="H260" s="43" t="n"/>
      <c r="I260" s="386">
        <f>AVERAGE(F260:F262)</f>
        <v/>
      </c>
      <c r="J260" s="153">
        <f>F260-I260</f>
        <v/>
      </c>
      <c r="K260" s="387">
        <f>(I260-$D$57)/$D$59</f>
        <v/>
      </c>
      <c r="L260" s="388">
        <f>10^K260</f>
        <v/>
      </c>
      <c r="M260" s="389">
        <f>L260*(452/G260)</f>
        <v/>
      </c>
      <c r="N260" s="390">
        <f>M260*E260</f>
        <v/>
      </c>
      <c r="O260" s="391">
        <f>N260/1000</f>
        <v/>
      </c>
      <c r="P260" s="392">
        <f>((O260*10^-12)*(G260*617.9))*10^-6*10^9*10^3</f>
        <v/>
      </c>
      <c r="Q260" s="168" t="n"/>
    </row>
    <row r="261" ht="15" customHeight="1">
      <c r="B261" s="47" t="n"/>
      <c r="C261" s="373" t="n"/>
      <c r="D261" s="374" t="n"/>
      <c r="E261" s="375" t="n"/>
      <c r="F261" s="190" t="n"/>
      <c r="G261" s="359" t="n"/>
      <c r="H261" s="41" t="n"/>
      <c r="I261" s="373" t="n"/>
      <c r="J261" s="154">
        <f>F261-I260</f>
        <v/>
      </c>
      <c r="K261" s="375" t="n"/>
      <c r="L261" s="359" t="n"/>
      <c r="M261" s="376" t="n"/>
      <c r="N261" s="373" t="n"/>
      <c r="O261" s="359" t="n"/>
      <c r="P261" s="376" t="n"/>
      <c r="Q261" s="168" t="n"/>
    </row>
    <row r="262" ht="15" customHeight="1" thickBot="1">
      <c r="B262" s="47" t="n"/>
      <c r="C262" s="377" t="n"/>
      <c r="D262" s="378" t="n"/>
      <c r="E262" s="379" t="n"/>
      <c r="F262" s="191" t="n"/>
      <c r="G262" s="380" t="n"/>
      <c r="H262" s="42" t="n"/>
      <c r="I262" s="377" t="n"/>
      <c r="J262" s="155">
        <f>F262-I260</f>
        <v/>
      </c>
      <c r="K262" s="379" t="n"/>
      <c r="L262" s="380" t="n"/>
      <c r="M262" s="381" t="n"/>
      <c r="N262" s="377" t="n"/>
      <c r="O262" s="380" t="n"/>
      <c r="P262" s="381" t="n"/>
      <c r="Q262" s="168" t="n"/>
    </row>
    <row r="263" ht="15" customHeight="1">
      <c r="B263" s="47" t="n"/>
      <c r="C263" s="382" t="n">
        <v>62</v>
      </c>
      <c r="D263" s="383" t="n"/>
      <c r="E263" s="393" t="n"/>
      <c r="F263" s="192" t="n"/>
      <c r="G263" s="394" t="n"/>
      <c r="H263" s="43" t="n"/>
      <c r="I263" s="386">
        <f>AVERAGE(F263:F265)</f>
        <v/>
      </c>
      <c r="J263" s="153">
        <f>F263-I263</f>
        <v/>
      </c>
      <c r="K263" s="387">
        <f>(I263-$D$57)/$D$59</f>
        <v/>
      </c>
      <c r="L263" s="388">
        <f>10^K263</f>
        <v/>
      </c>
      <c r="M263" s="389">
        <f>L263*(452/G263)</f>
        <v/>
      </c>
      <c r="N263" s="390">
        <f>M263*E263</f>
        <v/>
      </c>
      <c r="O263" s="391">
        <f>N263/1000</f>
        <v/>
      </c>
      <c r="P263" s="392">
        <f>((O263*10^-12)*(G263*617.9))*10^-6*10^9*10^3</f>
        <v/>
      </c>
      <c r="Q263" s="168" t="n"/>
    </row>
    <row r="264" ht="15" customHeight="1">
      <c r="B264" s="47" t="n"/>
      <c r="C264" s="373" t="n"/>
      <c r="D264" s="374" t="n"/>
      <c r="E264" s="375" t="n"/>
      <c r="F264" s="190" t="n"/>
      <c r="G264" s="359" t="n"/>
      <c r="H264" s="41" t="n"/>
      <c r="I264" s="373" t="n"/>
      <c r="J264" s="154">
        <f>F264-I263</f>
        <v/>
      </c>
      <c r="K264" s="375" t="n"/>
      <c r="L264" s="359" t="n"/>
      <c r="M264" s="376" t="n"/>
      <c r="N264" s="373" t="n"/>
      <c r="O264" s="359" t="n"/>
      <c r="P264" s="376" t="n"/>
      <c r="Q264" s="168" t="n"/>
    </row>
    <row r="265" ht="15" customHeight="1" thickBot="1">
      <c r="B265" s="47" t="n"/>
      <c r="C265" s="377" t="n"/>
      <c r="D265" s="378" t="n"/>
      <c r="E265" s="379" t="n"/>
      <c r="F265" s="191" t="n"/>
      <c r="G265" s="380" t="n"/>
      <c r="H265" s="42" t="n"/>
      <c r="I265" s="377" t="n"/>
      <c r="J265" s="155">
        <f>F265-I263</f>
        <v/>
      </c>
      <c r="K265" s="379" t="n"/>
      <c r="L265" s="380" t="n"/>
      <c r="M265" s="381" t="n"/>
      <c r="N265" s="377" t="n"/>
      <c r="O265" s="380" t="n"/>
      <c r="P265" s="381" t="n"/>
      <c r="Q265" s="168" t="n"/>
    </row>
    <row r="266" ht="15" customHeight="1">
      <c r="B266" s="47" t="n"/>
      <c r="C266" s="382" t="n">
        <v>63</v>
      </c>
      <c r="D266" s="383" t="n"/>
      <c r="E266" s="393" t="n"/>
      <c r="F266" s="192" t="n"/>
      <c r="G266" s="394" t="n"/>
      <c r="H266" s="43" t="n"/>
      <c r="I266" s="386">
        <f>AVERAGE(F266:F268)</f>
        <v/>
      </c>
      <c r="J266" s="153">
        <f>F266-I266</f>
        <v/>
      </c>
      <c r="K266" s="387">
        <f>(I266-$D$57)/$D$59</f>
        <v/>
      </c>
      <c r="L266" s="388">
        <f>10^K266</f>
        <v/>
      </c>
      <c r="M266" s="389">
        <f>L266*(452/G266)</f>
        <v/>
      </c>
      <c r="N266" s="390">
        <f>M266*E266</f>
        <v/>
      </c>
      <c r="O266" s="391">
        <f>N266/1000</f>
        <v/>
      </c>
      <c r="P266" s="392">
        <f>((O266*10^-12)*(G266*617.9))*10^-6*10^9*10^3</f>
        <v/>
      </c>
      <c r="Q266" s="168" t="n"/>
    </row>
    <row r="267" ht="15" customHeight="1">
      <c r="B267" s="47" t="n"/>
      <c r="C267" s="373" t="n"/>
      <c r="D267" s="374" t="n"/>
      <c r="E267" s="375" t="n"/>
      <c r="F267" s="190" t="n"/>
      <c r="G267" s="359" t="n"/>
      <c r="H267" s="41" t="n"/>
      <c r="I267" s="373" t="n"/>
      <c r="J267" s="154">
        <f>F267-I266</f>
        <v/>
      </c>
      <c r="K267" s="375" t="n"/>
      <c r="L267" s="359" t="n"/>
      <c r="M267" s="376" t="n"/>
      <c r="N267" s="373" t="n"/>
      <c r="O267" s="359" t="n"/>
      <c r="P267" s="376" t="n"/>
      <c r="Q267" s="168" t="n"/>
    </row>
    <row r="268" ht="15" customHeight="1" thickBot="1">
      <c r="B268" s="47" t="n"/>
      <c r="C268" s="377" t="n"/>
      <c r="D268" s="378" t="n"/>
      <c r="E268" s="379" t="n"/>
      <c r="F268" s="191" t="n"/>
      <c r="G268" s="380" t="n"/>
      <c r="H268" s="42" t="n"/>
      <c r="I268" s="377" t="n"/>
      <c r="J268" s="155">
        <f>F268-I266</f>
        <v/>
      </c>
      <c r="K268" s="379" t="n"/>
      <c r="L268" s="380" t="n"/>
      <c r="M268" s="381" t="n"/>
      <c r="N268" s="377" t="n"/>
      <c r="O268" s="380" t="n"/>
      <c r="P268" s="381" t="n"/>
      <c r="Q268" s="168" t="n"/>
    </row>
    <row r="269" ht="15" customHeight="1">
      <c r="B269" s="47" t="n"/>
      <c r="C269" s="382" t="n">
        <v>64</v>
      </c>
      <c r="D269" s="235" t="n"/>
      <c r="E269" s="393" t="n"/>
      <c r="F269" s="192" t="n"/>
      <c r="G269" s="394" t="n"/>
      <c r="H269" s="43" t="n"/>
      <c r="I269" s="386">
        <f>AVERAGE(F269:F271)</f>
        <v/>
      </c>
      <c r="J269" s="153">
        <f>F269-I269</f>
        <v/>
      </c>
      <c r="K269" s="387">
        <f>(I269-$D$57)/$D$59</f>
        <v/>
      </c>
      <c r="L269" s="388">
        <f>10^K269</f>
        <v/>
      </c>
      <c r="M269" s="389">
        <f>L269*(452/G269)</f>
        <v/>
      </c>
      <c r="N269" s="390">
        <f>M269*E269</f>
        <v/>
      </c>
      <c r="O269" s="391">
        <f>N269/1000</f>
        <v/>
      </c>
      <c r="P269" s="392">
        <f>((O269*10^-12)*(G269*617.9))*10^-6*10^9*10^3</f>
        <v/>
      </c>
      <c r="Q269" s="168" t="n"/>
    </row>
    <row r="270" ht="15" customHeight="1">
      <c r="B270" s="47" t="n"/>
      <c r="C270" s="373" t="n"/>
      <c r="D270" s="374" t="n"/>
      <c r="E270" s="375" t="n"/>
      <c r="F270" s="190" t="n"/>
      <c r="G270" s="359" t="n"/>
      <c r="H270" s="41" t="n"/>
      <c r="I270" s="373" t="n"/>
      <c r="J270" s="154">
        <f>F270-I269</f>
        <v/>
      </c>
      <c r="K270" s="375" t="n"/>
      <c r="L270" s="359" t="n"/>
      <c r="M270" s="376" t="n"/>
      <c r="N270" s="373" t="n"/>
      <c r="O270" s="359" t="n"/>
      <c r="P270" s="376" t="n"/>
      <c r="Q270" s="168" t="n"/>
    </row>
    <row r="271" ht="15" customHeight="1" thickBot="1">
      <c r="B271" s="47" t="n"/>
      <c r="C271" s="377" t="n"/>
      <c r="D271" s="378" t="n"/>
      <c r="E271" s="379" t="n"/>
      <c r="F271" s="191" t="n"/>
      <c r="G271" s="380" t="n"/>
      <c r="H271" s="42" t="n"/>
      <c r="I271" s="377" t="n"/>
      <c r="J271" s="155">
        <f>F271-I269</f>
        <v/>
      </c>
      <c r="K271" s="379" t="n"/>
      <c r="L271" s="380" t="n"/>
      <c r="M271" s="381" t="n"/>
      <c r="N271" s="377" t="n"/>
      <c r="O271" s="380" t="n"/>
      <c r="P271" s="381" t="n"/>
      <c r="Q271" s="168" t="n"/>
    </row>
    <row r="272" ht="15" customHeight="1">
      <c r="B272" s="47" t="n"/>
      <c r="C272" s="382" t="n">
        <v>65</v>
      </c>
      <c r="D272" s="383" t="n"/>
      <c r="E272" s="393" t="n"/>
      <c r="F272" s="192" t="n"/>
      <c r="G272" s="394" t="n"/>
      <c r="H272" s="43" t="n"/>
      <c r="I272" s="386">
        <f>AVERAGE(F272:F274)</f>
        <v/>
      </c>
      <c r="J272" s="153">
        <f>F272-I272</f>
        <v/>
      </c>
      <c r="K272" s="387">
        <f>(I272-$D$57)/$D$59</f>
        <v/>
      </c>
      <c r="L272" s="388">
        <f>10^K272</f>
        <v/>
      </c>
      <c r="M272" s="389">
        <f>L272*(452/G272)</f>
        <v/>
      </c>
      <c r="N272" s="390">
        <f>M272*E272</f>
        <v/>
      </c>
      <c r="O272" s="391">
        <f>N272/1000</f>
        <v/>
      </c>
      <c r="P272" s="392">
        <f>((O272*10^-12)*(G272*617.9))*10^-6*10^9*10^3</f>
        <v/>
      </c>
      <c r="Q272" s="168" t="n"/>
    </row>
    <row r="273" ht="15" customHeight="1">
      <c r="B273" s="47" t="n"/>
      <c r="C273" s="373" t="n"/>
      <c r="D273" s="374" t="n"/>
      <c r="E273" s="375" t="n"/>
      <c r="F273" s="190" t="n"/>
      <c r="G273" s="359" t="n"/>
      <c r="H273" s="41" t="n"/>
      <c r="I273" s="373" t="n"/>
      <c r="J273" s="154">
        <f>F273-I272</f>
        <v/>
      </c>
      <c r="K273" s="375" t="n"/>
      <c r="L273" s="359" t="n"/>
      <c r="M273" s="376" t="n"/>
      <c r="N273" s="373" t="n"/>
      <c r="O273" s="359" t="n"/>
      <c r="P273" s="376" t="n"/>
      <c r="Q273" s="168" t="n"/>
    </row>
    <row r="274" ht="15" customHeight="1" thickBot="1">
      <c r="B274" s="47" t="n"/>
      <c r="C274" s="377" t="n"/>
      <c r="D274" s="378" t="n"/>
      <c r="E274" s="379" t="n"/>
      <c r="F274" s="191" t="n"/>
      <c r="G274" s="380" t="n"/>
      <c r="H274" s="42" t="n"/>
      <c r="I274" s="377" t="n"/>
      <c r="J274" s="155">
        <f>F274-I272</f>
        <v/>
      </c>
      <c r="K274" s="379" t="n"/>
      <c r="L274" s="380" t="n"/>
      <c r="M274" s="381" t="n"/>
      <c r="N274" s="377" t="n"/>
      <c r="O274" s="380" t="n"/>
      <c r="P274" s="381" t="n"/>
      <c r="Q274" s="168" t="n"/>
    </row>
    <row r="275" ht="15" customHeight="1">
      <c r="B275" s="47" t="n"/>
      <c r="C275" s="382" t="n">
        <v>66</v>
      </c>
      <c r="D275" s="383" t="n"/>
      <c r="E275" s="393" t="n"/>
      <c r="F275" s="192" t="n"/>
      <c r="G275" s="394" t="n"/>
      <c r="H275" s="43" t="n"/>
      <c r="I275" s="386">
        <f>AVERAGE(F275:F277)</f>
        <v/>
      </c>
      <c r="J275" s="153">
        <f>F275-I275</f>
        <v/>
      </c>
      <c r="K275" s="387">
        <f>(I275-$D$57)/$D$59</f>
        <v/>
      </c>
      <c r="L275" s="388">
        <f>10^K275</f>
        <v/>
      </c>
      <c r="M275" s="389">
        <f>L275*(452/G275)</f>
        <v/>
      </c>
      <c r="N275" s="390">
        <f>M275*E275</f>
        <v/>
      </c>
      <c r="O275" s="391">
        <f>N275/1000</f>
        <v/>
      </c>
      <c r="P275" s="392">
        <f>((O275*10^-12)*(G275*617.9))*10^-6*10^9*10^3</f>
        <v/>
      </c>
      <c r="Q275" s="168" t="n"/>
    </row>
    <row r="276" ht="15" customHeight="1">
      <c r="B276" s="47" t="n"/>
      <c r="C276" s="373" t="n"/>
      <c r="D276" s="374" t="n"/>
      <c r="E276" s="375" t="n"/>
      <c r="F276" s="190" t="n"/>
      <c r="G276" s="359" t="n"/>
      <c r="H276" s="41" t="n"/>
      <c r="I276" s="373" t="n"/>
      <c r="J276" s="154">
        <f>F276-I275</f>
        <v/>
      </c>
      <c r="K276" s="375" t="n"/>
      <c r="L276" s="359" t="n"/>
      <c r="M276" s="376" t="n"/>
      <c r="N276" s="373" t="n"/>
      <c r="O276" s="359" t="n"/>
      <c r="P276" s="376" t="n"/>
      <c r="Q276" s="168" t="n"/>
    </row>
    <row r="277" ht="15" customHeight="1" thickBot="1">
      <c r="B277" s="47" t="n"/>
      <c r="C277" s="377" t="n"/>
      <c r="D277" s="378" t="n"/>
      <c r="E277" s="379" t="n"/>
      <c r="F277" s="191" t="n"/>
      <c r="G277" s="380" t="n"/>
      <c r="H277" s="42" t="n"/>
      <c r="I277" s="377" t="n"/>
      <c r="J277" s="155">
        <f>F277-I275</f>
        <v/>
      </c>
      <c r="K277" s="379" t="n"/>
      <c r="L277" s="380" t="n"/>
      <c r="M277" s="381" t="n"/>
      <c r="N277" s="377" t="n"/>
      <c r="O277" s="380" t="n"/>
      <c r="P277" s="381" t="n"/>
      <c r="Q277" s="168" t="n"/>
    </row>
    <row r="278" ht="15" customHeight="1">
      <c r="B278" s="47" t="n"/>
      <c r="C278" s="382" t="n">
        <v>67</v>
      </c>
      <c r="D278" s="235" t="n"/>
      <c r="E278" s="393" t="n"/>
      <c r="F278" s="192" t="n"/>
      <c r="G278" s="394" t="n"/>
      <c r="H278" s="43" t="n"/>
      <c r="I278" s="386">
        <f>AVERAGE(F278:F280)</f>
        <v/>
      </c>
      <c r="J278" s="153">
        <f>F278-I278</f>
        <v/>
      </c>
      <c r="K278" s="387">
        <f>(I278-$D$57)/$D$59</f>
        <v/>
      </c>
      <c r="L278" s="388">
        <f>10^K278</f>
        <v/>
      </c>
      <c r="M278" s="389">
        <f>L278*(452/G278)</f>
        <v/>
      </c>
      <c r="N278" s="390">
        <f>M278*E278</f>
        <v/>
      </c>
      <c r="O278" s="391">
        <f>N278/1000</f>
        <v/>
      </c>
      <c r="P278" s="392">
        <f>((O278*10^-12)*(G278*617.9))*10^-6*10^9*10^3</f>
        <v/>
      </c>
      <c r="Q278" s="168" t="n"/>
    </row>
    <row r="279" ht="15" customHeight="1">
      <c r="B279" s="47" t="n"/>
      <c r="C279" s="373" t="n"/>
      <c r="D279" s="374" t="n"/>
      <c r="E279" s="375" t="n"/>
      <c r="F279" s="190" t="n"/>
      <c r="G279" s="359" t="n"/>
      <c r="H279" s="41" t="n"/>
      <c r="I279" s="373" t="n"/>
      <c r="J279" s="154">
        <f>F279-I278</f>
        <v/>
      </c>
      <c r="K279" s="375" t="n"/>
      <c r="L279" s="359" t="n"/>
      <c r="M279" s="376" t="n"/>
      <c r="N279" s="373" t="n"/>
      <c r="O279" s="359" t="n"/>
      <c r="P279" s="376" t="n"/>
      <c r="Q279" s="168" t="n"/>
    </row>
    <row r="280" ht="15" customHeight="1" thickBot="1">
      <c r="B280" s="47" t="n"/>
      <c r="C280" s="377" t="n"/>
      <c r="D280" s="378" t="n"/>
      <c r="E280" s="379" t="n"/>
      <c r="F280" s="191" t="n"/>
      <c r="G280" s="380" t="n"/>
      <c r="H280" s="42" t="n"/>
      <c r="I280" s="377" t="n"/>
      <c r="J280" s="155">
        <f>F280-I278</f>
        <v/>
      </c>
      <c r="K280" s="379" t="n"/>
      <c r="L280" s="380" t="n"/>
      <c r="M280" s="381" t="n"/>
      <c r="N280" s="377" t="n"/>
      <c r="O280" s="380" t="n"/>
      <c r="P280" s="381" t="n"/>
      <c r="Q280" s="168" t="n"/>
    </row>
    <row r="281" ht="15" customHeight="1">
      <c r="B281" s="47" t="n"/>
      <c r="C281" s="382" t="n">
        <v>68</v>
      </c>
      <c r="D281" s="383" t="n"/>
      <c r="E281" s="393" t="n"/>
      <c r="F281" s="192" t="n"/>
      <c r="G281" s="394" t="n"/>
      <c r="H281" s="43" t="n"/>
      <c r="I281" s="386">
        <f>AVERAGE(F281:F283)</f>
        <v/>
      </c>
      <c r="J281" s="153">
        <f>F281-I281</f>
        <v/>
      </c>
      <c r="K281" s="387">
        <f>(I281-$D$57)/$D$59</f>
        <v/>
      </c>
      <c r="L281" s="388">
        <f>10^K281</f>
        <v/>
      </c>
      <c r="M281" s="389">
        <f>L281*(452/G281)</f>
        <v/>
      </c>
      <c r="N281" s="390">
        <f>M281*E281</f>
        <v/>
      </c>
      <c r="O281" s="391">
        <f>N281/1000</f>
        <v/>
      </c>
      <c r="P281" s="392">
        <f>((O281*10^-12)*(G281*617.9))*10^-6*10^9*10^3</f>
        <v/>
      </c>
      <c r="Q281" s="168" t="n"/>
    </row>
    <row r="282" ht="15" customHeight="1">
      <c r="B282" s="47" t="n"/>
      <c r="C282" s="373" t="n"/>
      <c r="D282" s="374" t="n"/>
      <c r="E282" s="375" t="n"/>
      <c r="F282" s="190" t="n"/>
      <c r="G282" s="359" t="n"/>
      <c r="H282" s="41" t="n"/>
      <c r="I282" s="373" t="n"/>
      <c r="J282" s="154">
        <f>F282-I281</f>
        <v/>
      </c>
      <c r="K282" s="375" t="n"/>
      <c r="L282" s="359" t="n"/>
      <c r="M282" s="376" t="n"/>
      <c r="N282" s="373" t="n"/>
      <c r="O282" s="359" t="n"/>
      <c r="P282" s="376" t="n"/>
      <c r="Q282" s="168" t="n"/>
    </row>
    <row r="283" ht="15" customHeight="1" thickBot="1">
      <c r="B283" s="47" t="n"/>
      <c r="C283" s="377" t="n"/>
      <c r="D283" s="378" t="n"/>
      <c r="E283" s="379" t="n"/>
      <c r="F283" s="191" t="n"/>
      <c r="G283" s="380" t="n"/>
      <c r="H283" s="42" t="n"/>
      <c r="I283" s="377" t="n"/>
      <c r="J283" s="155">
        <f>F283-I281</f>
        <v/>
      </c>
      <c r="K283" s="379" t="n"/>
      <c r="L283" s="380" t="n"/>
      <c r="M283" s="381" t="n"/>
      <c r="N283" s="377" t="n"/>
      <c r="O283" s="380" t="n"/>
      <c r="P283" s="381" t="n"/>
      <c r="Q283" s="168" t="n"/>
    </row>
    <row r="284" ht="15" customHeight="1">
      <c r="B284" s="47" t="n"/>
      <c r="C284" s="382" t="n">
        <v>69</v>
      </c>
      <c r="D284" s="383" t="n"/>
      <c r="E284" s="393" t="n"/>
      <c r="F284" s="193" t="n"/>
      <c r="G284" s="394" t="n"/>
      <c r="H284" s="43" t="n"/>
      <c r="I284" s="386">
        <f>AVERAGE(F284:F286)</f>
        <v/>
      </c>
      <c r="J284" s="153">
        <f>F284-I284</f>
        <v/>
      </c>
      <c r="K284" s="387">
        <f>(I284-$D$57)/$D$59</f>
        <v/>
      </c>
      <c r="L284" s="388">
        <f>10^K284</f>
        <v/>
      </c>
      <c r="M284" s="389">
        <f>L284*(452/G284)</f>
        <v/>
      </c>
      <c r="N284" s="390">
        <f>M284*E284</f>
        <v/>
      </c>
      <c r="O284" s="391">
        <f>N284/1000</f>
        <v/>
      </c>
      <c r="P284" s="392">
        <f>((O284*10^-12)*(G284*617.9))*10^-6*10^9*10^3</f>
        <v/>
      </c>
      <c r="Q284" s="168" t="n"/>
    </row>
    <row r="285" ht="15" customHeight="1">
      <c r="B285" s="47" t="n"/>
      <c r="C285" s="373" t="n"/>
      <c r="D285" s="374" t="n"/>
      <c r="E285" s="375" t="n"/>
      <c r="F285" s="192" t="n"/>
      <c r="G285" s="359" t="n"/>
      <c r="H285" s="41" t="n"/>
      <c r="I285" s="373" t="n"/>
      <c r="J285" s="154">
        <f>F285-I284</f>
        <v/>
      </c>
      <c r="K285" s="375" t="n"/>
      <c r="L285" s="359" t="n"/>
      <c r="M285" s="376" t="n"/>
      <c r="N285" s="373" t="n"/>
      <c r="O285" s="359" t="n"/>
      <c r="P285" s="376" t="n"/>
      <c r="Q285" s="168" t="n"/>
    </row>
    <row r="286" ht="15" customHeight="1" thickBot="1">
      <c r="B286" s="47" t="n"/>
      <c r="C286" s="377" t="n"/>
      <c r="D286" s="378" t="n"/>
      <c r="E286" s="379" t="n"/>
      <c r="F286" s="191" t="n"/>
      <c r="G286" s="380" t="n"/>
      <c r="H286" s="42" t="n"/>
      <c r="I286" s="377" t="n"/>
      <c r="J286" s="155">
        <f>F286-I284</f>
        <v/>
      </c>
      <c r="K286" s="379" t="n"/>
      <c r="L286" s="380" t="n"/>
      <c r="M286" s="381" t="n"/>
      <c r="N286" s="377" t="n"/>
      <c r="O286" s="380" t="n"/>
      <c r="P286" s="381" t="n"/>
      <c r="Q286" s="168" t="n"/>
    </row>
    <row r="287" ht="15" customHeight="1">
      <c r="B287" s="47" t="n"/>
      <c r="C287" s="382" t="n">
        <v>70</v>
      </c>
      <c r="D287" s="235" t="n"/>
      <c r="E287" s="393" t="n"/>
      <c r="F287" s="192" t="n"/>
      <c r="G287" s="394" t="n"/>
      <c r="H287" s="43" t="n"/>
      <c r="I287" s="386">
        <f>AVERAGE(F287:F289)</f>
        <v/>
      </c>
      <c r="J287" s="153">
        <f>F287-I287</f>
        <v/>
      </c>
      <c r="K287" s="387">
        <f>(I287-$D$57)/$D$59</f>
        <v/>
      </c>
      <c r="L287" s="388">
        <f>10^K287</f>
        <v/>
      </c>
      <c r="M287" s="389">
        <f>L287*(452/G287)</f>
        <v/>
      </c>
      <c r="N287" s="390">
        <f>M287*E287</f>
        <v/>
      </c>
      <c r="O287" s="391">
        <f>N287/1000</f>
        <v/>
      </c>
      <c r="P287" s="392">
        <f>((O287*10^-12)*(G287*617.9))*10^-6*10^9*10^3</f>
        <v/>
      </c>
      <c r="Q287" s="168" t="n"/>
    </row>
    <row r="288" ht="15" customHeight="1">
      <c r="B288" s="47" t="n"/>
      <c r="C288" s="373" t="n"/>
      <c r="D288" s="374" t="n"/>
      <c r="E288" s="375" t="n"/>
      <c r="F288" s="190" t="n"/>
      <c r="G288" s="359" t="n"/>
      <c r="H288" s="41" t="n"/>
      <c r="I288" s="373" t="n"/>
      <c r="J288" s="154">
        <f>F288-I287</f>
        <v/>
      </c>
      <c r="K288" s="375" t="n"/>
      <c r="L288" s="359" t="n"/>
      <c r="M288" s="376" t="n"/>
      <c r="N288" s="373" t="n"/>
      <c r="O288" s="359" t="n"/>
      <c r="P288" s="376" t="n"/>
      <c r="Q288" s="168" t="n"/>
    </row>
    <row r="289" ht="15" customHeight="1" thickBot="1">
      <c r="B289" s="47" t="n"/>
      <c r="C289" s="377" t="n"/>
      <c r="D289" s="378" t="n"/>
      <c r="E289" s="379" t="n"/>
      <c r="F289" s="191" t="n"/>
      <c r="G289" s="380" t="n"/>
      <c r="H289" s="42" t="n"/>
      <c r="I289" s="377" t="n"/>
      <c r="J289" s="155">
        <f>F289-I287</f>
        <v/>
      </c>
      <c r="K289" s="379" t="n"/>
      <c r="L289" s="380" t="n"/>
      <c r="M289" s="381" t="n"/>
      <c r="N289" s="377" t="n"/>
      <c r="O289" s="380" t="n"/>
      <c r="P289" s="381" t="n"/>
      <c r="Q289" s="168" t="n"/>
    </row>
    <row r="290" ht="15" customHeight="1">
      <c r="B290" s="47" t="n"/>
      <c r="C290" s="382" t="n">
        <v>71</v>
      </c>
      <c r="D290" s="383" t="n"/>
      <c r="E290" s="393" t="n"/>
      <c r="F290" s="192" t="n"/>
      <c r="G290" s="394" t="n"/>
      <c r="H290" s="43" t="n"/>
      <c r="I290" s="386">
        <f>AVERAGE(F290:F292)</f>
        <v/>
      </c>
      <c r="J290" s="153">
        <f>F290-I290</f>
        <v/>
      </c>
      <c r="K290" s="387">
        <f>(I290-$D$57)/$D$59</f>
        <v/>
      </c>
      <c r="L290" s="388">
        <f>10^K290</f>
        <v/>
      </c>
      <c r="M290" s="389">
        <f>L290*(452/G290)</f>
        <v/>
      </c>
      <c r="N290" s="390">
        <f>M290*E290</f>
        <v/>
      </c>
      <c r="O290" s="391">
        <f>N290/1000</f>
        <v/>
      </c>
      <c r="P290" s="392">
        <f>((O290*10^-12)*(G290*617.9))*10^-6*10^9*10^3</f>
        <v/>
      </c>
      <c r="Q290" s="168" t="n"/>
    </row>
    <row r="291" ht="15" customHeight="1">
      <c r="B291" s="47" t="n"/>
      <c r="C291" s="373" t="n"/>
      <c r="D291" s="374" t="n"/>
      <c r="E291" s="375" t="n"/>
      <c r="F291" s="190" t="n"/>
      <c r="G291" s="359" t="n"/>
      <c r="H291" s="41" t="n"/>
      <c r="I291" s="373" t="n"/>
      <c r="J291" s="154">
        <f>F291-I290</f>
        <v/>
      </c>
      <c r="K291" s="375" t="n"/>
      <c r="L291" s="359" t="n"/>
      <c r="M291" s="376" t="n"/>
      <c r="N291" s="373" t="n"/>
      <c r="O291" s="359" t="n"/>
      <c r="P291" s="376" t="n"/>
      <c r="Q291" s="168" t="n"/>
    </row>
    <row r="292" ht="15" customHeight="1" thickBot="1">
      <c r="B292" s="47" t="n"/>
      <c r="C292" s="377" t="n"/>
      <c r="D292" s="378" t="n"/>
      <c r="E292" s="379" t="n"/>
      <c r="F292" s="191" t="n"/>
      <c r="G292" s="380" t="n"/>
      <c r="H292" s="42" t="n"/>
      <c r="I292" s="377" t="n"/>
      <c r="J292" s="155">
        <f>F292-I290</f>
        <v/>
      </c>
      <c r="K292" s="379" t="n"/>
      <c r="L292" s="380" t="n"/>
      <c r="M292" s="381" t="n"/>
      <c r="N292" s="377" t="n"/>
      <c r="O292" s="380" t="n"/>
      <c r="P292" s="381" t="n"/>
      <c r="Q292" s="168" t="n"/>
    </row>
    <row r="293" ht="15" customHeight="1">
      <c r="B293" s="47" t="n"/>
      <c r="C293" s="382" t="n">
        <v>72</v>
      </c>
      <c r="D293" s="383" t="n"/>
      <c r="E293" s="393" t="n"/>
      <c r="F293" s="192" t="n"/>
      <c r="G293" s="394" t="n"/>
      <c r="H293" s="43" t="n"/>
      <c r="I293" s="386">
        <f>AVERAGE(F293:F295)</f>
        <v/>
      </c>
      <c r="J293" s="153">
        <f>F293-I293</f>
        <v/>
      </c>
      <c r="K293" s="387">
        <f>(I293-$D$57)/$D$59</f>
        <v/>
      </c>
      <c r="L293" s="388">
        <f>10^K293</f>
        <v/>
      </c>
      <c r="M293" s="389">
        <f>L293*(452/G293)</f>
        <v/>
      </c>
      <c r="N293" s="390">
        <f>M293*E293</f>
        <v/>
      </c>
      <c r="O293" s="391">
        <f>N293/1000</f>
        <v/>
      </c>
      <c r="P293" s="392">
        <f>((O293*10^-12)*(G293*617.9))*10^-6*10^9*10^3</f>
        <v/>
      </c>
      <c r="Q293" s="168" t="n"/>
    </row>
    <row r="294" ht="15" customHeight="1">
      <c r="B294" s="47" t="n"/>
      <c r="C294" s="373" t="n"/>
      <c r="D294" s="374" t="n"/>
      <c r="E294" s="375" t="n"/>
      <c r="F294" s="190" t="n"/>
      <c r="G294" s="359" t="n"/>
      <c r="H294" s="41" t="n"/>
      <c r="I294" s="373" t="n"/>
      <c r="J294" s="154">
        <f>F294-I293</f>
        <v/>
      </c>
      <c r="K294" s="375" t="n"/>
      <c r="L294" s="359" t="n"/>
      <c r="M294" s="376" t="n"/>
      <c r="N294" s="373" t="n"/>
      <c r="O294" s="359" t="n"/>
      <c r="P294" s="376" t="n"/>
      <c r="Q294" s="168" t="n"/>
    </row>
    <row r="295" ht="15" customHeight="1" thickBot="1">
      <c r="B295" s="47" t="n"/>
      <c r="C295" s="377" t="n"/>
      <c r="D295" s="378" t="n"/>
      <c r="E295" s="379" t="n"/>
      <c r="F295" s="191" t="n"/>
      <c r="G295" s="380" t="n"/>
      <c r="H295" s="42" t="n"/>
      <c r="I295" s="377" t="n"/>
      <c r="J295" s="155">
        <f>F295-I293</f>
        <v/>
      </c>
      <c r="K295" s="379" t="n"/>
      <c r="L295" s="380" t="n"/>
      <c r="M295" s="381" t="n"/>
      <c r="N295" s="377" t="n"/>
      <c r="O295" s="380" t="n"/>
      <c r="P295" s="381" t="n"/>
      <c r="Q295" s="168" t="n"/>
    </row>
    <row r="296" ht="15" customHeight="1">
      <c r="B296" s="47" t="n"/>
      <c r="C296" s="382" t="n">
        <v>73</v>
      </c>
      <c r="D296" s="235" t="n"/>
      <c r="E296" s="393" t="n"/>
      <c r="F296" s="192" t="n"/>
      <c r="G296" s="394" t="n"/>
      <c r="H296" s="43" t="n"/>
      <c r="I296" s="386">
        <f>AVERAGE(F296:F298)</f>
        <v/>
      </c>
      <c r="J296" s="153">
        <f>F296-I296</f>
        <v/>
      </c>
      <c r="K296" s="387">
        <f>(I296-$D$57)/$D$59</f>
        <v/>
      </c>
      <c r="L296" s="388">
        <f>10^K296</f>
        <v/>
      </c>
      <c r="M296" s="389">
        <f>L296*(452/G296)</f>
        <v/>
      </c>
      <c r="N296" s="390">
        <f>M296*E296</f>
        <v/>
      </c>
      <c r="O296" s="391">
        <f>N296/1000</f>
        <v/>
      </c>
      <c r="P296" s="392">
        <f>((O296*10^-12)*(G296*617.9))*10^-6*10^9*10^3</f>
        <v/>
      </c>
      <c r="Q296" s="168" t="n"/>
    </row>
    <row r="297" ht="15" customHeight="1">
      <c r="B297" s="47" t="n"/>
      <c r="C297" s="373" t="n"/>
      <c r="D297" s="374" t="n"/>
      <c r="E297" s="375" t="n"/>
      <c r="F297" s="190" t="n"/>
      <c r="G297" s="359" t="n"/>
      <c r="H297" s="41" t="n"/>
      <c r="I297" s="373" t="n"/>
      <c r="J297" s="154">
        <f>F297-I296</f>
        <v/>
      </c>
      <c r="K297" s="375" t="n"/>
      <c r="L297" s="359" t="n"/>
      <c r="M297" s="376" t="n"/>
      <c r="N297" s="373" t="n"/>
      <c r="O297" s="359" t="n"/>
      <c r="P297" s="376" t="n"/>
      <c r="Q297" s="168" t="n"/>
    </row>
    <row r="298" ht="15" customHeight="1" thickBot="1">
      <c r="B298" s="47" t="n"/>
      <c r="C298" s="377" t="n"/>
      <c r="D298" s="378" t="n"/>
      <c r="E298" s="379" t="n"/>
      <c r="F298" s="191" t="n"/>
      <c r="G298" s="380" t="n"/>
      <c r="H298" s="42" t="n"/>
      <c r="I298" s="377" t="n"/>
      <c r="J298" s="155">
        <f>F298-I296</f>
        <v/>
      </c>
      <c r="K298" s="379" t="n"/>
      <c r="L298" s="380" t="n"/>
      <c r="M298" s="381" t="n"/>
      <c r="N298" s="377" t="n"/>
      <c r="O298" s="380" t="n"/>
      <c r="P298" s="381" t="n"/>
      <c r="Q298" s="168" t="n"/>
    </row>
    <row r="299" ht="15" customHeight="1">
      <c r="B299" s="47" t="n"/>
      <c r="C299" s="382" t="n">
        <v>74</v>
      </c>
      <c r="D299" s="383" t="n"/>
      <c r="E299" s="393" t="n"/>
      <c r="F299" s="192" t="n"/>
      <c r="G299" s="394" t="n"/>
      <c r="H299" s="43" t="n"/>
      <c r="I299" s="386">
        <f>AVERAGE(F299:F301)</f>
        <v/>
      </c>
      <c r="J299" s="153">
        <f>F299-I299</f>
        <v/>
      </c>
      <c r="K299" s="387">
        <f>(I299-$D$57)/$D$59</f>
        <v/>
      </c>
      <c r="L299" s="388">
        <f>10^K299</f>
        <v/>
      </c>
      <c r="M299" s="389">
        <f>L299*(452/G299)</f>
        <v/>
      </c>
      <c r="N299" s="390">
        <f>M299*E299</f>
        <v/>
      </c>
      <c r="O299" s="391">
        <f>N299/1000</f>
        <v/>
      </c>
      <c r="P299" s="392">
        <f>((O299*10^-12)*(G299*617.9))*10^-6*10^9*10^3</f>
        <v/>
      </c>
      <c r="Q299" s="168" t="n"/>
    </row>
    <row r="300" ht="15" customHeight="1">
      <c r="B300" s="47" t="n"/>
      <c r="C300" s="373" t="n"/>
      <c r="D300" s="374" t="n"/>
      <c r="E300" s="375" t="n"/>
      <c r="F300" s="190" t="n"/>
      <c r="G300" s="359" t="n"/>
      <c r="H300" s="41" t="n"/>
      <c r="I300" s="373" t="n"/>
      <c r="J300" s="154">
        <f>F300-I299</f>
        <v/>
      </c>
      <c r="K300" s="375" t="n"/>
      <c r="L300" s="359" t="n"/>
      <c r="M300" s="376" t="n"/>
      <c r="N300" s="373" t="n"/>
      <c r="O300" s="359" t="n"/>
      <c r="P300" s="376" t="n"/>
      <c r="Q300" s="168" t="n"/>
    </row>
    <row r="301" ht="15" customHeight="1" thickBot="1">
      <c r="B301" s="47" t="n"/>
      <c r="C301" s="377" t="n"/>
      <c r="D301" s="378" t="n"/>
      <c r="E301" s="379" t="n"/>
      <c r="F301" s="191" t="n"/>
      <c r="G301" s="380" t="n"/>
      <c r="H301" s="42" t="n"/>
      <c r="I301" s="377" t="n"/>
      <c r="J301" s="155">
        <f>F301-I299</f>
        <v/>
      </c>
      <c r="K301" s="379" t="n"/>
      <c r="L301" s="380" t="n"/>
      <c r="M301" s="381" t="n"/>
      <c r="N301" s="377" t="n"/>
      <c r="O301" s="380" t="n"/>
      <c r="P301" s="381" t="n"/>
      <c r="Q301" s="168" t="n"/>
    </row>
    <row r="302" ht="15" customHeight="1">
      <c r="B302" s="47" t="n"/>
      <c r="C302" s="382" t="n">
        <v>75</v>
      </c>
      <c r="D302" s="383" t="n"/>
      <c r="E302" s="393" t="n"/>
      <c r="F302" s="192" t="n"/>
      <c r="G302" s="394" t="n"/>
      <c r="H302" s="43" t="n"/>
      <c r="I302" s="386">
        <f>AVERAGE(F302:F304)</f>
        <v/>
      </c>
      <c r="J302" s="153">
        <f>F302-I302</f>
        <v/>
      </c>
      <c r="K302" s="387">
        <f>(I302-$D$57)/$D$59</f>
        <v/>
      </c>
      <c r="L302" s="388">
        <f>10^K302</f>
        <v/>
      </c>
      <c r="M302" s="389">
        <f>L302*(452/G302)</f>
        <v/>
      </c>
      <c r="N302" s="390">
        <f>M302*E302</f>
        <v/>
      </c>
      <c r="O302" s="391">
        <f>N302/1000</f>
        <v/>
      </c>
      <c r="P302" s="392">
        <f>((O302*10^-12)*(G302*617.9))*10^-6*10^9*10^3</f>
        <v/>
      </c>
      <c r="Q302" s="168" t="n"/>
    </row>
    <row r="303" ht="15" customHeight="1">
      <c r="B303" s="47" t="n"/>
      <c r="C303" s="373" t="n"/>
      <c r="D303" s="374" t="n"/>
      <c r="E303" s="375" t="n"/>
      <c r="F303" s="190" t="n"/>
      <c r="G303" s="359" t="n"/>
      <c r="H303" s="41" t="n"/>
      <c r="I303" s="373" t="n"/>
      <c r="J303" s="154">
        <f>F303-I302</f>
        <v/>
      </c>
      <c r="K303" s="375" t="n"/>
      <c r="L303" s="359" t="n"/>
      <c r="M303" s="376" t="n"/>
      <c r="N303" s="373" t="n"/>
      <c r="O303" s="359" t="n"/>
      <c r="P303" s="376" t="n"/>
      <c r="Q303" s="168" t="n"/>
    </row>
    <row r="304" ht="15" customHeight="1" thickBot="1">
      <c r="B304" s="47" t="n"/>
      <c r="C304" s="377" t="n"/>
      <c r="D304" s="378" t="n"/>
      <c r="E304" s="379" t="n"/>
      <c r="F304" s="191" t="n"/>
      <c r="G304" s="380" t="n"/>
      <c r="H304" s="42" t="n"/>
      <c r="I304" s="377" t="n"/>
      <c r="J304" s="155">
        <f>F304-I302</f>
        <v/>
      </c>
      <c r="K304" s="379" t="n"/>
      <c r="L304" s="380" t="n"/>
      <c r="M304" s="381" t="n"/>
      <c r="N304" s="377" t="n"/>
      <c r="O304" s="380" t="n"/>
      <c r="P304" s="381" t="n"/>
      <c r="Q304" s="168" t="n"/>
    </row>
    <row r="305" ht="15" customHeight="1">
      <c r="B305" s="47" t="n"/>
      <c r="C305" s="382" t="n">
        <v>76</v>
      </c>
      <c r="D305" s="235" t="n"/>
      <c r="E305" s="393" t="n"/>
      <c r="F305" s="192" t="n"/>
      <c r="G305" s="394" t="n"/>
      <c r="H305" s="43" t="n"/>
      <c r="I305" s="386">
        <f>AVERAGE(F305:F307)</f>
        <v/>
      </c>
      <c r="J305" s="153">
        <f>F305-I305</f>
        <v/>
      </c>
      <c r="K305" s="387">
        <f>(I305-$D$57)/$D$59</f>
        <v/>
      </c>
      <c r="L305" s="388">
        <f>10^K305</f>
        <v/>
      </c>
      <c r="M305" s="389">
        <f>L305*(452/G305)</f>
        <v/>
      </c>
      <c r="N305" s="390">
        <f>M305*E305</f>
        <v/>
      </c>
      <c r="O305" s="391">
        <f>N305/1000</f>
        <v/>
      </c>
      <c r="P305" s="392">
        <f>((O305*10^-12)*(G305*617.9))*10^-6*10^9*10^3</f>
        <v/>
      </c>
      <c r="Q305" s="168" t="n"/>
    </row>
    <row r="306" ht="15" customHeight="1">
      <c r="B306" s="47" t="n"/>
      <c r="C306" s="373" t="n"/>
      <c r="D306" s="374" t="n"/>
      <c r="E306" s="375" t="n"/>
      <c r="F306" s="190" t="n"/>
      <c r="G306" s="359" t="n"/>
      <c r="H306" s="41" t="n"/>
      <c r="I306" s="373" t="n"/>
      <c r="J306" s="154">
        <f>F306-I305</f>
        <v/>
      </c>
      <c r="K306" s="375" t="n"/>
      <c r="L306" s="359" t="n"/>
      <c r="M306" s="376" t="n"/>
      <c r="N306" s="373" t="n"/>
      <c r="O306" s="359" t="n"/>
      <c r="P306" s="376" t="n"/>
      <c r="Q306" s="168" t="n"/>
    </row>
    <row r="307" ht="15" customHeight="1" thickBot="1">
      <c r="B307" s="47" t="n"/>
      <c r="C307" s="377" t="n"/>
      <c r="D307" s="378" t="n"/>
      <c r="E307" s="379" t="n"/>
      <c r="F307" s="191" t="n"/>
      <c r="G307" s="380" t="n"/>
      <c r="H307" s="42" t="n"/>
      <c r="I307" s="377" t="n"/>
      <c r="J307" s="155">
        <f>F307-I305</f>
        <v/>
      </c>
      <c r="K307" s="379" t="n"/>
      <c r="L307" s="380" t="n"/>
      <c r="M307" s="381" t="n"/>
      <c r="N307" s="377" t="n"/>
      <c r="O307" s="380" t="n"/>
      <c r="P307" s="381" t="n"/>
      <c r="Q307" s="168" t="n"/>
    </row>
    <row r="308" ht="15" customHeight="1">
      <c r="B308" s="47" t="n"/>
      <c r="C308" s="382" t="n">
        <v>77</v>
      </c>
      <c r="D308" s="383" t="n"/>
      <c r="E308" s="393" t="n"/>
      <c r="F308" s="192" t="n"/>
      <c r="G308" s="394" t="n"/>
      <c r="H308" s="43" t="n"/>
      <c r="I308" s="386">
        <f>AVERAGE(F308:F310)</f>
        <v/>
      </c>
      <c r="J308" s="153">
        <f>F308-I308</f>
        <v/>
      </c>
      <c r="K308" s="387">
        <f>(I308-$D$57)/$D$59</f>
        <v/>
      </c>
      <c r="L308" s="388">
        <f>10^K308</f>
        <v/>
      </c>
      <c r="M308" s="389">
        <f>L308*(452/G308)</f>
        <v/>
      </c>
      <c r="N308" s="390">
        <f>M308*E308</f>
        <v/>
      </c>
      <c r="O308" s="391">
        <f>N308/1000</f>
        <v/>
      </c>
      <c r="P308" s="392">
        <f>((O308*10^-12)*(G308*617.9))*10^-6*10^9*10^3</f>
        <v/>
      </c>
      <c r="Q308" s="168" t="n"/>
    </row>
    <row r="309" ht="15" customHeight="1">
      <c r="B309" s="47" t="n"/>
      <c r="C309" s="373" t="n"/>
      <c r="D309" s="374" t="n"/>
      <c r="E309" s="375" t="n"/>
      <c r="F309" s="190" t="n"/>
      <c r="G309" s="359" t="n"/>
      <c r="H309" s="41" t="n"/>
      <c r="I309" s="373" t="n"/>
      <c r="J309" s="154">
        <f>F309-I308</f>
        <v/>
      </c>
      <c r="K309" s="375" t="n"/>
      <c r="L309" s="359" t="n"/>
      <c r="M309" s="376" t="n"/>
      <c r="N309" s="373" t="n"/>
      <c r="O309" s="359" t="n"/>
      <c r="P309" s="376" t="n"/>
      <c r="Q309" s="168" t="n"/>
    </row>
    <row r="310" ht="15" customHeight="1" thickBot="1">
      <c r="B310" s="47" t="n"/>
      <c r="C310" s="377" t="n"/>
      <c r="D310" s="378" t="n"/>
      <c r="E310" s="379" t="n"/>
      <c r="F310" s="191" t="n"/>
      <c r="G310" s="380" t="n"/>
      <c r="H310" s="42" t="n"/>
      <c r="I310" s="377" t="n"/>
      <c r="J310" s="155">
        <f>F310-I308</f>
        <v/>
      </c>
      <c r="K310" s="379" t="n"/>
      <c r="L310" s="380" t="n"/>
      <c r="M310" s="381" t="n"/>
      <c r="N310" s="377" t="n"/>
      <c r="O310" s="380" t="n"/>
      <c r="P310" s="381" t="n"/>
      <c r="Q310" s="168" t="n"/>
    </row>
    <row r="311" ht="15" customHeight="1">
      <c r="B311" s="47" t="n"/>
      <c r="C311" s="382" t="n">
        <v>78</v>
      </c>
      <c r="D311" s="383" t="n"/>
      <c r="E311" s="393" t="n"/>
      <c r="F311" s="192" t="n"/>
      <c r="G311" s="394" t="n"/>
      <c r="H311" s="43" t="n"/>
      <c r="I311" s="386">
        <f>AVERAGE(F311:F313)</f>
        <v/>
      </c>
      <c r="J311" s="153">
        <f>F311-I311</f>
        <v/>
      </c>
      <c r="K311" s="387">
        <f>(I311-$D$57)/$D$59</f>
        <v/>
      </c>
      <c r="L311" s="388">
        <f>10^K311</f>
        <v/>
      </c>
      <c r="M311" s="389">
        <f>L311*(452/G311)</f>
        <v/>
      </c>
      <c r="N311" s="390">
        <f>M311*E311</f>
        <v/>
      </c>
      <c r="O311" s="391">
        <f>N311/1000</f>
        <v/>
      </c>
      <c r="P311" s="392">
        <f>((O311*10^-12)*(G311*617.9))*10^-6*10^9*10^3</f>
        <v/>
      </c>
      <c r="Q311" s="168" t="n"/>
    </row>
    <row r="312" ht="15" customHeight="1">
      <c r="B312" s="47" t="n"/>
      <c r="C312" s="373" t="n"/>
      <c r="D312" s="374" t="n"/>
      <c r="E312" s="375" t="n"/>
      <c r="F312" s="190" t="n"/>
      <c r="G312" s="359" t="n"/>
      <c r="H312" s="41" t="n"/>
      <c r="I312" s="373" t="n"/>
      <c r="J312" s="154">
        <f>F312-I311</f>
        <v/>
      </c>
      <c r="K312" s="375" t="n"/>
      <c r="L312" s="359" t="n"/>
      <c r="M312" s="376" t="n"/>
      <c r="N312" s="373" t="n"/>
      <c r="O312" s="359" t="n"/>
      <c r="P312" s="376" t="n"/>
      <c r="Q312" s="168" t="n"/>
    </row>
    <row r="313" ht="15" customHeight="1" thickBot="1">
      <c r="B313" s="47" t="n"/>
      <c r="C313" s="377" t="n"/>
      <c r="D313" s="378" t="n"/>
      <c r="E313" s="379" t="n"/>
      <c r="F313" s="191" t="n"/>
      <c r="G313" s="380" t="n"/>
      <c r="H313" s="42" t="n"/>
      <c r="I313" s="377" t="n"/>
      <c r="J313" s="155">
        <f>F313-I311</f>
        <v/>
      </c>
      <c r="K313" s="379" t="n"/>
      <c r="L313" s="380" t="n"/>
      <c r="M313" s="381" t="n"/>
      <c r="N313" s="377" t="n"/>
      <c r="O313" s="380" t="n"/>
      <c r="P313" s="381" t="n"/>
      <c r="Q313" s="168" t="n"/>
    </row>
    <row r="314" ht="15" customHeight="1">
      <c r="B314" s="47" t="n"/>
      <c r="C314" s="382" t="n">
        <v>79</v>
      </c>
      <c r="D314" s="235" t="n"/>
      <c r="E314" s="393" t="n"/>
      <c r="F314" s="192" t="n"/>
      <c r="G314" s="394" t="n"/>
      <c r="H314" s="43" t="n"/>
      <c r="I314" s="386">
        <f>AVERAGE(F314:F316)</f>
        <v/>
      </c>
      <c r="J314" s="153">
        <f>F314-I314</f>
        <v/>
      </c>
      <c r="K314" s="387">
        <f>(I314-$D$57)/$D$59</f>
        <v/>
      </c>
      <c r="L314" s="388">
        <f>10^K314</f>
        <v/>
      </c>
      <c r="M314" s="389">
        <f>L314*(452/G314)</f>
        <v/>
      </c>
      <c r="N314" s="390">
        <f>M314*E314</f>
        <v/>
      </c>
      <c r="O314" s="391">
        <f>N314/1000</f>
        <v/>
      </c>
      <c r="P314" s="392">
        <f>((O314*10^-12)*(G314*617.9))*10^-6*10^9*10^3</f>
        <v/>
      </c>
      <c r="Q314" s="168" t="n"/>
    </row>
    <row r="315" ht="15" customHeight="1">
      <c r="B315" s="47" t="n"/>
      <c r="C315" s="373" t="n"/>
      <c r="D315" s="374" t="n"/>
      <c r="E315" s="375" t="n"/>
      <c r="F315" s="190" t="n"/>
      <c r="G315" s="359" t="n"/>
      <c r="H315" s="41" t="n"/>
      <c r="I315" s="373" t="n"/>
      <c r="J315" s="154">
        <f>F315-I314</f>
        <v/>
      </c>
      <c r="K315" s="375" t="n"/>
      <c r="L315" s="359" t="n"/>
      <c r="M315" s="376" t="n"/>
      <c r="N315" s="373" t="n"/>
      <c r="O315" s="359" t="n"/>
      <c r="P315" s="376" t="n"/>
      <c r="Q315" s="168" t="n"/>
    </row>
    <row r="316" ht="15" customHeight="1" thickBot="1">
      <c r="B316" s="47" t="n"/>
      <c r="C316" s="377" t="n"/>
      <c r="D316" s="378" t="n"/>
      <c r="E316" s="379" t="n"/>
      <c r="F316" s="191" t="n"/>
      <c r="G316" s="380" t="n"/>
      <c r="H316" s="42" t="n"/>
      <c r="I316" s="377" t="n"/>
      <c r="J316" s="155">
        <f>F316-I314</f>
        <v/>
      </c>
      <c r="K316" s="379" t="n"/>
      <c r="L316" s="380" t="n"/>
      <c r="M316" s="381" t="n"/>
      <c r="N316" s="377" t="n"/>
      <c r="O316" s="380" t="n"/>
      <c r="P316" s="381" t="n"/>
      <c r="Q316" s="168" t="n"/>
    </row>
    <row r="317" ht="15" customHeight="1">
      <c r="B317" s="47" t="n"/>
      <c r="C317" s="382" t="n">
        <v>80</v>
      </c>
      <c r="D317" s="383" t="n"/>
      <c r="E317" s="393" t="n"/>
      <c r="F317" s="192" t="n"/>
      <c r="G317" s="394" t="n"/>
      <c r="H317" s="43" t="n"/>
      <c r="I317" s="386">
        <f>AVERAGE(F317:F319)</f>
        <v/>
      </c>
      <c r="J317" s="153">
        <f>F317-I317</f>
        <v/>
      </c>
      <c r="K317" s="387">
        <f>(I317-$D$57)/$D$59</f>
        <v/>
      </c>
      <c r="L317" s="388">
        <f>10^K317</f>
        <v/>
      </c>
      <c r="M317" s="389">
        <f>L317*(452/G317)</f>
        <v/>
      </c>
      <c r="N317" s="390">
        <f>M317*E317</f>
        <v/>
      </c>
      <c r="O317" s="391">
        <f>N317/1000</f>
        <v/>
      </c>
      <c r="P317" s="392">
        <f>((O317*10^-12)*(G317*617.9))*10^-6*10^9*10^3</f>
        <v/>
      </c>
      <c r="Q317" s="168" t="n"/>
    </row>
    <row r="318" ht="15" customHeight="1">
      <c r="B318" s="47" t="n"/>
      <c r="C318" s="373" t="n"/>
      <c r="D318" s="374" t="n"/>
      <c r="E318" s="375" t="n"/>
      <c r="F318" s="190" t="n"/>
      <c r="G318" s="359" t="n"/>
      <c r="H318" s="41" t="n"/>
      <c r="I318" s="373" t="n"/>
      <c r="J318" s="154">
        <f>F318-I317</f>
        <v/>
      </c>
      <c r="K318" s="375" t="n"/>
      <c r="L318" s="359" t="n"/>
      <c r="M318" s="376" t="n"/>
      <c r="N318" s="373" t="n"/>
      <c r="O318" s="359" t="n"/>
      <c r="P318" s="376" t="n"/>
      <c r="Q318" s="168" t="n"/>
    </row>
    <row r="319" ht="15" customHeight="1" thickBot="1">
      <c r="B319" s="47" t="n"/>
      <c r="C319" s="377" t="n"/>
      <c r="D319" s="378" t="n"/>
      <c r="E319" s="379" t="n"/>
      <c r="F319" s="191" t="n"/>
      <c r="G319" s="380" t="n"/>
      <c r="H319" s="42" t="n"/>
      <c r="I319" s="377" t="n"/>
      <c r="J319" s="155">
        <f>F319-I317</f>
        <v/>
      </c>
      <c r="K319" s="379" t="n"/>
      <c r="L319" s="380" t="n"/>
      <c r="M319" s="381" t="n"/>
      <c r="N319" s="377" t="n"/>
      <c r="O319" s="380" t="n"/>
      <c r="P319" s="381" t="n"/>
      <c r="Q319" s="168" t="n"/>
    </row>
    <row r="320" ht="15" customHeight="1">
      <c r="B320" s="47" t="n"/>
      <c r="C320" s="382" t="n">
        <v>81</v>
      </c>
      <c r="D320" s="383" t="n"/>
      <c r="E320" s="393" t="n"/>
      <c r="F320" s="192" t="n"/>
      <c r="G320" s="394" t="n"/>
      <c r="H320" s="43" t="n"/>
      <c r="I320" s="386">
        <f>AVERAGE(F320:F322)</f>
        <v/>
      </c>
      <c r="J320" s="153">
        <f>F320-I320</f>
        <v/>
      </c>
      <c r="K320" s="387">
        <f>(I320-$D$57)/$D$59</f>
        <v/>
      </c>
      <c r="L320" s="388">
        <f>10^K320</f>
        <v/>
      </c>
      <c r="M320" s="389">
        <f>L320*(452/G320)</f>
        <v/>
      </c>
      <c r="N320" s="390">
        <f>M320*E320</f>
        <v/>
      </c>
      <c r="O320" s="391">
        <f>N320/1000</f>
        <v/>
      </c>
      <c r="P320" s="392">
        <f>((O320*10^-12)*(G320*617.9))*10^-6*10^9*10^3</f>
        <v/>
      </c>
      <c r="Q320" s="168" t="n"/>
    </row>
    <row r="321" ht="15" customHeight="1">
      <c r="B321" s="47" t="n"/>
      <c r="C321" s="373" t="n"/>
      <c r="D321" s="374" t="n"/>
      <c r="E321" s="375" t="n"/>
      <c r="F321" s="190" t="n"/>
      <c r="G321" s="359" t="n"/>
      <c r="H321" s="41" t="n"/>
      <c r="I321" s="373" t="n"/>
      <c r="J321" s="154">
        <f>F321-I320</f>
        <v/>
      </c>
      <c r="K321" s="375" t="n"/>
      <c r="L321" s="359" t="n"/>
      <c r="M321" s="376" t="n"/>
      <c r="N321" s="373" t="n"/>
      <c r="O321" s="359" t="n"/>
      <c r="P321" s="376" t="n"/>
      <c r="Q321" s="168" t="n"/>
    </row>
    <row r="322" ht="15" customHeight="1" thickBot="1">
      <c r="B322" s="47" t="n"/>
      <c r="C322" s="377" t="n"/>
      <c r="D322" s="378" t="n"/>
      <c r="E322" s="379" t="n"/>
      <c r="F322" s="191" t="n"/>
      <c r="G322" s="380" t="n"/>
      <c r="H322" s="42" t="n"/>
      <c r="I322" s="377" t="n"/>
      <c r="J322" s="155">
        <f>F322-I320</f>
        <v/>
      </c>
      <c r="K322" s="379" t="n"/>
      <c r="L322" s="380" t="n"/>
      <c r="M322" s="381" t="n"/>
      <c r="N322" s="377" t="n"/>
      <c r="O322" s="380" t="n"/>
      <c r="P322" s="381" t="n"/>
      <c r="Q322" s="168" t="n"/>
    </row>
    <row r="323" ht="15" customHeight="1">
      <c r="B323" s="47" t="n"/>
      <c r="C323" s="382" t="n">
        <v>82</v>
      </c>
      <c r="D323" s="235" t="n"/>
      <c r="E323" s="393" t="n"/>
      <c r="F323" s="192" t="n"/>
      <c r="G323" s="394" t="n"/>
      <c r="H323" s="43" t="n"/>
      <c r="I323" s="386">
        <f>AVERAGE(F323:F325)</f>
        <v/>
      </c>
      <c r="J323" s="153">
        <f>F323-I323</f>
        <v/>
      </c>
      <c r="K323" s="387">
        <f>(I323-$D$57)/$D$59</f>
        <v/>
      </c>
      <c r="L323" s="388">
        <f>10^K323</f>
        <v/>
      </c>
      <c r="M323" s="389">
        <f>L323*(452/G323)</f>
        <v/>
      </c>
      <c r="N323" s="390">
        <f>M323*E323</f>
        <v/>
      </c>
      <c r="O323" s="391">
        <f>N323/1000</f>
        <v/>
      </c>
      <c r="P323" s="392">
        <f>((O323*10^-12)*(G323*617.9))*10^-6*10^9*10^3</f>
        <v/>
      </c>
      <c r="Q323" s="168" t="n"/>
    </row>
    <row r="324" ht="15" customHeight="1">
      <c r="B324" s="47" t="n"/>
      <c r="C324" s="373" t="n"/>
      <c r="D324" s="374" t="n"/>
      <c r="E324" s="375" t="n"/>
      <c r="F324" s="190" t="n"/>
      <c r="G324" s="359" t="n"/>
      <c r="H324" s="41" t="n"/>
      <c r="I324" s="373" t="n"/>
      <c r="J324" s="154">
        <f>F324-I323</f>
        <v/>
      </c>
      <c r="K324" s="375" t="n"/>
      <c r="L324" s="359" t="n"/>
      <c r="M324" s="376" t="n"/>
      <c r="N324" s="373" t="n"/>
      <c r="O324" s="359" t="n"/>
      <c r="P324" s="376" t="n"/>
      <c r="Q324" s="168" t="n"/>
    </row>
    <row r="325" ht="15" customHeight="1" thickBot="1">
      <c r="B325" s="47" t="n"/>
      <c r="C325" s="377" t="n"/>
      <c r="D325" s="378" t="n"/>
      <c r="E325" s="379" t="n"/>
      <c r="F325" s="191" t="n"/>
      <c r="G325" s="380" t="n"/>
      <c r="H325" s="42" t="n"/>
      <c r="I325" s="377" t="n"/>
      <c r="J325" s="155">
        <f>F325-I323</f>
        <v/>
      </c>
      <c r="K325" s="379" t="n"/>
      <c r="L325" s="380" t="n"/>
      <c r="M325" s="381" t="n"/>
      <c r="N325" s="377" t="n"/>
      <c r="O325" s="380" t="n"/>
      <c r="P325" s="381" t="n"/>
      <c r="Q325" s="168" t="n"/>
    </row>
    <row r="326" ht="15" customHeight="1">
      <c r="B326" s="47" t="n"/>
      <c r="C326" s="382" t="n">
        <v>83</v>
      </c>
      <c r="D326" s="383" t="n"/>
      <c r="E326" s="393" t="n"/>
      <c r="F326" s="192" t="n"/>
      <c r="G326" s="394" t="n"/>
      <c r="H326" s="43" t="n"/>
      <c r="I326" s="386">
        <f>AVERAGE(F326:F328)</f>
        <v/>
      </c>
      <c r="J326" s="153">
        <f>F326-I326</f>
        <v/>
      </c>
      <c r="K326" s="387">
        <f>(I326-$D$57)/$D$59</f>
        <v/>
      </c>
      <c r="L326" s="388">
        <f>10^K326</f>
        <v/>
      </c>
      <c r="M326" s="389">
        <f>L326*(452/G326)</f>
        <v/>
      </c>
      <c r="N326" s="390">
        <f>M326*E326</f>
        <v/>
      </c>
      <c r="O326" s="391">
        <f>N326/1000</f>
        <v/>
      </c>
      <c r="P326" s="392">
        <f>((O326*10^-12)*(G326*617.9))*10^-6*10^9*10^3</f>
        <v/>
      </c>
      <c r="Q326" s="168" t="n"/>
    </row>
    <row r="327" ht="15" customHeight="1">
      <c r="B327" s="47" t="n"/>
      <c r="C327" s="373" t="n"/>
      <c r="D327" s="374" t="n"/>
      <c r="E327" s="375" t="n"/>
      <c r="F327" s="190" t="n"/>
      <c r="G327" s="359" t="n"/>
      <c r="H327" s="41" t="n"/>
      <c r="I327" s="373" t="n"/>
      <c r="J327" s="154">
        <f>F327-I326</f>
        <v/>
      </c>
      <c r="K327" s="375" t="n"/>
      <c r="L327" s="359" t="n"/>
      <c r="M327" s="376" t="n"/>
      <c r="N327" s="373" t="n"/>
      <c r="O327" s="359" t="n"/>
      <c r="P327" s="376" t="n"/>
      <c r="Q327" s="168" t="n"/>
    </row>
    <row r="328" ht="15" customHeight="1" thickBot="1">
      <c r="B328" s="47" t="n"/>
      <c r="C328" s="377" t="n"/>
      <c r="D328" s="378" t="n"/>
      <c r="E328" s="379" t="n"/>
      <c r="F328" s="191" t="n"/>
      <c r="G328" s="380" t="n"/>
      <c r="H328" s="42" t="n"/>
      <c r="I328" s="377" t="n"/>
      <c r="J328" s="155">
        <f>F328-I326</f>
        <v/>
      </c>
      <c r="K328" s="379" t="n"/>
      <c r="L328" s="380" t="n"/>
      <c r="M328" s="381" t="n"/>
      <c r="N328" s="377" t="n"/>
      <c r="O328" s="380" t="n"/>
      <c r="P328" s="381" t="n"/>
      <c r="Q328" s="168" t="n"/>
    </row>
    <row r="329" ht="15" customHeight="1">
      <c r="B329" s="47" t="n"/>
      <c r="C329" s="382" t="n">
        <v>84</v>
      </c>
      <c r="D329" s="383" t="n"/>
      <c r="E329" s="393" t="n"/>
      <c r="F329" s="192" t="n"/>
      <c r="G329" s="394" t="n"/>
      <c r="H329" s="43" t="n"/>
      <c r="I329" s="386">
        <f>AVERAGE(F329:F331)</f>
        <v/>
      </c>
      <c r="J329" s="153">
        <f>F329-I329</f>
        <v/>
      </c>
      <c r="K329" s="387">
        <f>(I329-$D$57)/$D$59</f>
        <v/>
      </c>
      <c r="L329" s="388">
        <f>10^K329</f>
        <v/>
      </c>
      <c r="M329" s="389">
        <f>L329*(452/G329)</f>
        <v/>
      </c>
      <c r="N329" s="390">
        <f>M329*E329</f>
        <v/>
      </c>
      <c r="O329" s="391">
        <f>N329/1000</f>
        <v/>
      </c>
      <c r="P329" s="392">
        <f>((O329*10^-12)*(G329*617.9))*10^-6*10^9*10^3</f>
        <v/>
      </c>
      <c r="Q329" s="168" t="n"/>
    </row>
    <row r="330" ht="15" customHeight="1">
      <c r="B330" s="47" t="n"/>
      <c r="C330" s="373" t="n"/>
      <c r="D330" s="374" t="n"/>
      <c r="E330" s="375" t="n"/>
      <c r="F330" s="190" t="n"/>
      <c r="G330" s="359" t="n"/>
      <c r="H330" s="41" t="n"/>
      <c r="I330" s="373" t="n"/>
      <c r="J330" s="154">
        <f>F330-I329</f>
        <v/>
      </c>
      <c r="K330" s="375" t="n"/>
      <c r="L330" s="359" t="n"/>
      <c r="M330" s="376" t="n"/>
      <c r="N330" s="373" t="n"/>
      <c r="O330" s="359" t="n"/>
      <c r="P330" s="376" t="n"/>
      <c r="Q330" s="168" t="n"/>
    </row>
    <row r="331" ht="15" customHeight="1" thickBot="1">
      <c r="B331" s="47" t="n"/>
      <c r="C331" s="377" t="n"/>
      <c r="D331" s="378" t="n"/>
      <c r="E331" s="379" t="n"/>
      <c r="F331" s="191" t="n"/>
      <c r="G331" s="380" t="n"/>
      <c r="H331" s="42" t="n"/>
      <c r="I331" s="377" t="n"/>
      <c r="J331" s="155">
        <f>F331-I329</f>
        <v/>
      </c>
      <c r="K331" s="379" t="n"/>
      <c r="L331" s="380" t="n"/>
      <c r="M331" s="381" t="n"/>
      <c r="N331" s="377" t="n"/>
      <c r="O331" s="380" t="n"/>
      <c r="P331" s="381" t="n"/>
      <c r="Q331" s="168" t="n"/>
    </row>
    <row r="332" ht="15" customHeight="1">
      <c r="B332" s="47" t="n"/>
      <c r="C332" s="382" t="n">
        <v>85</v>
      </c>
      <c r="D332" s="235" t="n"/>
      <c r="E332" s="393" t="n"/>
      <c r="F332" s="192" t="n"/>
      <c r="G332" s="394" t="n"/>
      <c r="H332" s="43" t="n"/>
      <c r="I332" s="386">
        <f>AVERAGE(F332:F334)</f>
        <v/>
      </c>
      <c r="J332" s="153">
        <f>F332-I332</f>
        <v/>
      </c>
      <c r="K332" s="387">
        <f>(I332-$D$57)/$D$59</f>
        <v/>
      </c>
      <c r="L332" s="388">
        <f>10^K332</f>
        <v/>
      </c>
      <c r="M332" s="389">
        <f>L332*(452/G332)</f>
        <v/>
      </c>
      <c r="N332" s="390">
        <f>M332*E332</f>
        <v/>
      </c>
      <c r="O332" s="391">
        <f>N332/1000</f>
        <v/>
      </c>
      <c r="P332" s="392">
        <f>((O332*10^-12)*(G332*617.9))*10^-6*10^9*10^3</f>
        <v/>
      </c>
      <c r="Q332" s="168" t="n"/>
    </row>
    <row r="333" ht="15" customHeight="1">
      <c r="B333" s="47" t="n"/>
      <c r="C333" s="373" t="n"/>
      <c r="D333" s="374" t="n"/>
      <c r="E333" s="375" t="n"/>
      <c r="F333" s="190" t="n"/>
      <c r="G333" s="359" t="n"/>
      <c r="H333" s="41" t="n"/>
      <c r="I333" s="373" t="n"/>
      <c r="J333" s="154">
        <f>F333-I332</f>
        <v/>
      </c>
      <c r="K333" s="375" t="n"/>
      <c r="L333" s="359" t="n"/>
      <c r="M333" s="376" t="n"/>
      <c r="N333" s="373" t="n"/>
      <c r="O333" s="359" t="n"/>
      <c r="P333" s="376" t="n"/>
      <c r="Q333" s="168" t="n"/>
    </row>
    <row r="334" ht="15" customHeight="1" thickBot="1">
      <c r="B334" s="47" t="n"/>
      <c r="C334" s="377" t="n"/>
      <c r="D334" s="378" t="n"/>
      <c r="E334" s="379" t="n"/>
      <c r="F334" s="191" t="n"/>
      <c r="G334" s="380" t="n"/>
      <c r="H334" s="42" t="n"/>
      <c r="I334" s="377" t="n"/>
      <c r="J334" s="155">
        <f>F334-I332</f>
        <v/>
      </c>
      <c r="K334" s="379" t="n"/>
      <c r="L334" s="380" t="n"/>
      <c r="M334" s="381" t="n"/>
      <c r="N334" s="377" t="n"/>
      <c r="O334" s="380" t="n"/>
      <c r="P334" s="381" t="n"/>
      <c r="Q334" s="168" t="n"/>
    </row>
    <row r="335" ht="15" customHeight="1">
      <c r="B335" s="47" t="n"/>
      <c r="C335" s="382" t="n">
        <v>86</v>
      </c>
      <c r="D335" s="383" t="n"/>
      <c r="E335" s="393" t="n"/>
      <c r="F335" s="192" t="n"/>
      <c r="G335" s="394" t="n"/>
      <c r="H335" s="43" t="n"/>
      <c r="I335" s="386">
        <f>AVERAGE(F335:F337)</f>
        <v/>
      </c>
      <c r="J335" s="153">
        <f>F335-I335</f>
        <v/>
      </c>
      <c r="K335" s="387">
        <f>(I335-$D$57)/$D$59</f>
        <v/>
      </c>
      <c r="L335" s="388">
        <f>10^K335</f>
        <v/>
      </c>
      <c r="M335" s="389">
        <f>L335*(452/G335)</f>
        <v/>
      </c>
      <c r="N335" s="390">
        <f>M335*E335</f>
        <v/>
      </c>
      <c r="O335" s="391">
        <f>N335/1000</f>
        <v/>
      </c>
      <c r="P335" s="392">
        <f>((O335*10^-12)*(G335*617.9))*10^-6*10^9*10^3</f>
        <v/>
      </c>
      <c r="Q335" s="168" t="n"/>
    </row>
    <row r="336" ht="15" customHeight="1">
      <c r="B336" s="47" t="n"/>
      <c r="C336" s="373" t="n"/>
      <c r="D336" s="374" t="n"/>
      <c r="E336" s="375" t="n"/>
      <c r="F336" s="190" t="n"/>
      <c r="G336" s="359" t="n"/>
      <c r="H336" s="41" t="n"/>
      <c r="I336" s="373" t="n"/>
      <c r="J336" s="154">
        <f>F336-I335</f>
        <v/>
      </c>
      <c r="K336" s="375" t="n"/>
      <c r="L336" s="359" t="n"/>
      <c r="M336" s="376" t="n"/>
      <c r="N336" s="373" t="n"/>
      <c r="O336" s="359" t="n"/>
      <c r="P336" s="376" t="n"/>
      <c r="Q336" s="168" t="n"/>
    </row>
    <row r="337" ht="15" customHeight="1" thickBot="1">
      <c r="B337" s="47" t="n"/>
      <c r="C337" s="377" t="n"/>
      <c r="D337" s="378" t="n"/>
      <c r="E337" s="379" t="n"/>
      <c r="F337" s="191" t="n"/>
      <c r="G337" s="380" t="n"/>
      <c r="H337" s="42" t="n"/>
      <c r="I337" s="377" t="n"/>
      <c r="J337" s="155">
        <f>F337-I335</f>
        <v/>
      </c>
      <c r="K337" s="379" t="n"/>
      <c r="L337" s="380" t="n"/>
      <c r="M337" s="381" t="n"/>
      <c r="N337" s="377" t="n"/>
      <c r="O337" s="380" t="n"/>
      <c r="P337" s="381" t="n"/>
      <c r="Q337" s="168" t="n"/>
    </row>
    <row r="338" ht="15" customHeight="1">
      <c r="B338" s="47" t="n"/>
      <c r="C338" s="382" t="n">
        <v>87</v>
      </c>
      <c r="D338" s="383" t="n"/>
      <c r="E338" s="393" t="n"/>
      <c r="F338" s="192" t="n"/>
      <c r="G338" s="394" t="n"/>
      <c r="H338" s="43" t="n"/>
      <c r="I338" s="386">
        <f>AVERAGE(F338:F340)</f>
        <v/>
      </c>
      <c r="J338" s="153">
        <f>F338-I338</f>
        <v/>
      </c>
      <c r="K338" s="387">
        <f>(I338-$D$57)/$D$59</f>
        <v/>
      </c>
      <c r="L338" s="388">
        <f>10^K338</f>
        <v/>
      </c>
      <c r="M338" s="389">
        <f>L338*(452/G338)</f>
        <v/>
      </c>
      <c r="N338" s="390">
        <f>M338*E338</f>
        <v/>
      </c>
      <c r="O338" s="391">
        <f>N338/1000</f>
        <v/>
      </c>
      <c r="P338" s="392">
        <f>((O338*10^-12)*(G338*617.9))*10^-6*10^9*10^3</f>
        <v/>
      </c>
      <c r="Q338" s="168" t="n"/>
    </row>
    <row r="339" ht="15" customHeight="1">
      <c r="B339" s="47" t="n"/>
      <c r="C339" s="373" t="n"/>
      <c r="D339" s="374" t="n"/>
      <c r="E339" s="375" t="n"/>
      <c r="F339" s="190" t="n"/>
      <c r="G339" s="359" t="n"/>
      <c r="H339" s="41" t="n"/>
      <c r="I339" s="373" t="n"/>
      <c r="J339" s="154">
        <f>F339-I338</f>
        <v/>
      </c>
      <c r="K339" s="375" t="n"/>
      <c r="L339" s="359" t="n"/>
      <c r="M339" s="376" t="n"/>
      <c r="N339" s="373" t="n"/>
      <c r="O339" s="359" t="n"/>
      <c r="P339" s="376" t="n"/>
      <c r="Q339" s="168" t="n"/>
    </row>
    <row r="340" ht="15" customHeight="1" thickBot="1">
      <c r="B340" s="47" t="n"/>
      <c r="C340" s="377" t="n"/>
      <c r="D340" s="378" t="n"/>
      <c r="E340" s="379" t="n"/>
      <c r="F340" s="191" t="n"/>
      <c r="G340" s="380" t="n"/>
      <c r="H340" s="42" t="n"/>
      <c r="I340" s="377" t="n"/>
      <c r="J340" s="155">
        <f>F340-I338</f>
        <v/>
      </c>
      <c r="K340" s="379" t="n"/>
      <c r="L340" s="380" t="n"/>
      <c r="M340" s="381" t="n"/>
      <c r="N340" s="377" t="n"/>
      <c r="O340" s="380" t="n"/>
      <c r="P340" s="381" t="n"/>
      <c r="Q340" s="168" t="n"/>
    </row>
    <row r="341" ht="15" customHeight="1">
      <c r="B341" s="47" t="n"/>
      <c r="C341" s="382" t="n">
        <v>88</v>
      </c>
      <c r="D341" s="235" t="n"/>
      <c r="E341" s="393" t="n"/>
      <c r="F341" s="192" t="n"/>
      <c r="G341" s="394" t="n"/>
      <c r="H341" s="43" t="n"/>
      <c r="I341" s="386">
        <f>AVERAGE(F341:F343)</f>
        <v/>
      </c>
      <c r="J341" s="153">
        <f>F341-I341</f>
        <v/>
      </c>
      <c r="K341" s="387">
        <f>(I341-$D$57)/$D$59</f>
        <v/>
      </c>
      <c r="L341" s="388">
        <f>10^K341</f>
        <v/>
      </c>
      <c r="M341" s="389">
        <f>L341*(452/G341)</f>
        <v/>
      </c>
      <c r="N341" s="390">
        <f>M341*E341</f>
        <v/>
      </c>
      <c r="O341" s="391">
        <f>N341/1000</f>
        <v/>
      </c>
      <c r="P341" s="392">
        <f>((O341*10^-12)*(G341*617.9))*10^-6*10^9*10^3</f>
        <v/>
      </c>
      <c r="Q341" s="168" t="n"/>
    </row>
    <row r="342" ht="15" customHeight="1">
      <c r="B342" s="47" t="n"/>
      <c r="C342" s="373" t="n"/>
      <c r="D342" s="374" t="n"/>
      <c r="E342" s="375" t="n"/>
      <c r="F342" s="190" t="n"/>
      <c r="G342" s="359" t="n"/>
      <c r="H342" s="41" t="n"/>
      <c r="I342" s="373" t="n"/>
      <c r="J342" s="154">
        <f>F342-I341</f>
        <v/>
      </c>
      <c r="K342" s="375" t="n"/>
      <c r="L342" s="359" t="n"/>
      <c r="M342" s="376" t="n"/>
      <c r="N342" s="373" t="n"/>
      <c r="O342" s="359" t="n"/>
      <c r="P342" s="376" t="n"/>
      <c r="Q342" s="168" t="n"/>
    </row>
    <row r="343" ht="15" customHeight="1" thickBot="1">
      <c r="B343" s="47" t="n"/>
      <c r="C343" s="377" t="n"/>
      <c r="D343" s="378" t="n"/>
      <c r="E343" s="379" t="n"/>
      <c r="F343" s="191" t="n"/>
      <c r="G343" s="380" t="n"/>
      <c r="H343" s="42" t="n"/>
      <c r="I343" s="377" t="n"/>
      <c r="J343" s="155">
        <f>F343-I341</f>
        <v/>
      </c>
      <c r="K343" s="379" t="n"/>
      <c r="L343" s="380" t="n"/>
      <c r="M343" s="381" t="n"/>
      <c r="N343" s="377" t="n"/>
      <c r="O343" s="380" t="n"/>
      <c r="P343" s="381" t="n"/>
      <c r="Q343" s="168" t="n"/>
    </row>
    <row r="344" ht="15" customHeight="1">
      <c r="B344" s="47" t="n"/>
      <c r="C344" s="382" t="n">
        <v>89</v>
      </c>
      <c r="D344" s="383" t="n"/>
      <c r="E344" s="393" t="n"/>
      <c r="F344" s="192" t="n"/>
      <c r="G344" s="394" t="n"/>
      <c r="H344" s="43" t="n"/>
      <c r="I344" s="386">
        <f>AVERAGE(F344:F346)</f>
        <v/>
      </c>
      <c r="J344" s="153">
        <f>F344-I344</f>
        <v/>
      </c>
      <c r="K344" s="387">
        <f>(I344-$D$57)/$D$59</f>
        <v/>
      </c>
      <c r="L344" s="388">
        <f>10^K344</f>
        <v/>
      </c>
      <c r="M344" s="389">
        <f>L344*(452/G344)</f>
        <v/>
      </c>
      <c r="N344" s="390">
        <f>M344*E344</f>
        <v/>
      </c>
      <c r="O344" s="391">
        <f>N344/1000</f>
        <v/>
      </c>
      <c r="P344" s="392">
        <f>((O344*10^-12)*(G344*617.9))*10^-6*10^9*10^3</f>
        <v/>
      </c>
      <c r="Q344" s="168" t="n"/>
    </row>
    <row r="345" ht="15" customHeight="1">
      <c r="B345" s="47" t="n"/>
      <c r="C345" s="373" t="n"/>
      <c r="D345" s="374" t="n"/>
      <c r="E345" s="375" t="n"/>
      <c r="F345" s="190" t="n"/>
      <c r="G345" s="359" t="n"/>
      <c r="H345" s="41" t="n"/>
      <c r="I345" s="373" t="n"/>
      <c r="J345" s="154">
        <f>F345-I344</f>
        <v/>
      </c>
      <c r="K345" s="375" t="n"/>
      <c r="L345" s="359" t="n"/>
      <c r="M345" s="376" t="n"/>
      <c r="N345" s="373" t="n"/>
      <c r="O345" s="359" t="n"/>
      <c r="P345" s="376" t="n"/>
      <c r="Q345" s="168" t="n"/>
    </row>
    <row r="346" ht="15" customHeight="1" thickBot="1">
      <c r="B346" s="47" t="n"/>
      <c r="C346" s="377" t="n"/>
      <c r="D346" s="378" t="n"/>
      <c r="E346" s="379" t="n"/>
      <c r="F346" s="191" t="n"/>
      <c r="G346" s="380" t="n"/>
      <c r="H346" s="42" t="n"/>
      <c r="I346" s="377" t="n"/>
      <c r="J346" s="155">
        <f>F346-I344</f>
        <v/>
      </c>
      <c r="K346" s="379" t="n"/>
      <c r="L346" s="380" t="n"/>
      <c r="M346" s="381" t="n"/>
      <c r="N346" s="377" t="n"/>
      <c r="O346" s="380" t="n"/>
      <c r="P346" s="381" t="n"/>
      <c r="Q346" s="168" t="n"/>
    </row>
    <row r="347" ht="15" customHeight="1">
      <c r="B347" s="47" t="n"/>
      <c r="C347" s="382" t="n">
        <v>90</v>
      </c>
      <c r="D347" s="383" t="n"/>
      <c r="E347" s="393" t="n"/>
      <c r="F347" s="192" t="n"/>
      <c r="G347" s="394" t="n"/>
      <c r="H347" s="43" t="n"/>
      <c r="I347" s="386">
        <f>AVERAGE(F347:F349)</f>
        <v/>
      </c>
      <c r="J347" s="153">
        <f>F347-I347</f>
        <v/>
      </c>
      <c r="K347" s="387">
        <f>(I347-$D$57)/$D$59</f>
        <v/>
      </c>
      <c r="L347" s="388">
        <f>10^K347</f>
        <v/>
      </c>
      <c r="M347" s="389">
        <f>L347*(452/G347)</f>
        <v/>
      </c>
      <c r="N347" s="390">
        <f>M347*E347</f>
        <v/>
      </c>
      <c r="O347" s="391">
        <f>N347/1000</f>
        <v/>
      </c>
      <c r="P347" s="392">
        <f>((O347*10^-12)*(G347*617.9))*10^-6*10^9*10^3</f>
        <v/>
      </c>
      <c r="Q347" s="168" t="n"/>
    </row>
    <row r="348" ht="15" customHeight="1">
      <c r="B348" s="47" t="n"/>
      <c r="C348" s="373" t="n"/>
      <c r="D348" s="374" t="n"/>
      <c r="E348" s="375" t="n"/>
      <c r="F348" s="190" t="n"/>
      <c r="G348" s="359" t="n"/>
      <c r="H348" s="41" t="n"/>
      <c r="I348" s="373" t="n"/>
      <c r="J348" s="154">
        <f>F348-I347</f>
        <v/>
      </c>
      <c r="K348" s="375" t="n"/>
      <c r="L348" s="359" t="n"/>
      <c r="M348" s="376" t="n"/>
      <c r="N348" s="373" t="n"/>
      <c r="O348" s="359" t="n"/>
      <c r="P348" s="376" t="n"/>
      <c r="Q348" s="168" t="n"/>
    </row>
    <row r="349" ht="15" customHeight="1" thickBot="1">
      <c r="B349" s="47" t="n"/>
      <c r="C349" s="377" t="n"/>
      <c r="D349" s="378" t="n"/>
      <c r="E349" s="379" t="n"/>
      <c r="F349" s="191" t="n"/>
      <c r="G349" s="380" t="n"/>
      <c r="H349" s="42" t="n"/>
      <c r="I349" s="377" t="n"/>
      <c r="J349" s="155">
        <f>F349-I347</f>
        <v/>
      </c>
      <c r="K349" s="379" t="n"/>
      <c r="L349" s="380" t="n"/>
      <c r="M349" s="381" t="n"/>
      <c r="N349" s="377" t="n"/>
      <c r="O349" s="380" t="n"/>
      <c r="P349" s="381" t="n"/>
      <c r="Q349" s="168" t="n"/>
    </row>
    <row r="350" ht="15" customHeight="1">
      <c r="B350" s="47" t="n"/>
      <c r="C350" s="382" t="n">
        <v>91</v>
      </c>
      <c r="D350" s="235" t="n"/>
      <c r="E350" s="393" t="n"/>
      <c r="F350" s="192" t="n"/>
      <c r="G350" s="394" t="n"/>
      <c r="H350" s="43" t="n"/>
      <c r="I350" s="386">
        <f>AVERAGE(F350:F352)</f>
        <v/>
      </c>
      <c r="J350" s="153">
        <f>F350-I350</f>
        <v/>
      </c>
      <c r="K350" s="387">
        <f>(I350-$D$57)/$D$59</f>
        <v/>
      </c>
      <c r="L350" s="388">
        <f>10^K350</f>
        <v/>
      </c>
      <c r="M350" s="389">
        <f>L350*(452/G350)</f>
        <v/>
      </c>
      <c r="N350" s="390">
        <f>M350*E350</f>
        <v/>
      </c>
      <c r="O350" s="391">
        <f>N350/1000</f>
        <v/>
      </c>
      <c r="P350" s="392">
        <f>((O350*10^-12)*(G350*617.9))*10^-6*10^9*10^3</f>
        <v/>
      </c>
      <c r="Q350" s="168" t="n"/>
    </row>
    <row r="351" ht="15" customHeight="1">
      <c r="B351" s="47" t="n"/>
      <c r="C351" s="373" t="n"/>
      <c r="D351" s="374" t="n"/>
      <c r="E351" s="375" t="n"/>
      <c r="F351" s="190" t="n"/>
      <c r="G351" s="359" t="n"/>
      <c r="H351" s="41" t="n"/>
      <c r="I351" s="373" t="n"/>
      <c r="J351" s="154">
        <f>F351-I350</f>
        <v/>
      </c>
      <c r="K351" s="375" t="n"/>
      <c r="L351" s="359" t="n"/>
      <c r="M351" s="376" t="n"/>
      <c r="N351" s="373" t="n"/>
      <c r="O351" s="359" t="n"/>
      <c r="P351" s="376" t="n"/>
      <c r="Q351" s="168" t="n"/>
    </row>
    <row r="352" ht="15" customHeight="1" thickBot="1">
      <c r="B352" s="47" t="n"/>
      <c r="C352" s="377" t="n"/>
      <c r="D352" s="378" t="n"/>
      <c r="E352" s="379" t="n"/>
      <c r="F352" s="191" t="n"/>
      <c r="G352" s="380" t="n"/>
      <c r="H352" s="42" t="n"/>
      <c r="I352" s="377" t="n"/>
      <c r="J352" s="155">
        <f>F352-I350</f>
        <v/>
      </c>
      <c r="K352" s="379" t="n"/>
      <c r="L352" s="380" t="n"/>
      <c r="M352" s="381" t="n"/>
      <c r="N352" s="377" t="n"/>
      <c r="O352" s="380" t="n"/>
      <c r="P352" s="381" t="n"/>
      <c r="Q352" s="168" t="n"/>
    </row>
    <row r="353" ht="15" customHeight="1">
      <c r="B353" s="47" t="n"/>
      <c r="C353" s="382" t="n">
        <v>92</v>
      </c>
      <c r="D353" s="383" t="n"/>
      <c r="E353" s="393" t="n"/>
      <c r="F353" s="192" t="n"/>
      <c r="G353" s="394" t="n"/>
      <c r="H353" s="43" t="n"/>
      <c r="I353" s="386">
        <f>AVERAGE(F353:F355)</f>
        <v/>
      </c>
      <c r="J353" s="153">
        <f>F353-I353</f>
        <v/>
      </c>
      <c r="K353" s="387">
        <f>(I353-$D$57)/$D$59</f>
        <v/>
      </c>
      <c r="L353" s="388">
        <f>10^K353</f>
        <v/>
      </c>
      <c r="M353" s="389">
        <f>L353*(452/G353)</f>
        <v/>
      </c>
      <c r="N353" s="390">
        <f>M353*E353</f>
        <v/>
      </c>
      <c r="O353" s="391">
        <f>N353/1000</f>
        <v/>
      </c>
      <c r="P353" s="392">
        <f>((O353*10^-12)*(G353*617.9))*10^-6*10^9*10^3</f>
        <v/>
      </c>
      <c r="Q353" s="168" t="n"/>
    </row>
    <row r="354" ht="15" customHeight="1">
      <c r="B354" s="47" t="n"/>
      <c r="C354" s="373" t="n"/>
      <c r="D354" s="374" t="n"/>
      <c r="E354" s="375" t="n"/>
      <c r="F354" s="190" t="n"/>
      <c r="G354" s="359" t="n"/>
      <c r="H354" s="41" t="n"/>
      <c r="I354" s="373" t="n"/>
      <c r="J354" s="154">
        <f>F354-I353</f>
        <v/>
      </c>
      <c r="K354" s="375" t="n"/>
      <c r="L354" s="359" t="n"/>
      <c r="M354" s="376" t="n"/>
      <c r="N354" s="373" t="n"/>
      <c r="O354" s="359" t="n"/>
      <c r="P354" s="376" t="n"/>
      <c r="Q354" s="168" t="n"/>
    </row>
    <row r="355" ht="15" customHeight="1" thickBot="1">
      <c r="B355" s="47" t="n"/>
      <c r="C355" s="377" t="n"/>
      <c r="D355" s="378" t="n"/>
      <c r="E355" s="379" t="n"/>
      <c r="F355" s="191" t="n"/>
      <c r="G355" s="380" t="n"/>
      <c r="H355" s="42" t="n"/>
      <c r="I355" s="377" t="n"/>
      <c r="J355" s="155">
        <f>F355-I353</f>
        <v/>
      </c>
      <c r="K355" s="379" t="n"/>
      <c r="L355" s="380" t="n"/>
      <c r="M355" s="381" t="n"/>
      <c r="N355" s="377" t="n"/>
      <c r="O355" s="380" t="n"/>
      <c r="P355" s="381" t="n"/>
      <c r="Q355" s="168" t="n"/>
    </row>
    <row r="356" ht="15" customHeight="1">
      <c r="B356" s="47" t="n"/>
      <c r="C356" s="382" t="n">
        <v>93</v>
      </c>
      <c r="D356" s="383" t="n"/>
      <c r="E356" s="393" t="n"/>
      <c r="F356" s="192" t="n"/>
      <c r="G356" s="394" t="n"/>
      <c r="H356" s="43" t="n"/>
      <c r="I356" s="386">
        <f>AVERAGE(F356:F358)</f>
        <v/>
      </c>
      <c r="J356" s="153">
        <f>F356-I356</f>
        <v/>
      </c>
      <c r="K356" s="387">
        <f>(I356-$D$57)/$D$59</f>
        <v/>
      </c>
      <c r="L356" s="388">
        <f>10^K356</f>
        <v/>
      </c>
      <c r="M356" s="389">
        <f>L356*(452/G356)</f>
        <v/>
      </c>
      <c r="N356" s="390">
        <f>M356*E356</f>
        <v/>
      </c>
      <c r="O356" s="391">
        <f>N356/1000</f>
        <v/>
      </c>
      <c r="P356" s="392">
        <f>((O356*10^-12)*(G356*617.9))*10^-6*10^9*10^3</f>
        <v/>
      </c>
      <c r="Q356" s="168" t="n"/>
    </row>
    <row r="357" ht="15" customHeight="1">
      <c r="B357" s="47" t="n"/>
      <c r="C357" s="373" t="n"/>
      <c r="D357" s="374" t="n"/>
      <c r="E357" s="375" t="n"/>
      <c r="F357" s="190" t="n"/>
      <c r="G357" s="359" t="n"/>
      <c r="H357" s="41" t="n"/>
      <c r="I357" s="373" t="n"/>
      <c r="J357" s="154">
        <f>F357-I356</f>
        <v/>
      </c>
      <c r="K357" s="375" t="n"/>
      <c r="L357" s="359" t="n"/>
      <c r="M357" s="376" t="n"/>
      <c r="N357" s="373" t="n"/>
      <c r="O357" s="359" t="n"/>
      <c r="P357" s="376" t="n"/>
      <c r="Q357" s="168" t="n"/>
    </row>
    <row r="358" ht="15" customHeight="1" thickBot="1">
      <c r="B358" s="47" t="n"/>
      <c r="C358" s="377" t="n"/>
      <c r="D358" s="378" t="n"/>
      <c r="E358" s="379" t="n"/>
      <c r="F358" s="191" t="n"/>
      <c r="G358" s="380" t="n"/>
      <c r="H358" s="42" t="n"/>
      <c r="I358" s="377" t="n"/>
      <c r="J358" s="155">
        <f>F358-I356</f>
        <v/>
      </c>
      <c r="K358" s="379" t="n"/>
      <c r="L358" s="380" t="n"/>
      <c r="M358" s="381" t="n"/>
      <c r="N358" s="377" t="n"/>
      <c r="O358" s="380" t="n"/>
      <c r="P358" s="381" t="n"/>
      <c r="Q358" s="168" t="n"/>
    </row>
    <row r="359" ht="15" customHeight="1">
      <c r="B359" s="47" t="n"/>
      <c r="C359" s="382" t="n">
        <v>94</v>
      </c>
      <c r="D359" s="235" t="n"/>
      <c r="E359" s="393" t="n"/>
      <c r="F359" s="192" t="n"/>
      <c r="G359" s="394" t="n"/>
      <c r="H359" s="43" t="n"/>
      <c r="I359" s="386">
        <f>AVERAGE(F359:F361)</f>
        <v/>
      </c>
      <c r="J359" s="153">
        <f>F359-I359</f>
        <v/>
      </c>
      <c r="K359" s="387">
        <f>(I359-$D$57)/$D$59</f>
        <v/>
      </c>
      <c r="L359" s="388">
        <f>10^K359</f>
        <v/>
      </c>
      <c r="M359" s="389">
        <f>L359*(452/G359)</f>
        <v/>
      </c>
      <c r="N359" s="390">
        <f>M359*E359</f>
        <v/>
      </c>
      <c r="O359" s="391">
        <f>N359/1000</f>
        <v/>
      </c>
      <c r="P359" s="392">
        <f>((O359*10^-12)*(G359*617.9))*10^-6*10^9*10^3</f>
        <v/>
      </c>
      <c r="Q359" s="168" t="n"/>
    </row>
    <row r="360" ht="15" customHeight="1">
      <c r="B360" s="47" t="n"/>
      <c r="C360" s="373" t="n"/>
      <c r="D360" s="374" t="n"/>
      <c r="E360" s="375" t="n"/>
      <c r="F360" s="190" t="n"/>
      <c r="G360" s="359" t="n"/>
      <c r="H360" s="41" t="n"/>
      <c r="I360" s="373" t="n"/>
      <c r="J360" s="154">
        <f>F360-I359</f>
        <v/>
      </c>
      <c r="K360" s="375" t="n"/>
      <c r="L360" s="359" t="n"/>
      <c r="M360" s="376" t="n"/>
      <c r="N360" s="373" t="n"/>
      <c r="O360" s="359" t="n"/>
      <c r="P360" s="376" t="n"/>
      <c r="Q360" s="168" t="n"/>
    </row>
    <row r="361" ht="15" customHeight="1" thickBot="1">
      <c r="B361" s="47" t="n"/>
      <c r="C361" s="377" t="n"/>
      <c r="D361" s="378" t="n"/>
      <c r="E361" s="379" t="n"/>
      <c r="F361" s="191" t="n"/>
      <c r="G361" s="380" t="n"/>
      <c r="H361" s="42" t="n"/>
      <c r="I361" s="377" t="n"/>
      <c r="J361" s="155">
        <f>F361-I359</f>
        <v/>
      </c>
      <c r="K361" s="379" t="n"/>
      <c r="L361" s="380" t="n"/>
      <c r="M361" s="381" t="n"/>
      <c r="N361" s="377" t="n"/>
      <c r="O361" s="380" t="n"/>
      <c r="P361" s="381" t="n"/>
      <c r="Q361" s="168" t="n"/>
    </row>
    <row r="362" ht="15" customHeight="1">
      <c r="B362" s="47" t="n"/>
      <c r="C362" s="382" t="n">
        <v>95</v>
      </c>
      <c r="D362" s="383" t="n"/>
      <c r="E362" s="393" t="n"/>
      <c r="F362" s="192" t="n"/>
      <c r="G362" s="394" t="n"/>
      <c r="H362" s="43" t="n"/>
      <c r="I362" s="386">
        <f>AVERAGE(F362:F364)</f>
        <v/>
      </c>
      <c r="J362" s="153">
        <f>F362-I362</f>
        <v/>
      </c>
      <c r="K362" s="387">
        <f>(I362-$D$57)/$D$59</f>
        <v/>
      </c>
      <c r="L362" s="388">
        <f>10^K362</f>
        <v/>
      </c>
      <c r="M362" s="389">
        <f>L362*(452/G362)</f>
        <v/>
      </c>
      <c r="N362" s="390">
        <f>M362*E362</f>
        <v/>
      </c>
      <c r="O362" s="391">
        <f>N362/1000</f>
        <v/>
      </c>
      <c r="P362" s="392">
        <f>((O362*10^-12)*(G362*617.9))*10^-6*10^9*10^3</f>
        <v/>
      </c>
      <c r="Q362" s="168" t="n"/>
    </row>
    <row r="363" ht="15" customHeight="1">
      <c r="B363" s="47" t="n"/>
      <c r="C363" s="373" t="n"/>
      <c r="D363" s="374" t="n"/>
      <c r="E363" s="375" t="n"/>
      <c r="F363" s="190" t="n"/>
      <c r="G363" s="359" t="n"/>
      <c r="H363" s="41" t="n"/>
      <c r="I363" s="373" t="n"/>
      <c r="J363" s="154">
        <f>F363-I362</f>
        <v/>
      </c>
      <c r="K363" s="375" t="n"/>
      <c r="L363" s="359" t="n"/>
      <c r="M363" s="376" t="n"/>
      <c r="N363" s="373" t="n"/>
      <c r="O363" s="359" t="n"/>
      <c r="P363" s="376" t="n"/>
      <c r="Q363" s="168" t="n"/>
    </row>
    <row r="364" ht="15" customHeight="1" thickBot="1">
      <c r="B364" s="47" t="n"/>
      <c r="C364" s="377" t="n"/>
      <c r="D364" s="378" t="n"/>
      <c r="E364" s="379" t="n"/>
      <c r="F364" s="191" t="n"/>
      <c r="G364" s="380" t="n"/>
      <c r="H364" s="42" t="n"/>
      <c r="I364" s="377" t="n"/>
      <c r="J364" s="155">
        <f>F364-I362</f>
        <v/>
      </c>
      <c r="K364" s="379" t="n"/>
      <c r="L364" s="380" t="n"/>
      <c r="M364" s="381" t="n"/>
      <c r="N364" s="377" t="n"/>
      <c r="O364" s="380" t="n"/>
      <c r="P364" s="381" t="n"/>
      <c r="Q364" s="168" t="n"/>
    </row>
    <row r="365" ht="15" customHeight="1">
      <c r="B365" s="47" t="n"/>
      <c r="C365" s="382" t="n">
        <v>96</v>
      </c>
      <c r="D365" s="383" t="n"/>
      <c r="E365" s="393" t="n"/>
      <c r="F365" s="192" t="n"/>
      <c r="G365" s="394" t="n"/>
      <c r="H365" s="43" t="n"/>
      <c r="I365" s="386">
        <f>AVERAGE(F365:F367)</f>
        <v/>
      </c>
      <c r="J365" s="153">
        <f>F365-I365</f>
        <v/>
      </c>
      <c r="K365" s="387">
        <f>(I365-$D$57)/$D$59</f>
        <v/>
      </c>
      <c r="L365" s="388">
        <f>10^K365</f>
        <v/>
      </c>
      <c r="M365" s="389">
        <f>L365*(452/G365)</f>
        <v/>
      </c>
      <c r="N365" s="390">
        <f>M365*E365</f>
        <v/>
      </c>
      <c r="O365" s="391">
        <f>N365/1000</f>
        <v/>
      </c>
      <c r="P365" s="392">
        <f>((O365*10^-12)*(G365*617.9))*10^-6*10^9*10^3</f>
        <v/>
      </c>
      <c r="Q365" s="168" t="n"/>
    </row>
    <row r="366" ht="15" customHeight="1">
      <c r="B366" s="47" t="n"/>
      <c r="C366" s="373" t="n"/>
      <c r="D366" s="374" t="n"/>
      <c r="E366" s="375" t="n"/>
      <c r="F366" s="190" t="n"/>
      <c r="G366" s="359" t="n"/>
      <c r="H366" s="41" t="n"/>
      <c r="I366" s="373" t="n"/>
      <c r="J366" s="154">
        <f>F366-I365</f>
        <v/>
      </c>
      <c r="K366" s="375" t="n"/>
      <c r="L366" s="359" t="n"/>
      <c r="M366" s="376" t="n"/>
      <c r="N366" s="373" t="n"/>
      <c r="O366" s="359" t="n"/>
      <c r="P366" s="376" t="n"/>
      <c r="Q366" s="168" t="n"/>
    </row>
    <row r="367" ht="15" customHeight="1" thickBot="1">
      <c r="B367" s="47" t="n"/>
      <c r="C367" s="377" t="n"/>
      <c r="D367" s="378" t="n"/>
      <c r="E367" s="379" t="n"/>
      <c r="F367" s="191" t="n"/>
      <c r="G367" s="380" t="n"/>
      <c r="H367" s="44" t="n"/>
      <c r="I367" s="377" t="n"/>
      <c r="J367" s="156">
        <f>F367-I365</f>
        <v/>
      </c>
      <c r="K367" s="379" t="n"/>
      <c r="L367" s="380" t="n"/>
      <c r="M367" s="381" t="n"/>
      <c r="N367" s="377" t="n"/>
      <c r="O367" s="380" t="n"/>
      <c r="P367" s="381" t="n"/>
      <c r="Q367" s="168" t="n"/>
    </row>
    <row r="368" ht="15" customHeight="1">
      <c r="B368" s="47" t="n"/>
      <c r="C368" s="149" t="n"/>
      <c r="D368" s="149" t="n"/>
      <c r="E368" s="149" t="n"/>
      <c r="F368" s="149" t="n"/>
      <c r="G368" s="149" t="n"/>
      <c r="H368" s="149" t="n"/>
      <c r="I368" s="149" t="n"/>
      <c r="J368" s="149" t="n"/>
      <c r="K368" s="149" t="n"/>
      <c r="L368" s="149" t="n"/>
      <c r="M368" s="149" t="n"/>
      <c r="N368" s="149" t="n"/>
      <c r="O368" s="149" t="n"/>
      <c r="P368" s="149" t="n"/>
      <c r="Q368" s="168" t="n"/>
    </row>
    <row r="369" ht="15" customHeight="1"/>
  </sheetData>
  <mergeCells count="1063">
    <mergeCell ref="P359:P361"/>
    <mergeCell ref="O359:O361"/>
    <mergeCell ref="N359:N361"/>
    <mergeCell ref="M359:M361"/>
    <mergeCell ref="L359:L361"/>
    <mergeCell ref="M365:M367"/>
    <mergeCell ref="P365:P367"/>
    <mergeCell ref="O365:O367"/>
    <mergeCell ref="N365:N367"/>
    <mergeCell ref="L365:L367"/>
    <mergeCell ref="L344:L346"/>
    <mergeCell ref="P362:P364"/>
    <mergeCell ref="O362:O364"/>
    <mergeCell ref="N362:N364"/>
    <mergeCell ref="M362:M364"/>
    <mergeCell ref="L362:L364"/>
    <mergeCell ref="P353:P355"/>
    <mergeCell ref="O353:O355"/>
    <mergeCell ref="N353:N355"/>
    <mergeCell ref="M353:M355"/>
    <mergeCell ref="O350:O352"/>
    <mergeCell ref="N350:N352"/>
    <mergeCell ref="M350:M352"/>
    <mergeCell ref="K359:K361"/>
    <mergeCell ref="P356:P358"/>
    <mergeCell ref="O356:O358"/>
    <mergeCell ref="N356:N358"/>
    <mergeCell ref="M356:M358"/>
    <mergeCell ref="L356:L358"/>
    <mergeCell ref="L353:L355"/>
    <mergeCell ref="K362:K364"/>
    <mergeCell ref="K365:K367"/>
    <mergeCell ref="P347:P349"/>
    <mergeCell ref="O347:O349"/>
    <mergeCell ref="N347:N349"/>
    <mergeCell ref="M347:M349"/>
    <mergeCell ref="L347:L349"/>
    <mergeCell ref="K353:K355"/>
    <mergeCell ref="K350:K352"/>
    <mergeCell ref="K347:K349"/>
    <mergeCell ref="K356:K358"/>
    <mergeCell ref="K341:K343"/>
    <mergeCell ref="P338:P340"/>
    <mergeCell ref="O338:O340"/>
    <mergeCell ref="N338:N340"/>
    <mergeCell ref="M338:M340"/>
    <mergeCell ref="L338:L340"/>
    <mergeCell ref="K338:K340"/>
    <mergeCell ref="L350:L352"/>
    <mergeCell ref="P350:P352"/>
    <mergeCell ref="P341:P343"/>
    <mergeCell ref="O341:O343"/>
    <mergeCell ref="N341:N343"/>
    <mergeCell ref="M341:M343"/>
    <mergeCell ref="L341:L343"/>
    <mergeCell ref="K344:K346"/>
    <mergeCell ref="P344:P346"/>
    <mergeCell ref="O344:O346"/>
    <mergeCell ref="N344:N346"/>
    <mergeCell ref="M344:M346"/>
    <mergeCell ref="P335:P337"/>
    <mergeCell ref="O335:O337"/>
    <mergeCell ref="N335:N337"/>
    <mergeCell ref="M335:M337"/>
    <mergeCell ref="L335:L337"/>
    <mergeCell ref="P332:P334"/>
    <mergeCell ref="O332:O334"/>
    <mergeCell ref="N332:N334"/>
    <mergeCell ref="M332:M334"/>
    <mergeCell ref="L332:L334"/>
    <mergeCell ref="L326:L328"/>
    <mergeCell ref="P329:P331"/>
    <mergeCell ref="O329:O331"/>
    <mergeCell ref="N329:N331"/>
    <mergeCell ref="M329:M331"/>
    <mergeCell ref="P326:P328"/>
    <mergeCell ref="O326:O328"/>
    <mergeCell ref="N326:N328"/>
    <mergeCell ref="M326:M328"/>
    <mergeCell ref="L329:L331"/>
    <mergeCell ref="P317:P319"/>
    <mergeCell ref="O317:O319"/>
    <mergeCell ref="N317:N319"/>
    <mergeCell ref="M317:M319"/>
    <mergeCell ref="L317:L319"/>
    <mergeCell ref="N323:N325"/>
    <mergeCell ref="M323:M325"/>
    <mergeCell ref="L323:L325"/>
    <mergeCell ref="O323:O325"/>
    <mergeCell ref="P323:P325"/>
    <mergeCell ref="K320:K322"/>
    <mergeCell ref="P320:P322"/>
    <mergeCell ref="O320:O322"/>
    <mergeCell ref="N320:N322"/>
    <mergeCell ref="M320:M322"/>
    <mergeCell ref="L320:L322"/>
    <mergeCell ref="P305:P307"/>
    <mergeCell ref="M308:M310"/>
    <mergeCell ref="N305:N307"/>
    <mergeCell ref="M305:M307"/>
    <mergeCell ref="L305:L307"/>
    <mergeCell ref="K335:K337"/>
    <mergeCell ref="K332:K334"/>
    <mergeCell ref="K329:K331"/>
    <mergeCell ref="K326:K328"/>
    <mergeCell ref="K323:K325"/>
    <mergeCell ref="P314:P316"/>
    <mergeCell ref="O314:O316"/>
    <mergeCell ref="N314:N316"/>
    <mergeCell ref="M314:M316"/>
    <mergeCell ref="P308:P310"/>
    <mergeCell ref="O308:O310"/>
    <mergeCell ref="N308:N310"/>
    <mergeCell ref="P311:P313"/>
    <mergeCell ref="O311:O313"/>
    <mergeCell ref="N311:N313"/>
    <mergeCell ref="O305:O307"/>
    <mergeCell ref="L308:L310"/>
    <mergeCell ref="K317:K319"/>
    <mergeCell ref="K314:K316"/>
    <mergeCell ref="K311:K313"/>
    <mergeCell ref="K308:K310"/>
    <mergeCell ref="K305:K307"/>
    <mergeCell ref="M311:M313"/>
    <mergeCell ref="L311:L313"/>
    <mergeCell ref="L314:L316"/>
    <mergeCell ref="K302:K304"/>
    <mergeCell ref="P296:P298"/>
    <mergeCell ref="O296:O298"/>
    <mergeCell ref="N296:N298"/>
    <mergeCell ref="M296:M298"/>
    <mergeCell ref="L296:L298"/>
    <mergeCell ref="P299:P301"/>
    <mergeCell ref="O299:O301"/>
    <mergeCell ref="N299:N301"/>
    <mergeCell ref="M299:M301"/>
    <mergeCell ref="P302:P304"/>
    <mergeCell ref="O302:O304"/>
    <mergeCell ref="N302:N304"/>
    <mergeCell ref="M302:M304"/>
    <mergeCell ref="L302:L304"/>
    <mergeCell ref="L299:L301"/>
    <mergeCell ref="P290:P292"/>
    <mergeCell ref="O290:O292"/>
    <mergeCell ref="N290:N292"/>
    <mergeCell ref="M290:M292"/>
    <mergeCell ref="L290:L292"/>
    <mergeCell ref="P293:P295"/>
    <mergeCell ref="O293:O295"/>
    <mergeCell ref="N293:N295"/>
    <mergeCell ref="M293:M295"/>
    <mergeCell ref="L293:L295"/>
    <mergeCell ref="P287:P289"/>
    <mergeCell ref="O287:O289"/>
    <mergeCell ref="N287:N289"/>
    <mergeCell ref="M287:M289"/>
    <mergeCell ref="L287:L289"/>
    <mergeCell ref="P284:P286"/>
    <mergeCell ref="O284:O286"/>
    <mergeCell ref="N284:N286"/>
    <mergeCell ref="M284:M286"/>
    <mergeCell ref="L284:L286"/>
    <mergeCell ref="M281:M283"/>
    <mergeCell ref="L281:L283"/>
    <mergeCell ref="O275:O277"/>
    <mergeCell ref="N275:N277"/>
    <mergeCell ref="M275:M277"/>
    <mergeCell ref="L275:L277"/>
    <mergeCell ref="O278:O280"/>
    <mergeCell ref="P272:P274"/>
    <mergeCell ref="O272:O274"/>
    <mergeCell ref="N272:N274"/>
    <mergeCell ref="M272:M274"/>
    <mergeCell ref="L272:L274"/>
    <mergeCell ref="K281:K283"/>
    <mergeCell ref="K278:K280"/>
    <mergeCell ref="K275:K277"/>
    <mergeCell ref="K272:K274"/>
    <mergeCell ref="P278:P280"/>
    <mergeCell ref="P275:P277"/>
    <mergeCell ref="K299:K301"/>
    <mergeCell ref="K296:K298"/>
    <mergeCell ref="K293:K295"/>
    <mergeCell ref="K290:K292"/>
    <mergeCell ref="K287:K289"/>
    <mergeCell ref="K284:K286"/>
    <mergeCell ref="P281:P283"/>
    <mergeCell ref="O281:O283"/>
    <mergeCell ref="N281:N283"/>
    <mergeCell ref="O266:O268"/>
    <mergeCell ref="N266:N268"/>
    <mergeCell ref="M266:M268"/>
    <mergeCell ref="L266:L268"/>
    <mergeCell ref="K266:K268"/>
    <mergeCell ref="N278:N280"/>
    <mergeCell ref="M278:M280"/>
    <mergeCell ref="L278:L280"/>
    <mergeCell ref="M260:M262"/>
    <mergeCell ref="L260:L262"/>
    <mergeCell ref="K260:K262"/>
    <mergeCell ref="P269:P271"/>
    <mergeCell ref="O269:O271"/>
    <mergeCell ref="N269:N271"/>
    <mergeCell ref="M269:M271"/>
    <mergeCell ref="L269:L271"/>
    <mergeCell ref="K269:K271"/>
    <mergeCell ref="P266:P268"/>
    <mergeCell ref="O263:O265"/>
    <mergeCell ref="N263:N265"/>
    <mergeCell ref="P263:P265"/>
    <mergeCell ref="M263:M265"/>
    <mergeCell ref="L263:L265"/>
    <mergeCell ref="K263:K265"/>
    <mergeCell ref="O260:O262"/>
    <mergeCell ref="N260:N262"/>
    <mergeCell ref="P257:P259"/>
    <mergeCell ref="O257:O259"/>
    <mergeCell ref="N257:N259"/>
    <mergeCell ref="P251:P253"/>
    <mergeCell ref="P254:P256"/>
    <mergeCell ref="O254:O256"/>
    <mergeCell ref="N254:N256"/>
    <mergeCell ref="P260:P262"/>
    <mergeCell ref="K254:K256"/>
    <mergeCell ref="K251:K253"/>
    <mergeCell ref="K248:K250"/>
    <mergeCell ref="K245:K247"/>
    <mergeCell ref="M257:M259"/>
    <mergeCell ref="M254:M256"/>
    <mergeCell ref="M251:M253"/>
    <mergeCell ref="M248:M250"/>
    <mergeCell ref="M245:M247"/>
    <mergeCell ref="L257:L259"/>
    <mergeCell ref="L254:L256"/>
    <mergeCell ref="L251:L253"/>
    <mergeCell ref="L248:L250"/>
    <mergeCell ref="L245:L247"/>
    <mergeCell ref="N245:N247"/>
    <mergeCell ref="O251:O253"/>
    <mergeCell ref="N251:N253"/>
    <mergeCell ref="O248:O250"/>
    <mergeCell ref="N248:N250"/>
    <mergeCell ref="O245:O247"/>
    <mergeCell ref="P248:P250"/>
    <mergeCell ref="P242:P244"/>
    <mergeCell ref="O242:O244"/>
    <mergeCell ref="N242:N244"/>
    <mergeCell ref="M242:M244"/>
    <mergeCell ref="L242:L244"/>
    <mergeCell ref="P245:P247"/>
    <mergeCell ref="K242:K244"/>
    <mergeCell ref="P236:P238"/>
    <mergeCell ref="O236:O238"/>
    <mergeCell ref="N236:N238"/>
    <mergeCell ref="M236:M238"/>
    <mergeCell ref="L236:L238"/>
    <mergeCell ref="K236:K238"/>
    <mergeCell ref="P239:P241"/>
    <mergeCell ref="O239:O241"/>
    <mergeCell ref="N239:N241"/>
    <mergeCell ref="M239:M241"/>
    <mergeCell ref="L239:L241"/>
    <mergeCell ref="K239:K241"/>
    <mergeCell ref="P227:P229"/>
    <mergeCell ref="O227:O229"/>
    <mergeCell ref="N227:N229"/>
    <mergeCell ref="M227:M229"/>
    <mergeCell ref="L227:L229"/>
    <mergeCell ref="K227:K229"/>
    <mergeCell ref="P230:P232"/>
    <mergeCell ref="O230:O232"/>
    <mergeCell ref="N230:N232"/>
    <mergeCell ref="M230:M232"/>
    <mergeCell ref="L230:L232"/>
    <mergeCell ref="K230:K232"/>
    <mergeCell ref="P233:P235"/>
    <mergeCell ref="O233:O235"/>
    <mergeCell ref="N233:N235"/>
    <mergeCell ref="M233:M235"/>
    <mergeCell ref="L233:L235"/>
    <mergeCell ref="K233:K235"/>
    <mergeCell ref="P221:P223"/>
    <mergeCell ref="O221:O223"/>
    <mergeCell ref="N221:N223"/>
    <mergeCell ref="M221:M223"/>
    <mergeCell ref="L221:L223"/>
    <mergeCell ref="K221:K223"/>
    <mergeCell ref="P224:P226"/>
    <mergeCell ref="O224:O226"/>
    <mergeCell ref="N224:N226"/>
    <mergeCell ref="M224:M226"/>
    <mergeCell ref="L224:L226"/>
    <mergeCell ref="K224:K226"/>
    <mergeCell ref="P218:P220"/>
    <mergeCell ref="O218:O220"/>
    <mergeCell ref="N218:N220"/>
    <mergeCell ref="M218:M220"/>
    <mergeCell ref="L218:L220"/>
    <mergeCell ref="K218:K220"/>
    <mergeCell ref="P215:P217"/>
    <mergeCell ref="O215:O217"/>
    <mergeCell ref="N215:N217"/>
    <mergeCell ref="M215:M217"/>
    <mergeCell ref="L215:L217"/>
    <mergeCell ref="K215:K217"/>
    <mergeCell ref="P200:P202"/>
    <mergeCell ref="O200:O202"/>
    <mergeCell ref="N200:N202"/>
    <mergeCell ref="M200:M202"/>
    <mergeCell ref="L200:L202"/>
    <mergeCell ref="K200:K202"/>
    <mergeCell ref="P203:P205"/>
    <mergeCell ref="O203:O205"/>
    <mergeCell ref="N203:N205"/>
    <mergeCell ref="M203:M205"/>
    <mergeCell ref="L203:L205"/>
    <mergeCell ref="K203:K205"/>
    <mergeCell ref="P206:P208"/>
    <mergeCell ref="O206:O208"/>
    <mergeCell ref="N206:N208"/>
    <mergeCell ref="M206:M208"/>
    <mergeCell ref="L206:L208"/>
    <mergeCell ref="K206:K208"/>
    <mergeCell ref="P209:P211"/>
    <mergeCell ref="O209:O211"/>
    <mergeCell ref="N209:N211"/>
    <mergeCell ref="M209:M211"/>
    <mergeCell ref="L209:L211"/>
    <mergeCell ref="K209:K211"/>
    <mergeCell ref="P212:P214"/>
    <mergeCell ref="O212:O214"/>
    <mergeCell ref="N212:N214"/>
    <mergeCell ref="M212:M214"/>
    <mergeCell ref="L212:L214"/>
    <mergeCell ref="K212:K214"/>
    <mergeCell ref="P185:P187"/>
    <mergeCell ref="O185:O187"/>
    <mergeCell ref="N185:N187"/>
    <mergeCell ref="M185:M187"/>
    <mergeCell ref="L185:L187"/>
    <mergeCell ref="K185:K187"/>
    <mergeCell ref="N191:N193"/>
    <mergeCell ref="M191:M193"/>
    <mergeCell ref="L191:L193"/>
    <mergeCell ref="K191:K193"/>
    <mergeCell ref="P188:P190"/>
    <mergeCell ref="O188:O190"/>
    <mergeCell ref="N188:N190"/>
    <mergeCell ref="M188:M190"/>
    <mergeCell ref="L188:L190"/>
    <mergeCell ref="K188:K190"/>
    <mergeCell ref="K197:K199"/>
    <mergeCell ref="P194:P196"/>
    <mergeCell ref="O194:O196"/>
    <mergeCell ref="N194:N196"/>
    <mergeCell ref="M194:M196"/>
    <mergeCell ref="L194:L196"/>
    <mergeCell ref="K194:K196"/>
    <mergeCell ref="N176:N178"/>
    <mergeCell ref="M176:M178"/>
    <mergeCell ref="L176:L178"/>
    <mergeCell ref="P197:P199"/>
    <mergeCell ref="O197:O199"/>
    <mergeCell ref="N197:N199"/>
    <mergeCell ref="M197:M199"/>
    <mergeCell ref="L197:L199"/>
    <mergeCell ref="P191:P193"/>
    <mergeCell ref="O191:O193"/>
    <mergeCell ref="P179:P181"/>
    <mergeCell ref="O179:O181"/>
    <mergeCell ref="N179:N181"/>
    <mergeCell ref="M179:M181"/>
    <mergeCell ref="L179:L181"/>
    <mergeCell ref="K179:K181"/>
    <mergeCell ref="P182:P184"/>
    <mergeCell ref="O182:O184"/>
    <mergeCell ref="N182:N184"/>
    <mergeCell ref="M182:M184"/>
    <mergeCell ref="L182:L184"/>
    <mergeCell ref="K182:K184"/>
    <mergeCell ref="P173:P175"/>
    <mergeCell ref="O173:O175"/>
    <mergeCell ref="N173:N175"/>
    <mergeCell ref="M173:M175"/>
    <mergeCell ref="L173:L175"/>
    <mergeCell ref="K173:K175"/>
    <mergeCell ref="K176:K178"/>
    <mergeCell ref="P176:P178"/>
    <mergeCell ref="O176:O178"/>
    <mergeCell ref="P164:P166"/>
    <mergeCell ref="O164:O166"/>
    <mergeCell ref="N164:N166"/>
    <mergeCell ref="M164:M166"/>
    <mergeCell ref="L164:L166"/>
    <mergeCell ref="K164:K166"/>
    <mergeCell ref="P167:P169"/>
    <mergeCell ref="O167:O169"/>
    <mergeCell ref="N167:N169"/>
    <mergeCell ref="M167:M169"/>
    <mergeCell ref="L167:L169"/>
    <mergeCell ref="K167:K169"/>
    <mergeCell ref="P170:P172"/>
    <mergeCell ref="O170:O172"/>
    <mergeCell ref="N170:N172"/>
    <mergeCell ref="M170:M172"/>
    <mergeCell ref="L170:L172"/>
    <mergeCell ref="K170:K172"/>
    <mergeCell ref="P155:P157"/>
    <mergeCell ref="O155:O157"/>
    <mergeCell ref="N155:N157"/>
    <mergeCell ref="M155:M157"/>
    <mergeCell ref="L155:L157"/>
    <mergeCell ref="K155:K157"/>
    <mergeCell ref="P158:P160"/>
    <mergeCell ref="O158:O160"/>
    <mergeCell ref="N158:N160"/>
    <mergeCell ref="M158:M160"/>
    <mergeCell ref="L158:L160"/>
    <mergeCell ref="K158:K160"/>
    <mergeCell ref="P161:P163"/>
    <mergeCell ref="O161:O163"/>
    <mergeCell ref="N161:N163"/>
    <mergeCell ref="M161:M163"/>
    <mergeCell ref="L161:L163"/>
    <mergeCell ref="K161:K163"/>
    <mergeCell ref="O152:O154"/>
    <mergeCell ref="N152:N154"/>
    <mergeCell ref="M152:M154"/>
    <mergeCell ref="L152:L154"/>
    <mergeCell ref="K152:K154"/>
    <mergeCell ref="P152:P154"/>
    <mergeCell ref="O146:O148"/>
    <mergeCell ref="N146:N148"/>
    <mergeCell ref="M146:M148"/>
    <mergeCell ref="L146:L148"/>
    <mergeCell ref="P143:P145"/>
    <mergeCell ref="O143:O145"/>
    <mergeCell ref="N140:N142"/>
    <mergeCell ref="M140:M142"/>
    <mergeCell ref="L140:L142"/>
    <mergeCell ref="N143:N145"/>
    <mergeCell ref="P149:P151"/>
    <mergeCell ref="O149:O151"/>
    <mergeCell ref="N149:N151"/>
    <mergeCell ref="M149:M151"/>
    <mergeCell ref="L149:L151"/>
    <mergeCell ref="P146:P148"/>
    <mergeCell ref="P128:P130"/>
    <mergeCell ref="O128:O130"/>
    <mergeCell ref="N128:N130"/>
    <mergeCell ref="M128:M130"/>
    <mergeCell ref="L128:L130"/>
    <mergeCell ref="M143:M145"/>
    <mergeCell ref="L143:L145"/>
    <mergeCell ref="P140:P142"/>
    <mergeCell ref="O140:O142"/>
    <mergeCell ref="P134:P136"/>
    <mergeCell ref="O134:O136"/>
    <mergeCell ref="N134:N136"/>
    <mergeCell ref="M134:M136"/>
    <mergeCell ref="L134:L136"/>
    <mergeCell ref="P131:P133"/>
    <mergeCell ref="O131:O133"/>
    <mergeCell ref="N131:N133"/>
    <mergeCell ref="M131:M133"/>
    <mergeCell ref="L131:L133"/>
    <mergeCell ref="P125:P127"/>
    <mergeCell ref="O125:O127"/>
    <mergeCell ref="N125:N127"/>
    <mergeCell ref="M125:M127"/>
    <mergeCell ref="L125:L127"/>
    <mergeCell ref="P137:P139"/>
    <mergeCell ref="O137:O139"/>
    <mergeCell ref="N137:N139"/>
    <mergeCell ref="M137:M139"/>
    <mergeCell ref="L137:L139"/>
    <mergeCell ref="K122:K124"/>
    <mergeCell ref="P122:P124"/>
    <mergeCell ref="O122:O124"/>
    <mergeCell ref="N122:N124"/>
    <mergeCell ref="M122:M124"/>
    <mergeCell ref="L122:L124"/>
    <mergeCell ref="K140:K142"/>
    <mergeCell ref="K137:K139"/>
    <mergeCell ref="K134:K136"/>
    <mergeCell ref="K131:K133"/>
    <mergeCell ref="K128:K130"/>
    <mergeCell ref="K125:K127"/>
    <mergeCell ref="P110:P112"/>
    <mergeCell ref="O110:O112"/>
    <mergeCell ref="N110:N112"/>
    <mergeCell ref="M110:M112"/>
    <mergeCell ref="L110:L112"/>
    <mergeCell ref="K110:K112"/>
    <mergeCell ref="P113:P115"/>
    <mergeCell ref="O113:O115"/>
    <mergeCell ref="N113:N115"/>
    <mergeCell ref="M113:M115"/>
    <mergeCell ref="L113:L115"/>
    <mergeCell ref="K113:K115"/>
    <mergeCell ref="P116:P118"/>
    <mergeCell ref="O116:O118"/>
    <mergeCell ref="N116:N118"/>
    <mergeCell ref="M116:M118"/>
    <mergeCell ref="L116:L118"/>
    <mergeCell ref="K116:K118"/>
    <mergeCell ref="P119:P121"/>
    <mergeCell ref="O119:O121"/>
    <mergeCell ref="N119:N121"/>
    <mergeCell ref="M119:M121"/>
    <mergeCell ref="L119:L121"/>
    <mergeCell ref="K119:K121"/>
    <mergeCell ref="N89:N91"/>
    <mergeCell ref="M107:M109"/>
    <mergeCell ref="M104:M106"/>
    <mergeCell ref="M101:M103"/>
    <mergeCell ref="M98:M100"/>
    <mergeCell ref="M95:M97"/>
    <mergeCell ref="M92:M94"/>
    <mergeCell ref="M89:M91"/>
    <mergeCell ref="N107:N109"/>
    <mergeCell ref="N104:N106"/>
    <mergeCell ref="N101:N103"/>
    <mergeCell ref="N98:N100"/>
    <mergeCell ref="N95:N97"/>
    <mergeCell ref="N92:N94"/>
    <mergeCell ref="P89:P91"/>
    <mergeCell ref="O107:O109"/>
    <mergeCell ref="O104:O106"/>
    <mergeCell ref="O101:O103"/>
    <mergeCell ref="O98:O100"/>
    <mergeCell ref="O95:O97"/>
    <mergeCell ref="O92:O94"/>
    <mergeCell ref="O89:O91"/>
    <mergeCell ref="P107:P109"/>
    <mergeCell ref="P104:P106"/>
    <mergeCell ref="P101:P103"/>
    <mergeCell ref="P98:P100"/>
    <mergeCell ref="P95:P97"/>
    <mergeCell ref="P92:P94"/>
    <mergeCell ref="L92:L94"/>
    <mergeCell ref="L89:L91"/>
    <mergeCell ref="K107:K109"/>
    <mergeCell ref="K104:K106"/>
    <mergeCell ref="K101:K103"/>
    <mergeCell ref="K98:K100"/>
    <mergeCell ref="K95:K97"/>
    <mergeCell ref="K92:K94"/>
    <mergeCell ref="K89:K91"/>
    <mergeCell ref="P86:P88"/>
    <mergeCell ref="O86:O88"/>
    <mergeCell ref="N86:N88"/>
    <mergeCell ref="M86:M88"/>
    <mergeCell ref="L86:L88"/>
    <mergeCell ref="L107:L109"/>
    <mergeCell ref="L104:L106"/>
    <mergeCell ref="L101:L103"/>
    <mergeCell ref="L98:L100"/>
    <mergeCell ref="L95:L97"/>
    <mergeCell ref="P80:P82"/>
    <mergeCell ref="O80:O82"/>
    <mergeCell ref="N80:N82"/>
    <mergeCell ref="M80:M82"/>
    <mergeCell ref="L80:L82"/>
    <mergeCell ref="K80:K82"/>
    <mergeCell ref="P83:P85"/>
    <mergeCell ref="O83:O85"/>
    <mergeCell ref="N83:N85"/>
    <mergeCell ref="M83:M85"/>
    <mergeCell ref="L83:L85"/>
    <mergeCell ref="K83:K85"/>
    <mergeCell ref="I338:I340"/>
    <mergeCell ref="I335:I337"/>
    <mergeCell ref="I365:I367"/>
    <mergeCell ref="I362:I364"/>
    <mergeCell ref="I359:I361"/>
    <mergeCell ref="K86:K88"/>
    <mergeCell ref="K149:K151"/>
    <mergeCell ref="K146:K148"/>
    <mergeCell ref="K143:K145"/>
    <mergeCell ref="K257:K259"/>
    <mergeCell ref="I356:I358"/>
    <mergeCell ref="I353:I355"/>
    <mergeCell ref="I350:I352"/>
    <mergeCell ref="I347:I349"/>
    <mergeCell ref="I344:I346"/>
    <mergeCell ref="I341:I343"/>
    <mergeCell ref="I284:I286"/>
    <mergeCell ref="I281:I283"/>
    <mergeCell ref="I332:I334"/>
    <mergeCell ref="I329:I331"/>
    <mergeCell ref="I326:I328"/>
    <mergeCell ref="I323:I325"/>
    <mergeCell ref="I320:I322"/>
    <mergeCell ref="I317:I319"/>
    <mergeCell ref="I314:I316"/>
    <mergeCell ref="I311:I313"/>
    <mergeCell ref="I254:I256"/>
    <mergeCell ref="I251:I253"/>
    <mergeCell ref="I308:I310"/>
    <mergeCell ref="I305:I307"/>
    <mergeCell ref="I302:I304"/>
    <mergeCell ref="I299:I301"/>
    <mergeCell ref="I296:I298"/>
    <mergeCell ref="I293:I295"/>
    <mergeCell ref="I290:I292"/>
    <mergeCell ref="I287:I289"/>
    <mergeCell ref="I194:I196"/>
    <mergeCell ref="I191:I193"/>
    <mergeCell ref="I278:I280"/>
    <mergeCell ref="I275:I277"/>
    <mergeCell ref="I272:I274"/>
    <mergeCell ref="I269:I271"/>
    <mergeCell ref="I266:I268"/>
    <mergeCell ref="I263:I265"/>
    <mergeCell ref="I260:I262"/>
    <mergeCell ref="I257:I259"/>
    <mergeCell ref="I212:I214"/>
    <mergeCell ref="I209:I211"/>
    <mergeCell ref="I206:I208"/>
    <mergeCell ref="I203:I205"/>
    <mergeCell ref="I200:I202"/>
    <mergeCell ref="I197:I199"/>
    <mergeCell ref="I230:I232"/>
    <mergeCell ref="I227:I229"/>
    <mergeCell ref="I224:I226"/>
    <mergeCell ref="I221:I223"/>
    <mergeCell ref="I218:I220"/>
    <mergeCell ref="I215:I217"/>
    <mergeCell ref="I248:I250"/>
    <mergeCell ref="I245:I247"/>
    <mergeCell ref="I242:I244"/>
    <mergeCell ref="I239:I241"/>
    <mergeCell ref="I236:I238"/>
    <mergeCell ref="I233:I235"/>
    <mergeCell ref="I155:I157"/>
    <mergeCell ref="I152:I154"/>
    <mergeCell ref="I149:I151"/>
    <mergeCell ref="I173:I175"/>
    <mergeCell ref="I188:I190"/>
    <mergeCell ref="I185:I187"/>
    <mergeCell ref="I182:I184"/>
    <mergeCell ref="I179:I181"/>
    <mergeCell ref="I176:I178"/>
    <mergeCell ref="I134:I136"/>
    <mergeCell ref="I131:I133"/>
    <mergeCell ref="I128:I130"/>
    <mergeCell ref="I125:I127"/>
    <mergeCell ref="I122:I124"/>
    <mergeCell ref="I170:I172"/>
    <mergeCell ref="I167:I169"/>
    <mergeCell ref="I164:I166"/>
    <mergeCell ref="I161:I163"/>
    <mergeCell ref="I158:I160"/>
    <mergeCell ref="I83:I85"/>
    <mergeCell ref="I80:I82"/>
    <mergeCell ref="I119:I121"/>
    <mergeCell ref="I116:I118"/>
    <mergeCell ref="I113:I115"/>
    <mergeCell ref="I110:I112"/>
    <mergeCell ref="I107:I109"/>
    <mergeCell ref="I101:I103"/>
    <mergeCell ref="I98:I100"/>
    <mergeCell ref="I95:I97"/>
    <mergeCell ref="I92:I94"/>
    <mergeCell ref="I89:I91"/>
    <mergeCell ref="I86:I88"/>
    <mergeCell ref="G353:G355"/>
    <mergeCell ref="G356:G358"/>
    <mergeCell ref="G359:G361"/>
    <mergeCell ref="G344:G346"/>
    <mergeCell ref="G347:G349"/>
    <mergeCell ref="G350:G352"/>
    <mergeCell ref="G317:G319"/>
    <mergeCell ref="G362:G364"/>
    <mergeCell ref="G365:G367"/>
    <mergeCell ref="I104:I106"/>
    <mergeCell ref="I146:I148"/>
    <mergeCell ref="I143:I145"/>
    <mergeCell ref="I140:I142"/>
    <mergeCell ref="I137:I139"/>
    <mergeCell ref="G335:G337"/>
    <mergeCell ref="G338:G340"/>
    <mergeCell ref="G341:G343"/>
    <mergeCell ref="G320:G322"/>
    <mergeCell ref="G323:G325"/>
    <mergeCell ref="G326:G328"/>
    <mergeCell ref="G329:G331"/>
    <mergeCell ref="G332:G334"/>
    <mergeCell ref="G299:G301"/>
    <mergeCell ref="G302:G304"/>
    <mergeCell ref="G305:G307"/>
    <mergeCell ref="G308:G310"/>
    <mergeCell ref="G311:G313"/>
    <mergeCell ref="G314:G316"/>
    <mergeCell ref="G281:G283"/>
    <mergeCell ref="G284:G286"/>
    <mergeCell ref="G287:G289"/>
    <mergeCell ref="G290:G292"/>
    <mergeCell ref="G293:G295"/>
    <mergeCell ref="G296:G298"/>
    <mergeCell ref="G263:G265"/>
    <mergeCell ref="G266:G268"/>
    <mergeCell ref="G269:G271"/>
    <mergeCell ref="G272:G274"/>
    <mergeCell ref="G275:G277"/>
    <mergeCell ref="G278:G280"/>
    <mergeCell ref="G245:G247"/>
    <mergeCell ref="G248:G250"/>
    <mergeCell ref="G251:G253"/>
    <mergeCell ref="G254:G256"/>
    <mergeCell ref="G257:G259"/>
    <mergeCell ref="G260:G262"/>
    <mergeCell ref="G227:G229"/>
    <mergeCell ref="G230:G232"/>
    <mergeCell ref="G233:G235"/>
    <mergeCell ref="G236:G238"/>
    <mergeCell ref="G239:G241"/>
    <mergeCell ref="G242:G244"/>
    <mergeCell ref="G209:G211"/>
    <mergeCell ref="G212:G214"/>
    <mergeCell ref="G215:G217"/>
    <mergeCell ref="G218:G220"/>
    <mergeCell ref="G221:G223"/>
    <mergeCell ref="G224:G226"/>
    <mergeCell ref="G191:G193"/>
    <mergeCell ref="G194:G196"/>
    <mergeCell ref="G197:G199"/>
    <mergeCell ref="G200:G202"/>
    <mergeCell ref="G203:G205"/>
    <mergeCell ref="G206:G208"/>
    <mergeCell ref="E350:E352"/>
    <mergeCell ref="E353:E355"/>
    <mergeCell ref="E356:E358"/>
    <mergeCell ref="E359:E361"/>
    <mergeCell ref="E362:E364"/>
    <mergeCell ref="E365:E367"/>
    <mergeCell ref="E332:E334"/>
    <mergeCell ref="E335:E337"/>
    <mergeCell ref="E338:E340"/>
    <mergeCell ref="E341:E343"/>
    <mergeCell ref="E344:E346"/>
    <mergeCell ref="E347:E349"/>
    <mergeCell ref="E314:E316"/>
    <mergeCell ref="E317:E319"/>
    <mergeCell ref="E320:E322"/>
    <mergeCell ref="E323:E325"/>
    <mergeCell ref="E326:E328"/>
    <mergeCell ref="E329:E331"/>
    <mergeCell ref="E296:E298"/>
    <mergeCell ref="E299:E301"/>
    <mergeCell ref="E302:E304"/>
    <mergeCell ref="E305:E307"/>
    <mergeCell ref="E308:E310"/>
    <mergeCell ref="E311:E313"/>
    <mergeCell ref="E278:E280"/>
    <mergeCell ref="E281:E283"/>
    <mergeCell ref="E284:E286"/>
    <mergeCell ref="E287:E289"/>
    <mergeCell ref="E290:E292"/>
    <mergeCell ref="E293:E295"/>
    <mergeCell ref="E260:E262"/>
    <mergeCell ref="E263:E265"/>
    <mergeCell ref="E266:E268"/>
    <mergeCell ref="E269:E271"/>
    <mergeCell ref="E272:E274"/>
    <mergeCell ref="E275:E277"/>
    <mergeCell ref="E242:E244"/>
    <mergeCell ref="E245:E247"/>
    <mergeCell ref="E248:E250"/>
    <mergeCell ref="E251:E253"/>
    <mergeCell ref="E254:E256"/>
    <mergeCell ref="E257:E259"/>
    <mergeCell ref="E224:E226"/>
    <mergeCell ref="E227:E229"/>
    <mergeCell ref="E230:E232"/>
    <mergeCell ref="E233:E235"/>
    <mergeCell ref="E236:E238"/>
    <mergeCell ref="E239:E241"/>
    <mergeCell ref="E206:E208"/>
    <mergeCell ref="E209:E211"/>
    <mergeCell ref="E212:E214"/>
    <mergeCell ref="E215:E217"/>
    <mergeCell ref="E218:E220"/>
    <mergeCell ref="E221:E223"/>
    <mergeCell ref="E188:E190"/>
    <mergeCell ref="E191:E193"/>
    <mergeCell ref="E194:E196"/>
    <mergeCell ref="E197:E199"/>
    <mergeCell ref="E200:E202"/>
    <mergeCell ref="E203:E205"/>
    <mergeCell ref="E170:E172"/>
    <mergeCell ref="E173:E175"/>
    <mergeCell ref="E176:E178"/>
    <mergeCell ref="E179:E181"/>
    <mergeCell ref="E182:E184"/>
    <mergeCell ref="E185:E187"/>
    <mergeCell ref="E152:E154"/>
    <mergeCell ref="E155:E157"/>
    <mergeCell ref="E158:E160"/>
    <mergeCell ref="E161:E163"/>
    <mergeCell ref="E164:E166"/>
    <mergeCell ref="E167:E169"/>
    <mergeCell ref="E134:E136"/>
    <mergeCell ref="E137:E139"/>
    <mergeCell ref="E140:E142"/>
    <mergeCell ref="E143:E145"/>
    <mergeCell ref="E146:E148"/>
    <mergeCell ref="E149:E151"/>
    <mergeCell ref="E116:E118"/>
    <mergeCell ref="E119:E121"/>
    <mergeCell ref="E122:E124"/>
    <mergeCell ref="E125:E127"/>
    <mergeCell ref="E128:E130"/>
    <mergeCell ref="E131:E133"/>
    <mergeCell ref="E98:E100"/>
    <mergeCell ref="E101:E103"/>
    <mergeCell ref="E104:E106"/>
    <mergeCell ref="E107:E109"/>
    <mergeCell ref="E110:E112"/>
    <mergeCell ref="E113:E115"/>
    <mergeCell ref="D356:D358"/>
    <mergeCell ref="D359:D361"/>
    <mergeCell ref="D362:D364"/>
    <mergeCell ref="D365:D367"/>
    <mergeCell ref="E80:E82"/>
    <mergeCell ref="E83:E85"/>
    <mergeCell ref="E86:E88"/>
    <mergeCell ref="E89:E91"/>
    <mergeCell ref="E92:E94"/>
    <mergeCell ref="E95:E97"/>
    <mergeCell ref="D338:D340"/>
    <mergeCell ref="D341:D343"/>
    <mergeCell ref="D344:D346"/>
    <mergeCell ref="D347:D349"/>
    <mergeCell ref="D350:D352"/>
    <mergeCell ref="D353:D355"/>
    <mergeCell ref="D320:D322"/>
    <mergeCell ref="D323:D325"/>
    <mergeCell ref="D326:D328"/>
    <mergeCell ref="D329:D331"/>
    <mergeCell ref="D332:D334"/>
    <mergeCell ref="D335:D337"/>
    <mergeCell ref="D302:D304"/>
    <mergeCell ref="D305:D307"/>
    <mergeCell ref="D308:D310"/>
    <mergeCell ref="D311:D313"/>
    <mergeCell ref="D314:D316"/>
    <mergeCell ref="D317:D319"/>
    <mergeCell ref="D284:D286"/>
    <mergeCell ref="D287:D289"/>
    <mergeCell ref="D290:D292"/>
    <mergeCell ref="D293:D295"/>
    <mergeCell ref="D296:D298"/>
    <mergeCell ref="D299:D301"/>
    <mergeCell ref="D266:D268"/>
    <mergeCell ref="D269:D271"/>
    <mergeCell ref="D272:D274"/>
    <mergeCell ref="D275:D277"/>
    <mergeCell ref="D278:D280"/>
    <mergeCell ref="D281:D283"/>
    <mergeCell ref="D248:D250"/>
    <mergeCell ref="D251:D253"/>
    <mergeCell ref="D254:D256"/>
    <mergeCell ref="D257:D259"/>
    <mergeCell ref="D260:D262"/>
    <mergeCell ref="D263:D265"/>
    <mergeCell ref="D230:D232"/>
    <mergeCell ref="D233:D235"/>
    <mergeCell ref="D236:D238"/>
    <mergeCell ref="D239:D241"/>
    <mergeCell ref="D242:D244"/>
    <mergeCell ref="D245:D247"/>
    <mergeCell ref="D212:D214"/>
    <mergeCell ref="D215:D217"/>
    <mergeCell ref="D218:D220"/>
    <mergeCell ref="D221:D223"/>
    <mergeCell ref="D224:D226"/>
    <mergeCell ref="D227:D229"/>
    <mergeCell ref="D194:D196"/>
    <mergeCell ref="D197:D199"/>
    <mergeCell ref="D200:D202"/>
    <mergeCell ref="D203:D205"/>
    <mergeCell ref="D206:D208"/>
    <mergeCell ref="D209:D211"/>
    <mergeCell ref="D176:D178"/>
    <mergeCell ref="D179:D181"/>
    <mergeCell ref="D182:D184"/>
    <mergeCell ref="D185:D187"/>
    <mergeCell ref="D188:D190"/>
    <mergeCell ref="D191:D193"/>
    <mergeCell ref="D158:D160"/>
    <mergeCell ref="D161:D163"/>
    <mergeCell ref="D164:D166"/>
    <mergeCell ref="D167:D169"/>
    <mergeCell ref="D170:D172"/>
    <mergeCell ref="D173:D175"/>
    <mergeCell ref="D140:D142"/>
    <mergeCell ref="D143:D145"/>
    <mergeCell ref="D146:D148"/>
    <mergeCell ref="D149:D151"/>
    <mergeCell ref="D152:D154"/>
    <mergeCell ref="D155:D157"/>
    <mergeCell ref="D122:D124"/>
    <mergeCell ref="D125:D127"/>
    <mergeCell ref="D128:D130"/>
    <mergeCell ref="D131:D133"/>
    <mergeCell ref="D134:D136"/>
    <mergeCell ref="D137:D139"/>
    <mergeCell ref="D104:D106"/>
    <mergeCell ref="D107:D109"/>
    <mergeCell ref="D110:D112"/>
    <mergeCell ref="D113:D115"/>
    <mergeCell ref="D116:D118"/>
    <mergeCell ref="D119:D121"/>
    <mergeCell ref="D80:D82"/>
    <mergeCell ref="D83:D85"/>
    <mergeCell ref="D86:D88"/>
    <mergeCell ref="D89:D91"/>
    <mergeCell ref="D92:D94"/>
    <mergeCell ref="D95:D97"/>
    <mergeCell ref="C332:C334"/>
    <mergeCell ref="C329:C331"/>
    <mergeCell ref="C326:C328"/>
    <mergeCell ref="C323:C325"/>
    <mergeCell ref="C365:C367"/>
    <mergeCell ref="C362:C364"/>
    <mergeCell ref="C359:C361"/>
    <mergeCell ref="C356:C358"/>
    <mergeCell ref="C353:C355"/>
    <mergeCell ref="C350:C352"/>
    <mergeCell ref="C320:C322"/>
    <mergeCell ref="C317:C319"/>
    <mergeCell ref="C314:C316"/>
    <mergeCell ref="C311:C313"/>
    <mergeCell ref="C308:C310"/>
    <mergeCell ref="C347:C349"/>
    <mergeCell ref="C344:C346"/>
    <mergeCell ref="C341:C343"/>
    <mergeCell ref="C338:C340"/>
    <mergeCell ref="C335:C337"/>
    <mergeCell ref="C302:C304"/>
    <mergeCell ref="C299:C301"/>
    <mergeCell ref="C296:C298"/>
    <mergeCell ref="C293:C295"/>
    <mergeCell ref="C290:C292"/>
    <mergeCell ref="C305:C307"/>
    <mergeCell ref="C257:C259"/>
    <mergeCell ref="C254:C256"/>
    <mergeCell ref="C287:C289"/>
    <mergeCell ref="C284:C286"/>
    <mergeCell ref="C281:C283"/>
    <mergeCell ref="C278:C280"/>
    <mergeCell ref="C275:C277"/>
    <mergeCell ref="C272:C274"/>
    <mergeCell ref="C269:C271"/>
    <mergeCell ref="C266:C268"/>
    <mergeCell ref="C263:C265"/>
    <mergeCell ref="C260:C262"/>
    <mergeCell ref="C209:C211"/>
    <mergeCell ref="C206:C208"/>
    <mergeCell ref="C251:C253"/>
    <mergeCell ref="C248:C250"/>
    <mergeCell ref="C245:C247"/>
    <mergeCell ref="C242:C244"/>
    <mergeCell ref="C239:C241"/>
    <mergeCell ref="C236:C238"/>
    <mergeCell ref="C233:C235"/>
    <mergeCell ref="C230:C232"/>
    <mergeCell ref="C227:C229"/>
    <mergeCell ref="C224:C226"/>
    <mergeCell ref="C221:C223"/>
    <mergeCell ref="C218:C220"/>
    <mergeCell ref="C215:C217"/>
    <mergeCell ref="C212:C214"/>
    <mergeCell ref="C158:C160"/>
    <mergeCell ref="C203:C205"/>
    <mergeCell ref="C200:C202"/>
    <mergeCell ref="C197:C199"/>
    <mergeCell ref="C194:C196"/>
    <mergeCell ref="C191:C193"/>
    <mergeCell ref="C188:C190"/>
    <mergeCell ref="C185:C187"/>
    <mergeCell ref="C182:C184"/>
    <mergeCell ref="C179:C181"/>
    <mergeCell ref="C137:C139"/>
    <mergeCell ref="C134:C136"/>
    <mergeCell ref="C131:C133"/>
    <mergeCell ref="C128:C130"/>
    <mergeCell ref="C176:C178"/>
    <mergeCell ref="C173:C175"/>
    <mergeCell ref="C170:C172"/>
    <mergeCell ref="C167:C169"/>
    <mergeCell ref="C164:C166"/>
    <mergeCell ref="C161:C163"/>
    <mergeCell ref="C155:C157"/>
    <mergeCell ref="C152:C154"/>
    <mergeCell ref="C149:C151"/>
    <mergeCell ref="C146:C148"/>
    <mergeCell ref="C143:C145"/>
    <mergeCell ref="C140:C142"/>
    <mergeCell ref="C92:C94"/>
    <mergeCell ref="C89:C91"/>
    <mergeCell ref="C86:C88"/>
    <mergeCell ref="C83:C85"/>
    <mergeCell ref="C80:C82"/>
    <mergeCell ref="C125:C127"/>
    <mergeCell ref="C122:C124"/>
    <mergeCell ref="C119:C121"/>
    <mergeCell ref="C116:C118"/>
    <mergeCell ref="C113:C115"/>
    <mergeCell ref="G128:G130"/>
    <mergeCell ref="G125:G127"/>
    <mergeCell ref="C104:C106"/>
    <mergeCell ref="C101:C103"/>
    <mergeCell ref="C98:C100"/>
    <mergeCell ref="C95:C97"/>
    <mergeCell ref="C110:C112"/>
    <mergeCell ref="C107:C109"/>
    <mergeCell ref="D98:D100"/>
    <mergeCell ref="D101:D103"/>
    <mergeCell ref="G146:G148"/>
    <mergeCell ref="G143:G145"/>
    <mergeCell ref="G140:G142"/>
    <mergeCell ref="G137:G139"/>
    <mergeCell ref="G134:G136"/>
    <mergeCell ref="G131:G133"/>
    <mergeCell ref="G164:G166"/>
    <mergeCell ref="G161:G163"/>
    <mergeCell ref="G158:G160"/>
    <mergeCell ref="G155:G157"/>
    <mergeCell ref="G152:G154"/>
    <mergeCell ref="G149:G151"/>
    <mergeCell ref="G104:G106"/>
    <mergeCell ref="G101:G103"/>
    <mergeCell ref="G188:G190"/>
    <mergeCell ref="G185:G187"/>
    <mergeCell ref="G182:G184"/>
    <mergeCell ref="G179:G181"/>
    <mergeCell ref="G176:G178"/>
    <mergeCell ref="G173:G175"/>
    <mergeCell ref="G170:G172"/>
    <mergeCell ref="G167:G169"/>
    <mergeCell ref="G122:G124"/>
    <mergeCell ref="G119:G121"/>
    <mergeCell ref="G116:G118"/>
    <mergeCell ref="G113:G115"/>
    <mergeCell ref="G110:G112"/>
    <mergeCell ref="G107:G109"/>
    <mergeCell ref="G80:G82"/>
    <mergeCell ref="G83:G85"/>
    <mergeCell ref="G86:G88"/>
    <mergeCell ref="G98:G100"/>
    <mergeCell ref="G95:G97"/>
    <mergeCell ref="G92:G94"/>
    <mergeCell ref="G89:G91"/>
    <mergeCell ref="H49:H53"/>
    <mergeCell ref="J16:J17"/>
    <mergeCell ref="J19:J20"/>
    <mergeCell ref="J22:J23"/>
    <mergeCell ref="J25:J26"/>
    <mergeCell ref="J28:J29"/>
    <mergeCell ref="J31:J32"/>
  </mergeCells>
  <conditionalFormatting sqref="J16:J17 J19:J20 J22:J23 J25:J26 G49:G53">
    <cfRule type="cellIs" priority="5" operator="notBetween" dxfId="0" stopIfTrue="1">
      <formula>3.1</formula>
      <formula>3.6</formula>
    </cfRule>
  </conditionalFormatting>
  <conditionalFormatting sqref="J28:J29">
    <cfRule type="cellIs" priority="2" operator="notBetween" dxfId="0" stopIfTrue="1">
      <formula>3.1</formula>
      <formula>3.6</formula>
    </cfRule>
  </conditionalFormatting>
  <pageMargins left="0.7086614173228347" right="0.7086614173228347" top="0.7480314960629921" bottom="0.7480314960629921" header="0.3149606299212598" footer="0.3149606299212598"/>
  <pageSetup orientation="landscape" paperSize="9" scale="49" fitToHeight="0"/>
  <headerFooter>
    <oddHeader/>
    <oddFooter>&amp;LData Analysis Template v4.14&amp;CKAPA Library Quantification Kit (Illumina® platforms)&amp;R© Kapa Biosystems 2014</oddFooter>
    <evenHeader/>
    <evenFooter/>
    <firstHeader/>
    <firstFooter/>
  </headerFooter>
  <rowBreaks count="8" manualBreakCount="8">
    <brk id="67" min="0" max="16383" man="1"/>
    <brk id="115" min="0" max="16383" man="1"/>
    <brk id="151" min="0" max="16383" man="1"/>
    <brk id="187" min="0" max="16383" man="1"/>
    <brk id="223" min="0" max="16383" man="1"/>
    <brk id="259" min="0" max="16383" man="1"/>
    <brk id="295" min="0" max="16383" man="1"/>
    <brk id="331" min="0" max="16383" man="1"/>
  </rowBreaks>
  <drawing r:id="rId1"/>
</worksheet>
</file>

<file path=xl/worksheets/sheet3.xml><?xml version="1.0" encoding="utf-8"?>
<worksheet xmlns="http://schemas.openxmlformats.org/spreadsheetml/2006/main">
  <sheetPr>
    <tabColor rgb="FF0A801E"/>
    <outlinePr summaryBelow="1" summaryRight="1"/>
    <pageSetUpPr/>
  </sheetPr>
  <dimension ref="B1:O102"/>
  <sheetViews>
    <sheetView topLeftCell="A2" zoomScale="80" zoomScaleNormal="80" workbookViewId="0">
      <selection activeCell="G28" sqref="G28"/>
    </sheetView>
  </sheetViews>
  <sheetFormatPr baseColWidth="10" defaultColWidth="9.1640625" defaultRowHeight="14"/>
  <cols>
    <col width="4.6640625" customWidth="1" style="32" min="1" max="2"/>
    <col width="24.6640625" customWidth="1" style="32" min="3" max="3"/>
    <col width="21.5" customWidth="1" style="32" min="4" max="4"/>
    <col width="21.1640625" customWidth="1" style="32" min="5" max="5"/>
    <col width="21" customWidth="1" style="32" min="6" max="6"/>
    <col width="13.33203125" customWidth="1" style="32" min="7" max="7"/>
    <col width="18.6640625" customWidth="1" style="32" min="8" max="8"/>
    <col width="4.6640625" customWidth="1" style="32" min="9" max="9"/>
    <col width="4.6640625" customWidth="1" style="32" min="10" max="10"/>
    <col width="19.1640625" customWidth="1" style="32" min="11" max="15"/>
    <col width="9.1640625" customWidth="1" style="32" min="16" max="16384"/>
  </cols>
  <sheetData>
    <row r="1" ht="15" customHeight="1">
      <c r="C1" s="6" t="n"/>
      <c r="D1" s="6" t="n"/>
      <c r="E1" s="6" t="n"/>
      <c r="F1" s="6" t="n"/>
      <c r="H1" s="124" t="n"/>
      <c r="I1" s="31" t="n"/>
    </row>
    <row r="2" ht="15" customHeight="1">
      <c r="B2" s="7" t="n"/>
      <c r="C2" s="2" t="n"/>
      <c r="D2" s="2" t="n"/>
      <c r="E2" s="2" t="n"/>
      <c r="F2" s="2" t="n"/>
      <c r="G2" s="7" t="n"/>
      <c r="H2" s="168" t="n"/>
      <c r="I2" s="33" t="n"/>
    </row>
    <row r="3" ht="21" customHeight="1">
      <c r="B3" s="7" t="n"/>
      <c r="C3" s="22" t="inlineStr">
        <is>
          <t>Library concentrations and yields</t>
        </is>
      </c>
      <c r="D3" s="22" t="n"/>
      <c r="E3" s="2" t="n"/>
      <c r="F3" s="2" t="n"/>
      <c r="G3" s="7" t="n"/>
      <c r="H3" s="168" t="n"/>
      <c r="I3" s="33" t="n"/>
    </row>
    <row r="4" ht="15" customHeight="1" thickBot="1">
      <c r="B4" s="7" t="n"/>
      <c r="C4" s="7" t="n"/>
      <c r="D4" s="7" t="n"/>
      <c r="E4" s="7" t="n"/>
      <c r="F4" s="7" t="n"/>
      <c r="G4" s="7" t="n"/>
      <c r="H4" s="7" t="n"/>
      <c r="I4" s="7" t="n"/>
    </row>
    <row r="5" ht="48.75" customHeight="1" thickBot="1">
      <c r="B5" s="7" t="n"/>
      <c r="C5" s="159" t="inlineStr">
        <is>
          <t>Sample name</t>
        </is>
      </c>
      <c r="D5" s="18" t="inlineStr">
        <is>
          <t>Concentration  of undiluted library (pM)</t>
        </is>
      </c>
      <c r="E5" s="36" t="inlineStr">
        <is>
          <t>Concentration  of undiluted library (nM)</t>
        </is>
      </c>
      <c r="F5" s="35" t="inlineStr">
        <is>
          <t>Concentration of undiluted library (ng/µL)</t>
        </is>
      </c>
      <c r="G5" s="19" t="inlineStr">
        <is>
          <t>Library 
volume 
(µL)</t>
        </is>
      </c>
      <c r="H5" s="34" t="inlineStr">
        <is>
          <t>Available amount of library 
(ng)</t>
        </is>
      </c>
      <c r="I5" s="7" t="n"/>
      <c r="K5" s="6" t="n"/>
      <c r="L5" s="6" t="n"/>
      <c r="M5" s="6" t="n"/>
      <c r="N5" s="6" t="n"/>
      <c r="O5" s="6" t="n"/>
    </row>
    <row r="6" ht="15" customHeight="1" thickTop="1">
      <c r="B6" s="7" t="n"/>
      <c r="C6" s="184">
        <f>'1 dilution - Analysis'!D80</f>
        <v/>
      </c>
      <c r="D6" s="185">
        <f>'1 dilution - Analysis'!N80</f>
        <v/>
      </c>
      <c r="E6" s="198">
        <f>'1 dilution - Analysis'!O80</f>
        <v/>
      </c>
      <c r="F6" s="199">
        <f>'1 dilution - Analysis'!P80</f>
        <v/>
      </c>
      <c r="G6" s="186" t="n">
        <v>25</v>
      </c>
      <c r="H6" s="395">
        <f>F6*G6</f>
        <v/>
      </c>
      <c r="I6" s="7" t="n"/>
      <c r="K6" s="6" t="n"/>
      <c r="L6" s="6" t="n"/>
      <c r="M6" s="6" t="n"/>
      <c r="N6" s="6" t="n"/>
      <c r="O6" s="6" t="n"/>
    </row>
    <row r="7" ht="15" customHeight="1">
      <c r="B7" s="7" t="n"/>
      <c r="C7" s="163">
        <f>'1 dilution - Analysis'!D83</f>
        <v/>
      </c>
      <c r="D7" s="165">
        <f>'1 dilution - Analysis'!N83</f>
        <v/>
      </c>
      <c r="E7" s="200">
        <f>'1 dilution - Analysis'!O83</f>
        <v/>
      </c>
      <c r="F7" s="201">
        <f>'1 dilution - Analysis'!P83</f>
        <v/>
      </c>
      <c r="G7" s="187" t="n">
        <v>25</v>
      </c>
      <c r="H7" s="396">
        <f>F7*G7</f>
        <v/>
      </c>
      <c r="I7" s="7" t="n"/>
      <c r="K7" s="6" t="n"/>
      <c r="L7" s="6" t="n"/>
      <c r="M7" s="6" t="n"/>
      <c r="N7" s="6" t="n"/>
      <c r="O7" s="6" t="n"/>
    </row>
    <row r="8" ht="15" customHeight="1">
      <c r="B8" s="7" t="n"/>
      <c r="C8" s="163">
        <f>'1 dilution - Analysis'!D86</f>
        <v/>
      </c>
      <c r="D8" s="165">
        <f>'1 dilution - Analysis'!N86</f>
        <v/>
      </c>
      <c r="E8" s="200">
        <f>'1 dilution - Analysis'!O86</f>
        <v/>
      </c>
      <c r="F8" s="201">
        <f>'1 dilution - Analysis'!P86</f>
        <v/>
      </c>
      <c r="G8" s="187" t="n">
        <v>25</v>
      </c>
      <c r="H8" s="396">
        <f>F8*G8</f>
        <v/>
      </c>
      <c r="I8" s="7" t="n"/>
      <c r="K8" s="6" t="n"/>
      <c r="L8" s="6" t="n"/>
      <c r="M8" s="6" t="n"/>
      <c r="N8" s="6" t="n"/>
      <c r="O8" s="6" t="n"/>
    </row>
    <row r="9" ht="15" customHeight="1">
      <c r="B9" s="7" t="n"/>
      <c r="C9" s="163">
        <f>'1 dilution - Analysis'!D89</f>
        <v/>
      </c>
      <c r="D9" s="165">
        <f>'1 dilution - Analysis'!N89</f>
        <v/>
      </c>
      <c r="E9" s="200">
        <f>'1 dilution - Analysis'!O89</f>
        <v/>
      </c>
      <c r="F9" s="201">
        <f>'1 dilution - Analysis'!P89</f>
        <v/>
      </c>
      <c r="G9" s="187" t="n">
        <v>25</v>
      </c>
      <c r="H9" s="396">
        <f>F9*G9</f>
        <v/>
      </c>
      <c r="I9" s="7" t="n"/>
      <c r="K9" s="6" t="n"/>
      <c r="L9" s="6" t="n"/>
      <c r="M9" s="6" t="n"/>
      <c r="N9" s="6" t="n"/>
      <c r="O9" s="6" t="n"/>
    </row>
    <row r="10" ht="15" customHeight="1">
      <c r="B10" s="7" t="n"/>
      <c r="C10" s="163">
        <f>'1 dilution - Analysis'!D92</f>
        <v/>
      </c>
      <c r="D10" s="165">
        <f>'1 dilution - Analysis'!N92</f>
        <v/>
      </c>
      <c r="E10" s="200">
        <f>'1 dilution - Analysis'!O92</f>
        <v/>
      </c>
      <c r="F10" s="201">
        <f>'1 dilution - Analysis'!P92</f>
        <v/>
      </c>
      <c r="G10" s="187" t="n">
        <v>25</v>
      </c>
      <c r="H10" s="396">
        <f>F10*G10</f>
        <v/>
      </c>
      <c r="I10" s="7" t="n"/>
      <c r="K10" s="6" t="n"/>
      <c r="L10" s="6" t="n"/>
      <c r="M10" s="6" t="n"/>
      <c r="N10" s="6" t="n"/>
      <c r="O10" s="6" t="n"/>
    </row>
    <row r="11" ht="15" customHeight="1">
      <c r="B11" s="7" t="n"/>
      <c r="C11" s="163">
        <f>'1 dilution - Analysis'!D95</f>
        <v/>
      </c>
      <c r="D11" s="165">
        <f>'1 dilution - Analysis'!N95</f>
        <v/>
      </c>
      <c r="E11" s="200">
        <f>'1 dilution - Analysis'!O95</f>
        <v/>
      </c>
      <c r="F11" s="201">
        <f>'1 dilution - Analysis'!P95</f>
        <v/>
      </c>
      <c r="G11" s="187" t="n">
        <v>25</v>
      </c>
      <c r="H11" s="396">
        <f>F11*G11</f>
        <v/>
      </c>
      <c r="I11" s="7" t="n"/>
      <c r="K11" s="6" t="n"/>
      <c r="L11" s="6" t="n"/>
      <c r="M11" s="6" t="n"/>
      <c r="N11" s="6" t="n"/>
      <c r="O11" s="6" t="n"/>
    </row>
    <row r="12" ht="15" customHeight="1">
      <c r="B12" s="7" t="n"/>
      <c r="C12" s="163">
        <f>'1 dilution - Analysis'!D98</f>
        <v/>
      </c>
      <c r="D12" s="165">
        <f>'1 dilution - Analysis'!N98</f>
        <v/>
      </c>
      <c r="E12" s="200">
        <f>'1 dilution - Analysis'!O98</f>
        <v/>
      </c>
      <c r="F12" s="201">
        <f>'1 dilution - Analysis'!P98</f>
        <v/>
      </c>
      <c r="G12" s="187" t="n">
        <v>25</v>
      </c>
      <c r="H12" s="396">
        <f>F12*G12</f>
        <v/>
      </c>
      <c r="I12" s="7" t="n"/>
      <c r="K12" s="3" t="n"/>
      <c r="N12" s="124" t="n"/>
      <c r="O12" s="31" t="n"/>
    </row>
    <row r="13" ht="15" customHeight="1">
      <c r="B13" s="7" t="n"/>
      <c r="C13" s="163">
        <f>'1 dilution - Analysis'!D101</f>
        <v/>
      </c>
      <c r="D13" s="165">
        <f>'1 dilution - Analysis'!N101</f>
        <v/>
      </c>
      <c r="E13" s="200">
        <f>'1 dilution - Analysis'!O101</f>
        <v/>
      </c>
      <c r="F13" s="201">
        <f>'1 dilution - Analysis'!P101</f>
        <v/>
      </c>
      <c r="G13" s="187" t="n">
        <v>25</v>
      </c>
      <c r="H13" s="396">
        <f>F13*G13</f>
        <v/>
      </c>
      <c r="I13" s="7" t="n"/>
      <c r="K13" s="6" t="n"/>
      <c r="L13" s="6" t="n"/>
      <c r="M13" s="6" t="n"/>
      <c r="N13" s="6" t="n"/>
      <c r="O13" s="14" t="n"/>
    </row>
    <row r="14" ht="15" customHeight="1">
      <c r="B14" s="7" t="n"/>
      <c r="C14" s="163">
        <f>'1 dilution - Analysis'!D104</f>
        <v/>
      </c>
      <c r="D14" s="165">
        <f>'1 dilution - Analysis'!N104</f>
        <v/>
      </c>
      <c r="E14" s="200">
        <f>'1 dilution - Analysis'!O104</f>
        <v/>
      </c>
      <c r="F14" s="201">
        <f>'1 dilution - Analysis'!P104</f>
        <v/>
      </c>
      <c r="G14" s="187" t="n">
        <v>25</v>
      </c>
      <c r="H14" s="396">
        <f>F14*G14</f>
        <v/>
      </c>
      <c r="I14" s="7" t="n"/>
      <c r="K14" s="6" t="n"/>
      <c r="L14" s="6" t="n"/>
      <c r="M14" s="6" t="n"/>
      <c r="N14" s="6" t="n"/>
      <c r="O14" s="14" t="n"/>
    </row>
    <row r="15" ht="15" customHeight="1">
      <c r="B15" s="7" t="n"/>
      <c r="C15" s="163">
        <f>'1 dilution - Analysis'!D107</f>
        <v/>
      </c>
      <c r="D15" s="165">
        <f>'1 dilution - Analysis'!N107</f>
        <v/>
      </c>
      <c r="E15" s="200">
        <f>'1 dilution - Analysis'!O107</f>
        <v/>
      </c>
      <c r="F15" s="201">
        <f>'1 dilution - Analysis'!P107</f>
        <v/>
      </c>
      <c r="G15" s="187" t="n">
        <v>25</v>
      </c>
      <c r="H15" s="396">
        <f>F15*G15</f>
        <v/>
      </c>
      <c r="I15" s="7" t="n"/>
      <c r="K15" s="6" t="n"/>
      <c r="L15" s="6" t="n"/>
      <c r="M15" s="6" t="n"/>
      <c r="N15" s="6" t="n"/>
      <c r="O15" s="14" t="n"/>
    </row>
    <row r="16" ht="15" customHeight="1">
      <c r="B16" s="7" t="n"/>
      <c r="C16" s="163">
        <f>'1 dilution - Analysis'!D110</f>
        <v/>
      </c>
      <c r="D16" s="165">
        <f>'1 dilution - Analysis'!N110</f>
        <v/>
      </c>
      <c r="E16" s="200">
        <f>'1 dilution - Analysis'!O110</f>
        <v/>
      </c>
      <c r="F16" s="201">
        <f>'1 dilution - Analysis'!P110</f>
        <v/>
      </c>
      <c r="G16" s="187" t="n">
        <v>25</v>
      </c>
      <c r="H16" s="396">
        <f>F16*G16</f>
        <v/>
      </c>
      <c r="I16" s="7" t="n"/>
      <c r="K16" s="3" t="n"/>
      <c r="L16" s="6" t="n"/>
      <c r="M16" s="6" t="n"/>
      <c r="N16" s="6" t="n"/>
      <c r="O16" s="31" t="n"/>
    </row>
    <row r="17" ht="15" customHeight="1">
      <c r="B17" s="7" t="n"/>
      <c r="C17" s="163">
        <f>'1 dilution - Analysis'!D113</f>
        <v/>
      </c>
      <c r="D17" s="165">
        <f>'1 dilution - Analysis'!N113</f>
        <v/>
      </c>
      <c r="E17" s="200">
        <f>'1 dilution - Analysis'!O113</f>
        <v/>
      </c>
      <c r="F17" s="201">
        <f>'1 dilution - Analysis'!P113</f>
        <v/>
      </c>
      <c r="G17" s="187" t="n">
        <v>25</v>
      </c>
      <c r="H17" s="396">
        <f>F17*G17</f>
        <v/>
      </c>
      <c r="I17" s="7" t="n"/>
      <c r="K17" s="3" t="n"/>
      <c r="L17" s="6" t="n"/>
      <c r="M17" s="6" t="n"/>
      <c r="N17" s="6" t="n"/>
      <c r="O17" s="15" t="n"/>
    </row>
    <row r="18" ht="15" customHeight="1">
      <c r="B18" s="7" t="n"/>
      <c r="C18" s="163">
        <f>'1 dilution - Analysis'!D116</f>
        <v/>
      </c>
      <c r="D18" s="165">
        <f>'1 dilution - Analysis'!N116</f>
        <v/>
      </c>
      <c r="E18" s="200">
        <f>'1 dilution - Analysis'!O116</f>
        <v/>
      </c>
      <c r="F18" s="201">
        <f>'1 dilution - Analysis'!P116</f>
        <v/>
      </c>
      <c r="G18" s="187" t="n">
        <v>25</v>
      </c>
      <c r="H18" s="396">
        <f>F18*G18</f>
        <v/>
      </c>
      <c r="I18" s="7" t="n"/>
      <c r="K18" s="3" t="n"/>
      <c r="L18" s="6" t="n"/>
      <c r="M18" s="6" t="n"/>
      <c r="N18" s="6" t="n"/>
      <c r="O18" s="15" t="n"/>
    </row>
    <row r="19" ht="15" customHeight="1">
      <c r="B19" s="7" t="n"/>
      <c r="C19" s="163">
        <f>'1 dilution - Analysis'!D119</f>
        <v/>
      </c>
      <c r="D19" s="165">
        <f>'1 dilution - Analysis'!N119</f>
        <v/>
      </c>
      <c r="E19" s="200">
        <f>'1 dilution - Analysis'!O119</f>
        <v/>
      </c>
      <c r="F19" s="201">
        <f>'1 dilution - Analysis'!P119</f>
        <v/>
      </c>
      <c r="G19" s="187" t="n">
        <v>25</v>
      </c>
      <c r="H19" s="396">
        <f>F19*G19</f>
        <v/>
      </c>
      <c r="I19" s="7" t="n"/>
      <c r="K19" s="3" t="n"/>
      <c r="L19" s="6" t="n"/>
      <c r="M19" s="6" t="n"/>
      <c r="N19" s="6" t="n"/>
      <c r="O19" s="15" t="n"/>
    </row>
    <row r="20" ht="15" customHeight="1">
      <c r="B20" s="7" t="n"/>
      <c r="C20" s="163">
        <f>'1 dilution - Analysis'!D122</f>
        <v/>
      </c>
      <c r="D20" s="165">
        <f>'1 dilution - Analysis'!N122</f>
        <v/>
      </c>
      <c r="E20" s="200">
        <f>'1 dilution - Analysis'!O122</f>
        <v/>
      </c>
      <c r="F20" s="201">
        <f>'1 dilution - Analysis'!P122</f>
        <v/>
      </c>
      <c r="G20" s="187" t="n">
        <v>25</v>
      </c>
      <c r="H20" s="396">
        <f>F20*G20</f>
        <v/>
      </c>
      <c r="I20" s="7" t="n"/>
      <c r="K20" s="3" t="n"/>
      <c r="L20" s="6" t="n"/>
      <c r="M20" s="6" t="n"/>
      <c r="N20" s="6" t="n"/>
      <c r="O20" s="14" t="n"/>
    </row>
    <row r="21" ht="15" customHeight="1">
      <c r="B21" s="7" t="n"/>
      <c r="C21" s="163">
        <f>'1 dilution - Analysis'!D125</f>
        <v/>
      </c>
      <c r="D21" s="165">
        <f>'1 dilution - Analysis'!N125</f>
        <v/>
      </c>
      <c r="E21" s="200">
        <f>'1 dilution - Analysis'!O125</f>
        <v/>
      </c>
      <c r="F21" s="201">
        <f>'1 dilution - Analysis'!P125</f>
        <v/>
      </c>
      <c r="G21" s="187" t="n">
        <v>25</v>
      </c>
      <c r="H21" s="396">
        <f>F21*G21</f>
        <v/>
      </c>
      <c r="I21" s="7" t="n"/>
    </row>
    <row r="22" ht="15" customHeight="1">
      <c r="B22" s="7" t="n"/>
      <c r="C22" s="163">
        <f>'1 dilution - Analysis'!D128</f>
        <v/>
      </c>
      <c r="D22" s="165">
        <f>'1 dilution - Analysis'!N128</f>
        <v/>
      </c>
      <c r="E22" s="200">
        <f>'1 dilution - Analysis'!O128</f>
        <v/>
      </c>
      <c r="F22" s="201">
        <f>'1 dilution - Analysis'!P128</f>
        <v/>
      </c>
      <c r="G22" s="187" t="n">
        <v>25</v>
      </c>
      <c r="H22" s="396">
        <f>F22*G22</f>
        <v/>
      </c>
      <c r="I22" s="7" t="n"/>
    </row>
    <row r="23" ht="15" customHeight="1">
      <c r="B23" s="7" t="n"/>
      <c r="C23" s="163">
        <f>'1 dilution - Analysis'!D131</f>
        <v/>
      </c>
      <c r="D23" s="165">
        <f>'1 dilution - Analysis'!N131</f>
        <v/>
      </c>
      <c r="E23" s="200">
        <f>'1 dilution - Analysis'!O131</f>
        <v/>
      </c>
      <c r="F23" s="201">
        <f>'1 dilution - Analysis'!P131</f>
        <v/>
      </c>
      <c r="G23" s="187" t="n">
        <v>25</v>
      </c>
      <c r="H23" s="396">
        <f>F23*G23</f>
        <v/>
      </c>
      <c r="I23" s="7" t="n"/>
    </row>
    <row r="24" ht="15" customHeight="1">
      <c r="B24" s="7" t="n"/>
      <c r="C24" s="163">
        <f>'1 dilution - Analysis'!D134</f>
        <v/>
      </c>
      <c r="D24" s="165">
        <f>'1 dilution - Analysis'!N134</f>
        <v/>
      </c>
      <c r="E24" s="200">
        <f>'1 dilution - Analysis'!O134</f>
        <v/>
      </c>
      <c r="F24" s="201">
        <f>'1 dilution - Analysis'!P134</f>
        <v/>
      </c>
      <c r="G24" s="187" t="n">
        <v>25</v>
      </c>
      <c r="H24" s="396">
        <f>F24*G24</f>
        <v/>
      </c>
      <c r="I24" s="7" t="n"/>
    </row>
    <row r="25" ht="15" customHeight="1">
      <c r="B25" s="7" t="n"/>
      <c r="C25" s="163">
        <f>'1 dilution - Analysis'!D137</f>
        <v/>
      </c>
      <c r="D25" s="165">
        <f>'1 dilution - Analysis'!N137</f>
        <v/>
      </c>
      <c r="E25" s="200">
        <f>'1 dilution - Analysis'!O137</f>
        <v/>
      </c>
      <c r="F25" s="201">
        <f>'1 dilution - Analysis'!P137</f>
        <v/>
      </c>
      <c r="G25" s="187" t="n">
        <v>25</v>
      </c>
      <c r="H25" s="396">
        <f>F25*G25</f>
        <v/>
      </c>
      <c r="I25" s="7" t="n"/>
    </row>
    <row r="26" ht="15" customHeight="1">
      <c r="B26" s="7" t="n"/>
      <c r="C26" s="163">
        <f>'1 dilution - Analysis'!D140</f>
        <v/>
      </c>
      <c r="D26" s="165">
        <f>'1 dilution - Analysis'!N140</f>
        <v/>
      </c>
      <c r="E26" s="200">
        <f>'1 dilution - Analysis'!O140</f>
        <v/>
      </c>
      <c r="F26" s="201">
        <f>'1 dilution - Analysis'!P140</f>
        <v/>
      </c>
      <c r="G26" s="187" t="n">
        <v>25</v>
      </c>
      <c r="H26" s="396">
        <f>F26*G26</f>
        <v/>
      </c>
      <c r="I26" s="7" t="n"/>
    </row>
    <row r="27" ht="15" customHeight="1">
      <c r="B27" s="7" t="n"/>
      <c r="C27" s="163">
        <f>'1 dilution - Analysis'!D143</f>
        <v/>
      </c>
      <c r="D27" s="165">
        <f>'1 dilution - Analysis'!N143</f>
        <v/>
      </c>
      <c r="E27" s="200">
        <f>'1 dilution - Analysis'!O143</f>
        <v/>
      </c>
      <c r="F27" s="201">
        <f>'1 dilution - Analysis'!P143</f>
        <v/>
      </c>
      <c r="G27" s="187" t="n">
        <v>25</v>
      </c>
      <c r="H27" s="396">
        <f>F27*G27</f>
        <v/>
      </c>
      <c r="I27" s="7" t="n"/>
    </row>
    <row r="28" ht="15" customHeight="1">
      <c r="B28" s="7" t="n"/>
      <c r="C28" s="163">
        <f>'1 dilution - Analysis'!D146</f>
        <v/>
      </c>
      <c r="D28" s="165">
        <f>'1 dilution - Analysis'!N146</f>
        <v/>
      </c>
      <c r="E28" s="200">
        <f>'1 dilution - Analysis'!O146</f>
        <v/>
      </c>
      <c r="F28" s="201">
        <f>'1 dilution - Analysis'!P146</f>
        <v/>
      </c>
      <c r="G28" s="187" t="n">
        <v>25</v>
      </c>
      <c r="H28" s="396">
        <f>F28*G28</f>
        <v/>
      </c>
      <c r="I28" s="7" t="n"/>
    </row>
    <row r="29" ht="15" customHeight="1">
      <c r="B29" s="7" t="n"/>
      <c r="C29" s="163">
        <f>'1 dilution - Analysis'!D149</f>
        <v/>
      </c>
      <c r="D29" s="165">
        <f>'1 dilution - Analysis'!N149</f>
        <v/>
      </c>
      <c r="E29" s="200">
        <f>'1 dilution - Analysis'!O149</f>
        <v/>
      </c>
      <c r="F29" s="201">
        <f>'1 dilution - Analysis'!P149</f>
        <v/>
      </c>
      <c r="G29" s="187" t="n">
        <v>25</v>
      </c>
      <c r="H29" s="396">
        <f>F29*G29</f>
        <v/>
      </c>
      <c r="I29" s="7" t="n"/>
    </row>
    <row r="30" ht="15" customHeight="1">
      <c r="B30" s="7" t="n"/>
      <c r="C30" s="163">
        <f>'1 dilution - Analysis'!D152</f>
        <v/>
      </c>
      <c r="D30" s="165">
        <f>'1 dilution - Analysis'!N152</f>
        <v/>
      </c>
      <c r="E30" s="200">
        <f>'1 dilution - Analysis'!O152</f>
        <v/>
      </c>
      <c r="F30" s="201">
        <f>'1 dilution - Analysis'!P152</f>
        <v/>
      </c>
      <c r="G30" s="187" t="n">
        <v>25</v>
      </c>
      <c r="H30" s="396">
        <f>F30*G30</f>
        <v/>
      </c>
      <c r="I30" s="7" t="n"/>
    </row>
    <row r="31" ht="15" customHeight="1">
      <c r="B31" s="7" t="n"/>
      <c r="C31" s="163">
        <f>'1 dilution - Analysis'!D155</f>
        <v/>
      </c>
      <c r="D31" s="165">
        <f>'1 dilution - Analysis'!N155</f>
        <v/>
      </c>
      <c r="E31" s="200">
        <f>'1 dilution - Analysis'!O155</f>
        <v/>
      </c>
      <c r="F31" s="201">
        <f>'1 dilution - Analysis'!P155</f>
        <v/>
      </c>
      <c r="G31" s="187" t="n">
        <v>25</v>
      </c>
      <c r="H31" s="396">
        <f>F31*G31</f>
        <v/>
      </c>
      <c r="I31" s="7" t="n"/>
    </row>
    <row r="32" ht="15" customHeight="1">
      <c r="B32" s="7" t="n"/>
      <c r="C32" s="163">
        <f>'1 dilution - Analysis'!D158</f>
        <v/>
      </c>
      <c r="D32" s="165">
        <f>'1 dilution - Analysis'!N158</f>
        <v/>
      </c>
      <c r="E32" s="200">
        <f>'1 dilution - Analysis'!O158</f>
        <v/>
      </c>
      <c r="F32" s="201">
        <f>'1 dilution - Analysis'!P158</f>
        <v/>
      </c>
      <c r="G32" s="187" t="n">
        <v>25</v>
      </c>
      <c r="H32" s="396">
        <f>F32*G32</f>
        <v/>
      </c>
      <c r="I32" s="7" t="n"/>
    </row>
    <row r="33" ht="15" customHeight="1">
      <c r="B33" s="7" t="n"/>
      <c r="C33" s="163">
        <f>'1 dilution - Analysis'!D161</f>
        <v/>
      </c>
      <c r="D33" s="165">
        <f>'1 dilution - Analysis'!N161</f>
        <v/>
      </c>
      <c r="E33" s="200">
        <f>'1 dilution - Analysis'!O161</f>
        <v/>
      </c>
      <c r="F33" s="201">
        <f>'1 dilution - Analysis'!P161</f>
        <v/>
      </c>
      <c r="G33" s="187" t="n">
        <v>25</v>
      </c>
      <c r="H33" s="396">
        <f>F33*G33</f>
        <v/>
      </c>
      <c r="I33" s="7" t="n"/>
    </row>
    <row r="34" ht="15" customHeight="1">
      <c r="B34" s="7" t="n"/>
      <c r="C34" s="163">
        <f>'1 dilution - Analysis'!D164</f>
        <v/>
      </c>
      <c r="D34" s="165">
        <f>'1 dilution - Analysis'!N164</f>
        <v/>
      </c>
      <c r="E34" s="200">
        <f>'1 dilution - Analysis'!O164</f>
        <v/>
      </c>
      <c r="F34" s="201">
        <f>'1 dilution - Analysis'!P164</f>
        <v/>
      </c>
      <c r="G34" s="187" t="n">
        <v>25</v>
      </c>
      <c r="H34" s="396">
        <f>F34*G34</f>
        <v/>
      </c>
      <c r="I34" s="7" t="n"/>
    </row>
    <row r="35" ht="15" customHeight="1">
      <c r="B35" s="7" t="n"/>
      <c r="C35" s="163">
        <f>'1 dilution - Analysis'!D167</f>
        <v/>
      </c>
      <c r="D35" s="165">
        <f>'1 dilution - Analysis'!N167</f>
        <v/>
      </c>
      <c r="E35" s="200">
        <f>'1 dilution - Analysis'!O167</f>
        <v/>
      </c>
      <c r="F35" s="201">
        <f>'1 dilution - Analysis'!P167</f>
        <v/>
      </c>
      <c r="G35" s="187" t="n">
        <v>25</v>
      </c>
      <c r="H35" s="396">
        <f>F35*G35</f>
        <v/>
      </c>
      <c r="I35" s="7" t="n"/>
    </row>
    <row r="36" ht="15" customHeight="1">
      <c r="B36" s="7" t="n"/>
      <c r="C36" s="163">
        <f>'1 dilution - Analysis'!D170</f>
        <v/>
      </c>
      <c r="D36" s="165">
        <f>'1 dilution - Analysis'!N170</f>
        <v/>
      </c>
      <c r="E36" s="200">
        <f>'1 dilution - Analysis'!O170</f>
        <v/>
      </c>
      <c r="F36" s="201">
        <f>'1 dilution - Analysis'!P170</f>
        <v/>
      </c>
      <c r="G36" s="187" t="n">
        <v>25</v>
      </c>
      <c r="H36" s="396">
        <f>F36*G36</f>
        <v/>
      </c>
      <c r="I36" s="7" t="n"/>
    </row>
    <row r="37" ht="15" customHeight="1">
      <c r="B37" s="7" t="n"/>
      <c r="C37" s="163">
        <f>'1 dilution - Analysis'!D173</f>
        <v/>
      </c>
      <c r="D37" s="165">
        <f>'1 dilution - Analysis'!N173</f>
        <v/>
      </c>
      <c r="E37" s="200">
        <f>'1 dilution - Analysis'!O173</f>
        <v/>
      </c>
      <c r="F37" s="201">
        <f>'1 dilution - Analysis'!P173</f>
        <v/>
      </c>
      <c r="G37" s="187" t="n">
        <v>25</v>
      </c>
      <c r="H37" s="396">
        <f>F37*G37</f>
        <v/>
      </c>
      <c r="I37" s="7" t="n"/>
    </row>
    <row r="38" ht="15" customHeight="1">
      <c r="B38" s="7" t="n"/>
      <c r="C38" s="163">
        <f>'1 dilution - Analysis'!D176</f>
        <v/>
      </c>
      <c r="D38" s="165">
        <f>'1 dilution - Analysis'!N176</f>
        <v/>
      </c>
      <c r="E38" s="200">
        <f>'1 dilution - Analysis'!O176</f>
        <v/>
      </c>
      <c r="F38" s="201">
        <f>'1 dilution - Analysis'!P176</f>
        <v/>
      </c>
      <c r="G38" s="187" t="n">
        <v>25</v>
      </c>
      <c r="H38" s="396">
        <f>F38*G38</f>
        <v/>
      </c>
      <c r="I38" s="7" t="n"/>
    </row>
    <row r="39" ht="15" customHeight="1">
      <c r="B39" s="7" t="n"/>
      <c r="C39" s="163">
        <f>'1 dilution - Analysis'!D179</f>
        <v/>
      </c>
      <c r="D39" s="165">
        <f>'1 dilution - Analysis'!N179</f>
        <v/>
      </c>
      <c r="E39" s="200">
        <f>'1 dilution - Analysis'!O179</f>
        <v/>
      </c>
      <c r="F39" s="201">
        <f>'1 dilution - Analysis'!P179</f>
        <v/>
      </c>
      <c r="G39" s="187" t="n">
        <v>25</v>
      </c>
      <c r="H39" s="396">
        <f>F39*G39</f>
        <v/>
      </c>
      <c r="I39" s="7" t="n"/>
    </row>
    <row r="40" ht="15" customHeight="1">
      <c r="B40" s="7" t="n"/>
      <c r="C40" s="163">
        <f>'1 dilution - Analysis'!D182</f>
        <v/>
      </c>
      <c r="D40" s="165">
        <f>'1 dilution - Analysis'!N182</f>
        <v/>
      </c>
      <c r="E40" s="200">
        <f>'1 dilution - Analysis'!O182</f>
        <v/>
      </c>
      <c r="F40" s="201">
        <f>'1 dilution - Analysis'!P182</f>
        <v/>
      </c>
      <c r="G40" s="187" t="n">
        <v>25</v>
      </c>
      <c r="H40" s="396">
        <f>F40*G40</f>
        <v/>
      </c>
      <c r="I40" s="7" t="n"/>
    </row>
    <row r="41" ht="15" customHeight="1">
      <c r="B41" s="7" t="n"/>
      <c r="C41" s="163">
        <f>'1 dilution - Analysis'!D185</f>
        <v/>
      </c>
      <c r="D41" s="165">
        <f>'1 dilution - Analysis'!N185</f>
        <v/>
      </c>
      <c r="E41" s="200">
        <f>'1 dilution - Analysis'!O185</f>
        <v/>
      </c>
      <c r="F41" s="201">
        <f>'1 dilution - Analysis'!P185</f>
        <v/>
      </c>
      <c r="G41" s="187" t="n">
        <v>25</v>
      </c>
      <c r="H41" s="396">
        <f>F41*G41</f>
        <v/>
      </c>
      <c r="I41" s="7" t="n"/>
    </row>
    <row r="42" ht="15" customHeight="1">
      <c r="B42" s="7" t="n"/>
      <c r="C42" s="163">
        <f>'1 dilution - Analysis'!D188</f>
        <v/>
      </c>
      <c r="D42" s="165">
        <f>'1 dilution - Analysis'!N188</f>
        <v/>
      </c>
      <c r="E42" s="200">
        <f>'1 dilution - Analysis'!O188</f>
        <v/>
      </c>
      <c r="F42" s="201">
        <f>'1 dilution - Analysis'!P188</f>
        <v/>
      </c>
      <c r="G42" s="187" t="n">
        <v>25</v>
      </c>
      <c r="H42" s="396">
        <f>F42*G42</f>
        <v/>
      </c>
      <c r="I42" s="7" t="n"/>
    </row>
    <row r="43" ht="15" customHeight="1">
      <c r="B43" s="7" t="n"/>
      <c r="C43" s="163">
        <f>'1 dilution - Analysis'!D191</f>
        <v/>
      </c>
      <c r="D43" s="165">
        <f>'1 dilution - Analysis'!N191</f>
        <v/>
      </c>
      <c r="E43" s="200">
        <f>'1 dilution - Analysis'!O191</f>
        <v/>
      </c>
      <c r="F43" s="201">
        <f>'1 dilution - Analysis'!P191</f>
        <v/>
      </c>
      <c r="G43" s="187" t="n">
        <v>25</v>
      </c>
      <c r="H43" s="396">
        <f>F43*G43</f>
        <v/>
      </c>
      <c r="I43" s="7" t="n"/>
    </row>
    <row r="44" ht="15" customHeight="1">
      <c r="B44" s="7" t="n"/>
      <c r="C44" s="163">
        <f>'1 dilution - Analysis'!D194</f>
        <v/>
      </c>
      <c r="D44" s="165">
        <f>'1 dilution - Analysis'!N194</f>
        <v/>
      </c>
      <c r="E44" s="200">
        <f>'1 dilution - Analysis'!O194</f>
        <v/>
      </c>
      <c r="F44" s="201">
        <f>'1 dilution - Analysis'!P194</f>
        <v/>
      </c>
      <c r="G44" s="187" t="n">
        <v>25</v>
      </c>
      <c r="H44" s="396">
        <f>F44*G44</f>
        <v/>
      </c>
      <c r="I44" s="7" t="n"/>
    </row>
    <row r="45" ht="15" customHeight="1">
      <c r="B45" s="7" t="n"/>
      <c r="C45" s="163">
        <f>'1 dilution - Analysis'!D197</f>
        <v/>
      </c>
      <c r="D45" s="165">
        <f>'1 dilution - Analysis'!N197</f>
        <v/>
      </c>
      <c r="E45" s="200">
        <f>'1 dilution - Analysis'!O197</f>
        <v/>
      </c>
      <c r="F45" s="201">
        <f>'1 dilution - Analysis'!P197</f>
        <v/>
      </c>
      <c r="G45" s="187" t="n">
        <v>25</v>
      </c>
      <c r="H45" s="396">
        <f>F45*G45</f>
        <v/>
      </c>
      <c r="I45" s="7" t="n"/>
    </row>
    <row r="46" ht="15" customHeight="1">
      <c r="B46" s="7" t="n"/>
      <c r="C46" s="163">
        <f>'1 dilution - Analysis'!D200</f>
        <v/>
      </c>
      <c r="D46" s="165">
        <f>'1 dilution - Analysis'!N200</f>
        <v/>
      </c>
      <c r="E46" s="200">
        <f>'1 dilution - Analysis'!O200</f>
        <v/>
      </c>
      <c r="F46" s="201">
        <f>'1 dilution - Analysis'!P200</f>
        <v/>
      </c>
      <c r="G46" s="187" t="n">
        <v>25</v>
      </c>
      <c r="H46" s="396">
        <f>F46*G46</f>
        <v/>
      </c>
      <c r="I46" s="7" t="n"/>
    </row>
    <row r="47" ht="15" customHeight="1">
      <c r="B47" s="7" t="n"/>
      <c r="C47" s="163">
        <f>'1 dilution - Analysis'!D203</f>
        <v/>
      </c>
      <c r="D47" s="165">
        <f>'1 dilution - Analysis'!N203</f>
        <v/>
      </c>
      <c r="E47" s="200">
        <f>'1 dilution - Analysis'!O203</f>
        <v/>
      </c>
      <c r="F47" s="201">
        <f>'1 dilution - Analysis'!P203</f>
        <v/>
      </c>
      <c r="G47" s="187" t="n">
        <v>25</v>
      </c>
      <c r="H47" s="396">
        <f>F47*G47</f>
        <v/>
      </c>
      <c r="I47" s="7" t="n"/>
    </row>
    <row r="48" ht="15" customHeight="1">
      <c r="B48" s="7" t="n"/>
      <c r="C48" s="163">
        <f>'1 dilution - Analysis'!D206</f>
        <v/>
      </c>
      <c r="D48" s="165">
        <f>'1 dilution - Analysis'!N206</f>
        <v/>
      </c>
      <c r="E48" s="200">
        <f>'1 dilution - Analysis'!O206</f>
        <v/>
      </c>
      <c r="F48" s="201">
        <f>'1 dilution - Analysis'!P206</f>
        <v/>
      </c>
      <c r="G48" s="187" t="n">
        <v>25</v>
      </c>
      <c r="H48" s="396">
        <f>F48*G48</f>
        <v/>
      </c>
      <c r="I48" s="7" t="n"/>
    </row>
    <row r="49" ht="15" customHeight="1">
      <c r="B49" s="7" t="n"/>
      <c r="C49" s="163">
        <f>'1 dilution - Analysis'!D209</f>
        <v/>
      </c>
      <c r="D49" s="165">
        <f>'1 dilution - Analysis'!N209</f>
        <v/>
      </c>
      <c r="E49" s="200">
        <f>'1 dilution - Analysis'!O209</f>
        <v/>
      </c>
      <c r="F49" s="201">
        <f>'1 dilution - Analysis'!P209</f>
        <v/>
      </c>
      <c r="G49" s="187" t="n">
        <v>25</v>
      </c>
      <c r="H49" s="396">
        <f>F49*G49</f>
        <v/>
      </c>
      <c r="I49" s="7" t="n"/>
    </row>
    <row r="50" ht="15" customHeight="1">
      <c r="B50" s="7" t="n"/>
      <c r="C50" s="163">
        <f>'1 dilution - Analysis'!D212</f>
        <v/>
      </c>
      <c r="D50" s="165">
        <f>'1 dilution - Analysis'!N212</f>
        <v/>
      </c>
      <c r="E50" s="200">
        <f>'1 dilution - Analysis'!O212</f>
        <v/>
      </c>
      <c r="F50" s="201">
        <f>'1 dilution - Analysis'!P212</f>
        <v/>
      </c>
      <c r="G50" s="187" t="n">
        <v>25</v>
      </c>
      <c r="H50" s="396">
        <f>F50*G50</f>
        <v/>
      </c>
      <c r="I50" s="7" t="n"/>
    </row>
    <row r="51" ht="15" customHeight="1">
      <c r="B51" s="7" t="n"/>
      <c r="C51" s="163">
        <f>'1 dilution - Analysis'!D215</f>
        <v/>
      </c>
      <c r="D51" s="165">
        <f>'1 dilution - Analysis'!N215</f>
        <v/>
      </c>
      <c r="E51" s="200">
        <f>'1 dilution - Analysis'!O215</f>
        <v/>
      </c>
      <c r="F51" s="201">
        <f>'1 dilution - Analysis'!P215</f>
        <v/>
      </c>
      <c r="G51" s="187" t="n">
        <v>25</v>
      </c>
      <c r="H51" s="396">
        <f>F51*G51</f>
        <v/>
      </c>
      <c r="I51" s="7" t="n"/>
    </row>
    <row r="52" ht="15" customHeight="1">
      <c r="B52" s="7" t="n"/>
      <c r="C52" s="163">
        <f>'1 dilution - Analysis'!D218</f>
        <v/>
      </c>
      <c r="D52" s="165">
        <f>'1 dilution - Analysis'!N218</f>
        <v/>
      </c>
      <c r="E52" s="200">
        <f>'1 dilution - Analysis'!O218</f>
        <v/>
      </c>
      <c r="F52" s="201">
        <f>'1 dilution - Analysis'!P218</f>
        <v/>
      </c>
      <c r="G52" s="187" t="n">
        <v>25</v>
      </c>
      <c r="H52" s="396">
        <f>F52*G52</f>
        <v/>
      </c>
      <c r="I52" s="7" t="n"/>
    </row>
    <row r="53" ht="15" customHeight="1">
      <c r="B53" s="7" t="n"/>
      <c r="C53" s="163">
        <f>'1 dilution - Analysis'!D221</f>
        <v/>
      </c>
      <c r="D53" s="165">
        <f>'1 dilution - Analysis'!N221</f>
        <v/>
      </c>
      <c r="E53" s="200">
        <f>'1 dilution - Analysis'!O221</f>
        <v/>
      </c>
      <c r="F53" s="201">
        <f>'1 dilution - Analysis'!P221</f>
        <v/>
      </c>
      <c r="G53" s="187" t="n">
        <v>25</v>
      </c>
      <c r="H53" s="396">
        <f>F53*G53</f>
        <v/>
      </c>
      <c r="I53" s="7" t="n"/>
    </row>
    <row r="54" ht="15" customHeight="1">
      <c r="B54" s="7" t="n"/>
      <c r="C54" s="163">
        <f>'1 dilution - Analysis'!D224</f>
        <v/>
      </c>
      <c r="D54" s="165">
        <f>'1 dilution - Analysis'!N224</f>
        <v/>
      </c>
      <c r="E54" s="200">
        <f>'1 dilution - Analysis'!O224</f>
        <v/>
      </c>
      <c r="F54" s="201">
        <f>'1 dilution - Analysis'!P224</f>
        <v/>
      </c>
      <c r="G54" s="187" t="n">
        <v>25</v>
      </c>
      <c r="H54" s="396">
        <f>F54*G54</f>
        <v/>
      </c>
      <c r="I54" s="7" t="n"/>
    </row>
    <row r="55" ht="15" customHeight="1">
      <c r="B55" s="7" t="n"/>
      <c r="C55" s="163">
        <f>'1 dilution - Analysis'!D227</f>
        <v/>
      </c>
      <c r="D55" s="165">
        <f>'1 dilution - Analysis'!N227</f>
        <v/>
      </c>
      <c r="E55" s="200">
        <f>'1 dilution - Analysis'!O227</f>
        <v/>
      </c>
      <c r="F55" s="201">
        <f>'1 dilution - Analysis'!P227</f>
        <v/>
      </c>
      <c r="G55" s="187" t="n">
        <v>25</v>
      </c>
      <c r="H55" s="396">
        <f>F55*G55</f>
        <v/>
      </c>
      <c r="I55" s="7" t="n"/>
    </row>
    <row r="56" ht="15" customHeight="1">
      <c r="B56" s="7" t="n"/>
      <c r="C56" s="163">
        <f>'1 dilution - Analysis'!D230</f>
        <v/>
      </c>
      <c r="D56" s="165">
        <f>'1 dilution - Analysis'!N230</f>
        <v/>
      </c>
      <c r="E56" s="200">
        <f>'1 dilution - Analysis'!O230</f>
        <v/>
      </c>
      <c r="F56" s="201">
        <f>'1 dilution - Analysis'!P230</f>
        <v/>
      </c>
      <c r="G56" s="187" t="n">
        <v>25</v>
      </c>
      <c r="H56" s="396">
        <f>F56*G56</f>
        <v/>
      </c>
      <c r="I56" s="7" t="n"/>
    </row>
    <row r="57" ht="15" customHeight="1">
      <c r="B57" s="7" t="n"/>
      <c r="C57" s="163">
        <f>'1 dilution - Analysis'!D233</f>
        <v/>
      </c>
      <c r="D57" s="165">
        <f>'1 dilution - Analysis'!N233</f>
        <v/>
      </c>
      <c r="E57" s="200">
        <f>'1 dilution - Analysis'!O233</f>
        <v/>
      </c>
      <c r="F57" s="201">
        <f>'1 dilution - Analysis'!P233</f>
        <v/>
      </c>
      <c r="G57" s="187" t="n">
        <v>25</v>
      </c>
      <c r="H57" s="396">
        <f>F57*G57</f>
        <v/>
      </c>
      <c r="I57" s="7" t="n"/>
    </row>
    <row r="58" ht="15" customHeight="1">
      <c r="B58" s="7" t="n"/>
      <c r="C58" s="163">
        <f>'1 dilution - Analysis'!D236</f>
        <v/>
      </c>
      <c r="D58" s="165">
        <f>'1 dilution - Analysis'!N236</f>
        <v/>
      </c>
      <c r="E58" s="200">
        <f>'1 dilution - Analysis'!O236</f>
        <v/>
      </c>
      <c r="F58" s="201">
        <f>'1 dilution - Analysis'!P236</f>
        <v/>
      </c>
      <c r="G58" s="187" t="n">
        <v>25</v>
      </c>
      <c r="H58" s="396">
        <f>F58*G58</f>
        <v/>
      </c>
      <c r="I58" s="7" t="n"/>
    </row>
    <row r="59" ht="15" customHeight="1">
      <c r="B59" s="7" t="n"/>
      <c r="C59" s="163">
        <f>'1 dilution - Analysis'!D239</f>
        <v/>
      </c>
      <c r="D59" s="165">
        <f>'1 dilution - Analysis'!N239</f>
        <v/>
      </c>
      <c r="E59" s="200">
        <f>'1 dilution - Analysis'!O239</f>
        <v/>
      </c>
      <c r="F59" s="201">
        <f>'1 dilution - Analysis'!P239</f>
        <v/>
      </c>
      <c r="G59" s="187" t="n">
        <v>25</v>
      </c>
      <c r="H59" s="396">
        <f>F59*G59</f>
        <v/>
      </c>
      <c r="I59" s="7" t="n"/>
    </row>
    <row r="60" ht="15" customHeight="1">
      <c r="B60" s="7" t="n"/>
      <c r="C60" s="163">
        <f>'1 dilution - Analysis'!D242</f>
        <v/>
      </c>
      <c r="D60" s="165">
        <f>'1 dilution - Analysis'!N242</f>
        <v/>
      </c>
      <c r="E60" s="200">
        <f>'1 dilution - Analysis'!O242</f>
        <v/>
      </c>
      <c r="F60" s="201">
        <f>'1 dilution - Analysis'!P242</f>
        <v/>
      </c>
      <c r="G60" s="187" t="n">
        <v>25</v>
      </c>
      <c r="H60" s="396">
        <f>F60*G60</f>
        <v/>
      </c>
      <c r="I60" s="7" t="n"/>
    </row>
    <row r="61" ht="15" customHeight="1">
      <c r="B61" s="7" t="n"/>
      <c r="C61" s="163">
        <f>'1 dilution - Analysis'!D245</f>
        <v/>
      </c>
      <c r="D61" s="165">
        <f>'1 dilution - Analysis'!N245</f>
        <v/>
      </c>
      <c r="E61" s="200">
        <f>'1 dilution - Analysis'!O245</f>
        <v/>
      </c>
      <c r="F61" s="201">
        <f>'1 dilution - Analysis'!P245</f>
        <v/>
      </c>
      <c r="G61" s="187" t="n">
        <v>25</v>
      </c>
      <c r="H61" s="396">
        <f>F61*G61</f>
        <v/>
      </c>
      <c r="I61" s="7" t="n"/>
    </row>
    <row r="62" ht="15" customHeight="1">
      <c r="B62" s="7" t="n"/>
      <c r="C62" s="163">
        <f>'1 dilution - Analysis'!D248</f>
        <v/>
      </c>
      <c r="D62" s="165">
        <f>'1 dilution - Analysis'!N248</f>
        <v/>
      </c>
      <c r="E62" s="200">
        <f>'1 dilution - Analysis'!O248</f>
        <v/>
      </c>
      <c r="F62" s="201">
        <f>'1 dilution - Analysis'!P248</f>
        <v/>
      </c>
      <c r="G62" s="187" t="n">
        <v>25</v>
      </c>
      <c r="H62" s="396">
        <f>F62*G62</f>
        <v/>
      </c>
      <c r="I62" s="7" t="n"/>
    </row>
    <row r="63" ht="15" customHeight="1">
      <c r="B63" s="7" t="n"/>
      <c r="C63" s="163">
        <f>'1 dilution - Analysis'!D251</f>
        <v/>
      </c>
      <c r="D63" s="165">
        <f>'1 dilution - Analysis'!N251</f>
        <v/>
      </c>
      <c r="E63" s="200">
        <f>'1 dilution - Analysis'!O251</f>
        <v/>
      </c>
      <c r="F63" s="201">
        <f>'1 dilution - Analysis'!P251</f>
        <v/>
      </c>
      <c r="G63" s="187" t="n">
        <v>25</v>
      </c>
      <c r="H63" s="396">
        <f>F63*G63</f>
        <v/>
      </c>
      <c r="I63" s="7" t="n"/>
    </row>
    <row r="64" ht="15" customHeight="1">
      <c r="B64" s="7" t="n"/>
      <c r="C64" s="163">
        <f>'1 dilution - Analysis'!D254</f>
        <v/>
      </c>
      <c r="D64" s="165">
        <f>'1 dilution - Analysis'!N254</f>
        <v/>
      </c>
      <c r="E64" s="200">
        <f>'1 dilution - Analysis'!O254</f>
        <v/>
      </c>
      <c r="F64" s="201">
        <f>'1 dilution - Analysis'!P254</f>
        <v/>
      </c>
      <c r="G64" s="187" t="n">
        <v>25</v>
      </c>
      <c r="H64" s="396">
        <f>F64*G64</f>
        <v/>
      </c>
      <c r="I64" s="7" t="n"/>
    </row>
    <row r="65" ht="15" customHeight="1">
      <c r="B65" s="7" t="n"/>
      <c r="C65" s="163">
        <f>'1 dilution - Analysis'!D257</f>
        <v/>
      </c>
      <c r="D65" s="165">
        <f>'1 dilution - Analysis'!N257</f>
        <v/>
      </c>
      <c r="E65" s="200">
        <f>'1 dilution - Analysis'!O257</f>
        <v/>
      </c>
      <c r="F65" s="201">
        <f>'1 dilution - Analysis'!P257</f>
        <v/>
      </c>
      <c r="G65" s="187" t="n">
        <v>25</v>
      </c>
      <c r="H65" s="396">
        <f>F65*G65</f>
        <v/>
      </c>
      <c r="I65" s="7" t="n"/>
    </row>
    <row r="66" ht="15" customHeight="1">
      <c r="B66" s="7" t="n"/>
      <c r="C66" s="163">
        <f>'1 dilution - Analysis'!D260</f>
        <v/>
      </c>
      <c r="D66" s="165">
        <f>'1 dilution - Analysis'!N260</f>
        <v/>
      </c>
      <c r="E66" s="200">
        <f>'1 dilution - Analysis'!O260</f>
        <v/>
      </c>
      <c r="F66" s="201">
        <f>'1 dilution - Analysis'!P260</f>
        <v/>
      </c>
      <c r="G66" s="187" t="n">
        <v>25</v>
      </c>
      <c r="H66" s="396">
        <f>F66*G66</f>
        <v/>
      </c>
      <c r="I66" s="7" t="n"/>
    </row>
    <row r="67" ht="15" customHeight="1">
      <c r="B67" s="7" t="n"/>
      <c r="C67" s="163">
        <f>'1 dilution - Analysis'!D263</f>
        <v/>
      </c>
      <c r="D67" s="165">
        <f>'1 dilution - Analysis'!N263</f>
        <v/>
      </c>
      <c r="E67" s="200">
        <f>'1 dilution - Analysis'!O263</f>
        <v/>
      </c>
      <c r="F67" s="201">
        <f>'1 dilution - Analysis'!P263</f>
        <v/>
      </c>
      <c r="G67" s="187" t="n">
        <v>25</v>
      </c>
      <c r="H67" s="396">
        <f>F67*G67</f>
        <v/>
      </c>
      <c r="I67" s="7" t="n"/>
    </row>
    <row r="68" ht="15" customHeight="1">
      <c r="B68" s="7" t="n"/>
      <c r="C68" s="163">
        <f>'1 dilution - Analysis'!D266</f>
        <v/>
      </c>
      <c r="D68" s="165">
        <f>'1 dilution - Analysis'!N266</f>
        <v/>
      </c>
      <c r="E68" s="200">
        <f>'1 dilution - Analysis'!O266</f>
        <v/>
      </c>
      <c r="F68" s="201">
        <f>'1 dilution - Analysis'!P266</f>
        <v/>
      </c>
      <c r="G68" s="187" t="n">
        <v>25</v>
      </c>
      <c r="H68" s="396">
        <f>F68*G68</f>
        <v/>
      </c>
      <c r="I68" s="7" t="n"/>
    </row>
    <row r="69" ht="15" customHeight="1">
      <c r="B69" s="7" t="n"/>
      <c r="C69" s="163">
        <f>'1 dilution - Analysis'!D269</f>
        <v/>
      </c>
      <c r="D69" s="165">
        <f>'1 dilution - Analysis'!N269</f>
        <v/>
      </c>
      <c r="E69" s="200">
        <f>'1 dilution - Analysis'!O269</f>
        <v/>
      </c>
      <c r="F69" s="201">
        <f>'1 dilution - Analysis'!P269</f>
        <v/>
      </c>
      <c r="G69" s="187" t="n">
        <v>25</v>
      </c>
      <c r="H69" s="396">
        <f>F69*G69</f>
        <v/>
      </c>
      <c r="I69" s="7" t="n"/>
    </row>
    <row r="70" ht="15" customHeight="1">
      <c r="B70" s="7" t="n"/>
      <c r="C70" s="163">
        <f>'1 dilution - Analysis'!D272</f>
        <v/>
      </c>
      <c r="D70" s="165">
        <f>'1 dilution - Analysis'!N272</f>
        <v/>
      </c>
      <c r="E70" s="200">
        <f>'1 dilution - Analysis'!O272</f>
        <v/>
      </c>
      <c r="F70" s="201">
        <f>'1 dilution - Analysis'!P272</f>
        <v/>
      </c>
      <c r="G70" s="187" t="n">
        <v>25</v>
      </c>
      <c r="H70" s="396">
        <f>F70*G70</f>
        <v/>
      </c>
      <c r="I70" s="7" t="n"/>
    </row>
    <row r="71" ht="15" customHeight="1">
      <c r="B71" s="7" t="n"/>
      <c r="C71" s="163">
        <f>'1 dilution - Analysis'!D275</f>
        <v/>
      </c>
      <c r="D71" s="165">
        <f>'1 dilution - Analysis'!N275</f>
        <v/>
      </c>
      <c r="E71" s="200">
        <f>'1 dilution - Analysis'!O275</f>
        <v/>
      </c>
      <c r="F71" s="201">
        <f>'1 dilution - Analysis'!P275</f>
        <v/>
      </c>
      <c r="G71" s="187" t="n">
        <v>25</v>
      </c>
      <c r="H71" s="396">
        <f>F71*G71</f>
        <v/>
      </c>
      <c r="I71" s="7" t="n"/>
    </row>
    <row r="72" ht="15" customHeight="1">
      <c r="B72" s="7" t="n"/>
      <c r="C72" s="163">
        <f>'1 dilution - Analysis'!D278</f>
        <v/>
      </c>
      <c r="D72" s="165">
        <f>'1 dilution - Analysis'!N278</f>
        <v/>
      </c>
      <c r="E72" s="200">
        <f>'1 dilution - Analysis'!O278</f>
        <v/>
      </c>
      <c r="F72" s="201">
        <f>'1 dilution - Analysis'!P278</f>
        <v/>
      </c>
      <c r="G72" s="187" t="n">
        <v>25</v>
      </c>
      <c r="H72" s="396">
        <f>F72*G72</f>
        <v/>
      </c>
      <c r="I72" s="7" t="n"/>
    </row>
    <row r="73" ht="15" customHeight="1">
      <c r="B73" s="7" t="n"/>
      <c r="C73" s="163">
        <f>'1 dilution - Analysis'!D281</f>
        <v/>
      </c>
      <c r="D73" s="165">
        <f>'1 dilution - Analysis'!N281</f>
        <v/>
      </c>
      <c r="E73" s="200">
        <f>'1 dilution - Analysis'!O281</f>
        <v/>
      </c>
      <c r="F73" s="201">
        <f>'1 dilution - Analysis'!P281</f>
        <v/>
      </c>
      <c r="G73" s="187" t="n">
        <v>25</v>
      </c>
      <c r="H73" s="396">
        <f>F73*G73</f>
        <v/>
      </c>
      <c r="I73" s="7" t="n"/>
    </row>
    <row r="74" ht="15" customHeight="1">
      <c r="B74" s="7" t="n"/>
      <c r="C74" s="163">
        <f>'1 dilution - Analysis'!D284</f>
        <v/>
      </c>
      <c r="D74" s="165">
        <f>'1 dilution - Analysis'!N284</f>
        <v/>
      </c>
      <c r="E74" s="200">
        <f>'1 dilution - Analysis'!O284</f>
        <v/>
      </c>
      <c r="F74" s="201">
        <f>'1 dilution - Analysis'!P284</f>
        <v/>
      </c>
      <c r="G74" s="187" t="n">
        <v>25</v>
      </c>
      <c r="H74" s="396">
        <f>F74*G74</f>
        <v/>
      </c>
      <c r="I74" s="7" t="n"/>
    </row>
    <row r="75" ht="15" customHeight="1">
      <c r="B75" s="7" t="n"/>
      <c r="C75" s="163">
        <f>'1 dilution - Analysis'!D287</f>
        <v/>
      </c>
      <c r="D75" s="165">
        <f>'1 dilution - Analysis'!N287</f>
        <v/>
      </c>
      <c r="E75" s="200">
        <f>'1 dilution - Analysis'!O287</f>
        <v/>
      </c>
      <c r="F75" s="201">
        <f>'1 dilution - Analysis'!P287</f>
        <v/>
      </c>
      <c r="G75" s="187" t="n">
        <v>25</v>
      </c>
      <c r="H75" s="396">
        <f>F75*G75</f>
        <v/>
      </c>
      <c r="I75" s="7" t="n"/>
    </row>
    <row r="76" ht="15" customHeight="1">
      <c r="B76" s="7" t="n"/>
      <c r="C76" s="163">
        <f>'1 dilution - Analysis'!D290</f>
        <v/>
      </c>
      <c r="D76" s="165">
        <f>'1 dilution - Analysis'!N290</f>
        <v/>
      </c>
      <c r="E76" s="200">
        <f>'1 dilution - Analysis'!O290</f>
        <v/>
      </c>
      <c r="F76" s="201">
        <f>'1 dilution - Analysis'!P290</f>
        <v/>
      </c>
      <c r="G76" s="187" t="n">
        <v>25</v>
      </c>
      <c r="H76" s="396">
        <f>F76*G76</f>
        <v/>
      </c>
      <c r="I76" s="7" t="n"/>
    </row>
    <row r="77" ht="15" customHeight="1">
      <c r="B77" s="7" t="n"/>
      <c r="C77" s="163">
        <f>'1 dilution - Analysis'!D293</f>
        <v/>
      </c>
      <c r="D77" s="165">
        <f>'1 dilution - Analysis'!N293</f>
        <v/>
      </c>
      <c r="E77" s="200">
        <f>'1 dilution - Analysis'!O293</f>
        <v/>
      </c>
      <c r="F77" s="201">
        <f>'1 dilution - Analysis'!P293</f>
        <v/>
      </c>
      <c r="G77" s="187" t="n">
        <v>25</v>
      </c>
      <c r="H77" s="396">
        <f>F77*G77</f>
        <v/>
      </c>
      <c r="I77" s="7" t="n"/>
    </row>
    <row r="78" ht="15" customHeight="1">
      <c r="B78" s="7" t="n"/>
      <c r="C78" s="163">
        <f>'1 dilution - Analysis'!D296</f>
        <v/>
      </c>
      <c r="D78" s="165">
        <f>'1 dilution - Analysis'!N296</f>
        <v/>
      </c>
      <c r="E78" s="200">
        <f>'1 dilution - Analysis'!O296</f>
        <v/>
      </c>
      <c r="F78" s="201">
        <f>'1 dilution - Analysis'!P296</f>
        <v/>
      </c>
      <c r="G78" s="187" t="n">
        <v>25</v>
      </c>
      <c r="H78" s="396">
        <f>F78*G78</f>
        <v/>
      </c>
      <c r="I78" s="7" t="n"/>
    </row>
    <row r="79" ht="15" customHeight="1">
      <c r="B79" s="7" t="n"/>
      <c r="C79" s="163">
        <f>'1 dilution - Analysis'!D299</f>
        <v/>
      </c>
      <c r="D79" s="165">
        <f>'1 dilution - Analysis'!N299</f>
        <v/>
      </c>
      <c r="E79" s="200">
        <f>'1 dilution - Analysis'!O299</f>
        <v/>
      </c>
      <c r="F79" s="201">
        <f>'1 dilution - Analysis'!P299</f>
        <v/>
      </c>
      <c r="G79" s="187" t="n">
        <v>25</v>
      </c>
      <c r="H79" s="396">
        <f>F79*G79</f>
        <v/>
      </c>
      <c r="I79" s="7" t="n"/>
    </row>
    <row r="80" ht="15" customHeight="1">
      <c r="B80" s="7" t="n"/>
      <c r="C80" s="163">
        <f>'1 dilution - Analysis'!D302</f>
        <v/>
      </c>
      <c r="D80" s="165">
        <f>'1 dilution - Analysis'!N302</f>
        <v/>
      </c>
      <c r="E80" s="200">
        <f>'1 dilution - Analysis'!O302</f>
        <v/>
      </c>
      <c r="F80" s="201">
        <f>'1 dilution - Analysis'!P302</f>
        <v/>
      </c>
      <c r="G80" s="187" t="n">
        <v>25</v>
      </c>
      <c r="H80" s="396">
        <f>F80*G80</f>
        <v/>
      </c>
      <c r="I80" s="7" t="n"/>
    </row>
    <row r="81" ht="15" customHeight="1">
      <c r="B81" s="7" t="n"/>
      <c r="C81" s="163">
        <f>'1 dilution - Analysis'!D305</f>
        <v/>
      </c>
      <c r="D81" s="165">
        <f>'1 dilution - Analysis'!N305</f>
        <v/>
      </c>
      <c r="E81" s="200">
        <f>'1 dilution - Analysis'!O305</f>
        <v/>
      </c>
      <c r="F81" s="201">
        <f>'1 dilution - Analysis'!P305</f>
        <v/>
      </c>
      <c r="G81" s="187" t="n">
        <v>25</v>
      </c>
      <c r="H81" s="396">
        <f>F81*G81</f>
        <v/>
      </c>
      <c r="I81" s="7" t="n"/>
    </row>
    <row r="82" ht="15" customHeight="1">
      <c r="B82" s="7" t="n"/>
      <c r="C82" s="163">
        <f>'1 dilution - Analysis'!D308</f>
        <v/>
      </c>
      <c r="D82" s="165">
        <f>'1 dilution - Analysis'!N308</f>
        <v/>
      </c>
      <c r="E82" s="200">
        <f>'1 dilution - Analysis'!O308</f>
        <v/>
      </c>
      <c r="F82" s="201">
        <f>'1 dilution - Analysis'!P308</f>
        <v/>
      </c>
      <c r="G82" s="187" t="n">
        <v>25</v>
      </c>
      <c r="H82" s="396">
        <f>F82*G82</f>
        <v/>
      </c>
      <c r="I82" s="7" t="n"/>
    </row>
    <row r="83" ht="15" customHeight="1">
      <c r="B83" s="7" t="n"/>
      <c r="C83" s="163">
        <f>'1 dilution - Analysis'!D311</f>
        <v/>
      </c>
      <c r="D83" s="165">
        <f>'1 dilution - Analysis'!N311</f>
        <v/>
      </c>
      <c r="E83" s="200">
        <f>'1 dilution - Analysis'!O311</f>
        <v/>
      </c>
      <c r="F83" s="201">
        <f>'1 dilution - Analysis'!P311</f>
        <v/>
      </c>
      <c r="G83" s="187" t="n">
        <v>25</v>
      </c>
      <c r="H83" s="396">
        <f>F83*G83</f>
        <v/>
      </c>
      <c r="I83" s="7" t="n"/>
    </row>
    <row r="84" ht="15" customHeight="1">
      <c r="B84" s="7" t="n"/>
      <c r="C84" s="163">
        <f>'1 dilution - Analysis'!D314</f>
        <v/>
      </c>
      <c r="D84" s="165">
        <f>'1 dilution - Analysis'!N314</f>
        <v/>
      </c>
      <c r="E84" s="200">
        <f>'1 dilution - Analysis'!O314</f>
        <v/>
      </c>
      <c r="F84" s="201">
        <f>'1 dilution - Analysis'!P314</f>
        <v/>
      </c>
      <c r="G84" s="187" t="n">
        <v>25</v>
      </c>
      <c r="H84" s="396">
        <f>F84*G84</f>
        <v/>
      </c>
      <c r="I84" s="7" t="n"/>
    </row>
    <row r="85" ht="15" customHeight="1">
      <c r="B85" s="7" t="n"/>
      <c r="C85" s="163">
        <f>'1 dilution - Analysis'!D317</f>
        <v/>
      </c>
      <c r="D85" s="165">
        <f>'1 dilution - Analysis'!N317</f>
        <v/>
      </c>
      <c r="E85" s="200">
        <f>'1 dilution - Analysis'!O317</f>
        <v/>
      </c>
      <c r="F85" s="201">
        <f>'1 dilution - Analysis'!P317</f>
        <v/>
      </c>
      <c r="G85" s="187" t="n">
        <v>25</v>
      </c>
      <c r="H85" s="396">
        <f>F85*G85</f>
        <v/>
      </c>
      <c r="I85" s="7" t="n"/>
    </row>
    <row r="86" ht="15" customHeight="1">
      <c r="B86" s="7" t="n"/>
      <c r="C86" s="163">
        <f>'1 dilution - Analysis'!D320</f>
        <v/>
      </c>
      <c r="D86" s="165">
        <f>'1 dilution - Analysis'!N320</f>
        <v/>
      </c>
      <c r="E86" s="200">
        <f>'1 dilution - Analysis'!O320</f>
        <v/>
      </c>
      <c r="F86" s="201">
        <f>'1 dilution - Analysis'!P320</f>
        <v/>
      </c>
      <c r="G86" s="187" t="n">
        <v>25</v>
      </c>
      <c r="H86" s="396">
        <f>F86*G86</f>
        <v/>
      </c>
      <c r="I86" s="7" t="n"/>
    </row>
    <row r="87" ht="15" customHeight="1">
      <c r="B87" s="7" t="n"/>
      <c r="C87" s="163">
        <f>'1 dilution - Analysis'!D323</f>
        <v/>
      </c>
      <c r="D87" s="165">
        <f>'1 dilution - Analysis'!N323</f>
        <v/>
      </c>
      <c r="E87" s="200">
        <f>'1 dilution - Analysis'!O323</f>
        <v/>
      </c>
      <c r="F87" s="201">
        <f>'1 dilution - Analysis'!P323</f>
        <v/>
      </c>
      <c r="G87" s="187" t="n">
        <v>25</v>
      </c>
      <c r="H87" s="396">
        <f>F87*G87</f>
        <v/>
      </c>
      <c r="I87" s="7" t="n"/>
    </row>
    <row r="88" ht="15" customHeight="1">
      <c r="B88" s="7" t="n"/>
      <c r="C88" s="163">
        <f>'1 dilution - Analysis'!D326</f>
        <v/>
      </c>
      <c r="D88" s="165">
        <f>'1 dilution - Analysis'!N326</f>
        <v/>
      </c>
      <c r="E88" s="200">
        <f>'1 dilution - Analysis'!O326</f>
        <v/>
      </c>
      <c r="F88" s="201">
        <f>'1 dilution - Analysis'!P326</f>
        <v/>
      </c>
      <c r="G88" s="187" t="n">
        <v>25</v>
      </c>
      <c r="H88" s="396">
        <f>F88*G88</f>
        <v/>
      </c>
      <c r="I88" s="7" t="n"/>
    </row>
    <row r="89" ht="15" customHeight="1">
      <c r="B89" s="7" t="n"/>
      <c r="C89" s="163">
        <f>'1 dilution - Analysis'!D329</f>
        <v/>
      </c>
      <c r="D89" s="165">
        <f>'1 dilution - Analysis'!N329</f>
        <v/>
      </c>
      <c r="E89" s="200">
        <f>'1 dilution - Analysis'!O329</f>
        <v/>
      </c>
      <c r="F89" s="201">
        <f>'1 dilution - Analysis'!P329</f>
        <v/>
      </c>
      <c r="G89" s="187" t="n">
        <v>25</v>
      </c>
      <c r="H89" s="396">
        <f>F89*G89</f>
        <v/>
      </c>
      <c r="I89" s="7" t="n"/>
    </row>
    <row r="90" ht="15" customHeight="1">
      <c r="B90" s="7" t="n"/>
      <c r="C90" s="163">
        <f>'1 dilution - Analysis'!D332</f>
        <v/>
      </c>
      <c r="D90" s="165">
        <f>'1 dilution - Analysis'!N332</f>
        <v/>
      </c>
      <c r="E90" s="200">
        <f>'1 dilution - Analysis'!O332</f>
        <v/>
      </c>
      <c r="F90" s="201">
        <f>'1 dilution - Analysis'!P332</f>
        <v/>
      </c>
      <c r="G90" s="187" t="n">
        <v>25</v>
      </c>
      <c r="H90" s="396">
        <f>F90*G90</f>
        <v/>
      </c>
      <c r="I90" s="7" t="n"/>
    </row>
    <row r="91" ht="15" customHeight="1">
      <c r="B91" s="7" t="n"/>
      <c r="C91" s="163">
        <f>'1 dilution - Analysis'!D335</f>
        <v/>
      </c>
      <c r="D91" s="165">
        <f>'1 dilution - Analysis'!N335</f>
        <v/>
      </c>
      <c r="E91" s="200">
        <f>'1 dilution - Analysis'!O335</f>
        <v/>
      </c>
      <c r="F91" s="201">
        <f>'1 dilution - Analysis'!P335</f>
        <v/>
      </c>
      <c r="G91" s="187" t="n">
        <v>25</v>
      </c>
      <c r="H91" s="396">
        <f>F91*G91</f>
        <v/>
      </c>
      <c r="I91" s="7" t="n"/>
    </row>
    <row r="92" ht="15" customHeight="1">
      <c r="B92" s="7" t="n"/>
      <c r="C92" s="163">
        <f>'1 dilution - Analysis'!D338</f>
        <v/>
      </c>
      <c r="D92" s="165">
        <f>'1 dilution - Analysis'!N338</f>
        <v/>
      </c>
      <c r="E92" s="200">
        <f>'1 dilution - Analysis'!O338</f>
        <v/>
      </c>
      <c r="F92" s="201">
        <f>'1 dilution - Analysis'!P338</f>
        <v/>
      </c>
      <c r="G92" s="187" t="n">
        <v>25</v>
      </c>
      <c r="H92" s="396">
        <f>F92*G92</f>
        <v/>
      </c>
      <c r="I92" s="7" t="n"/>
    </row>
    <row r="93" ht="15" customHeight="1">
      <c r="B93" s="7" t="n"/>
      <c r="C93" s="163">
        <f>'1 dilution - Analysis'!D341</f>
        <v/>
      </c>
      <c r="D93" s="165">
        <f>'1 dilution - Analysis'!N341</f>
        <v/>
      </c>
      <c r="E93" s="200">
        <f>'1 dilution - Analysis'!O341</f>
        <v/>
      </c>
      <c r="F93" s="201">
        <f>'1 dilution - Analysis'!P341</f>
        <v/>
      </c>
      <c r="G93" s="187" t="n">
        <v>25</v>
      </c>
      <c r="H93" s="396">
        <f>F93*G93</f>
        <v/>
      </c>
      <c r="I93" s="7" t="n"/>
    </row>
    <row r="94" ht="15" customHeight="1">
      <c r="B94" s="7" t="n"/>
      <c r="C94" s="163">
        <f>'1 dilution - Analysis'!D344</f>
        <v/>
      </c>
      <c r="D94" s="165">
        <f>'1 dilution - Analysis'!N344</f>
        <v/>
      </c>
      <c r="E94" s="200">
        <f>'1 dilution - Analysis'!O344</f>
        <v/>
      </c>
      <c r="F94" s="201">
        <f>'1 dilution - Analysis'!P344</f>
        <v/>
      </c>
      <c r="G94" s="187" t="n">
        <v>25</v>
      </c>
      <c r="H94" s="396">
        <f>F94*G94</f>
        <v/>
      </c>
      <c r="I94" s="7" t="n"/>
    </row>
    <row r="95" ht="15" customHeight="1">
      <c r="B95" s="7" t="n"/>
      <c r="C95" s="163">
        <f>'1 dilution - Analysis'!D347</f>
        <v/>
      </c>
      <c r="D95" s="165">
        <f>'1 dilution - Analysis'!N347</f>
        <v/>
      </c>
      <c r="E95" s="200">
        <f>'1 dilution - Analysis'!O347</f>
        <v/>
      </c>
      <c r="F95" s="201">
        <f>'1 dilution - Analysis'!P347</f>
        <v/>
      </c>
      <c r="G95" s="187" t="n">
        <v>25</v>
      </c>
      <c r="H95" s="396">
        <f>F95*G95</f>
        <v/>
      </c>
      <c r="I95" s="7" t="n"/>
    </row>
    <row r="96" ht="15" customHeight="1">
      <c r="B96" s="7" t="n"/>
      <c r="C96" s="163">
        <f>'1 dilution - Analysis'!D350</f>
        <v/>
      </c>
      <c r="D96" s="165">
        <f>'1 dilution - Analysis'!N350</f>
        <v/>
      </c>
      <c r="E96" s="200">
        <f>'1 dilution - Analysis'!O350</f>
        <v/>
      </c>
      <c r="F96" s="201">
        <f>'1 dilution - Analysis'!P350</f>
        <v/>
      </c>
      <c r="G96" s="187" t="n">
        <v>25</v>
      </c>
      <c r="H96" s="396">
        <f>F96*G96</f>
        <v/>
      </c>
      <c r="I96" s="7" t="n"/>
    </row>
    <row r="97" ht="15" customHeight="1">
      <c r="B97" s="7" t="n"/>
      <c r="C97" s="163">
        <f>'1 dilution - Analysis'!D353</f>
        <v/>
      </c>
      <c r="D97" s="165">
        <f>'1 dilution - Analysis'!N353</f>
        <v/>
      </c>
      <c r="E97" s="200">
        <f>'1 dilution - Analysis'!O353</f>
        <v/>
      </c>
      <c r="F97" s="201">
        <f>'1 dilution - Analysis'!P353</f>
        <v/>
      </c>
      <c r="G97" s="187" t="n">
        <v>25</v>
      </c>
      <c r="H97" s="396">
        <f>F97*G97</f>
        <v/>
      </c>
      <c r="I97" s="7" t="n"/>
    </row>
    <row r="98" ht="15" customHeight="1">
      <c r="B98" s="7" t="n"/>
      <c r="C98" s="163">
        <f>'1 dilution - Analysis'!D356</f>
        <v/>
      </c>
      <c r="D98" s="165">
        <f>'1 dilution - Analysis'!N356</f>
        <v/>
      </c>
      <c r="E98" s="200">
        <f>'1 dilution - Analysis'!O356</f>
        <v/>
      </c>
      <c r="F98" s="201">
        <f>'1 dilution - Analysis'!P356</f>
        <v/>
      </c>
      <c r="G98" s="187" t="n">
        <v>25</v>
      </c>
      <c r="H98" s="396">
        <f>F98*G98</f>
        <v/>
      </c>
      <c r="I98" s="7" t="n"/>
    </row>
    <row r="99" ht="15" customHeight="1">
      <c r="B99" s="7" t="n"/>
      <c r="C99" s="163">
        <f>'1 dilution - Analysis'!D359</f>
        <v/>
      </c>
      <c r="D99" s="165">
        <f>'1 dilution - Analysis'!N359</f>
        <v/>
      </c>
      <c r="E99" s="200">
        <f>'1 dilution - Analysis'!O359</f>
        <v/>
      </c>
      <c r="F99" s="201">
        <f>'1 dilution - Analysis'!P359</f>
        <v/>
      </c>
      <c r="G99" s="187" t="n">
        <v>25</v>
      </c>
      <c r="H99" s="396">
        <f>F99*G99</f>
        <v/>
      </c>
      <c r="I99" s="7" t="n"/>
    </row>
    <row r="100" ht="15" customHeight="1">
      <c r="B100" s="7" t="n"/>
      <c r="C100" s="163">
        <f>'1 dilution - Analysis'!D362</f>
        <v/>
      </c>
      <c r="D100" s="165">
        <f>'1 dilution - Analysis'!N362</f>
        <v/>
      </c>
      <c r="E100" s="200">
        <f>'1 dilution - Analysis'!O362</f>
        <v/>
      </c>
      <c r="F100" s="201">
        <f>'1 dilution - Analysis'!P362</f>
        <v/>
      </c>
      <c r="G100" s="187" t="n">
        <v>25</v>
      </c>
      <c r="H100" s="396">
        <f>F100*G100</f>
        <v/>
      </c>
      <c r="I100" s="7" t="n"/>
    </row>
    <row r="101" ht="15" customHeight="1" thickBot="1">
      <c r="B101" s="7" t="n"/>
      <c r="C101" s="164">
        <f>'1 dilution - Analysis'!D365</f>
        <v/>
      </c>
      <c r="D101" s="166">
        <f>'1 dilution - Analysis'!N365</f>
        <v/>
      </c>
      <c r="E101" s="202">
        <f>'1 dilution - Analysis'!O365</f>
        <v/>
      </c>
      <c r="F101" s="203">
        <f>'1 dilution - Analysis'!P365</f>
        <v/>
      </c>
      <c r="G101" s="188" t="n">
        <v>25</v>
      </c>
      <c r="H101" s="397">
        <f>F101*G101</f>
        <v/>
      </c>
      <c r="I101" s="7" t="n"/>
    </row>
    <row r="102" ht="15" customHeight="1">
      <c r="B102" s="7" t="n"/>
      <c r="C102" s="7" t="n"/>
      <c r="D102" s="7" t="n"/>
      <c r="E102" s="7" t="n"/>
      <c r="F102" s="7" t="n"/>
      <c r="G102" s="7" t="n"/>
      <c r="H102" s="7" t="n"/>
      <c r="I102" s="7" t="n"/>
    </row>
  </sheetData>
  <pageMargins left="0.7086614173228347" right="0.7086614173228347" top="0.7480314960629921" bottom="0.7480314960629921" header="0.3149606299212598" footer="0.3149606299212598"/>
  <pageSetup orientation="portrait" scale="67" fitToHeight="2"/>
  <headerFooter>
    <oddHeader/>
    <oddFooter>&amp;LData Analysis Template v4.14&amp;CKAPA Library Quantification Kit (Illumina® platforms)&amp;R© Kapa Biosystems 2014</oddFooter>
    <evenHeader/>
    <evenFooter/>
    <firstHeader/>
    <firstFooter/>
  </headerFooter>
  <rowBreaks count="1" manualBreakCount="1">
    <brk id="53" min="0" max="16383" man="1"/>
  </rowBreaks>
</worksheet>
</file>

<file path=xl/worksheets/sheet4.xml><?xml version="1.0" encoding="utf-8"?>
<worksheet xmlns:r="http://schemas.openxmlformats.org/officeDocument/2006/relationships" xmlns="http://schemas.openxmlformats.org/spreadsheetml/2006/main">
  <sheetPr codeName="Sheet9">
    <tabColor theme="0" tint="-0.3499862666707358"/>
    <outlinePr summaryBelow="1" summaryRight="1"/>
    <pageSetUpPr fitToPage="1"/>
  </sheetPr>
  <dimension ref="B2:AE368"/>
  <sheetViews>
    <sheetView topLeftCell="A69" zoomScale="140" zoomScaleNormal="140" workbookViewId="0">
      <selection activeCell="F80" sqref="F80"/>
    </sheetView>
  </sheetViews>
  <sheetFormatPr baseColWidth="10" defaultColWidth="9.1640625" defaultRowHeight="15"/>
  <cols>
    <col width="3.6640625" customWidth="1" style="48" min="1" max="1"/>
    <col width="4.5" customWidth="1" style="48" min="2" max="2"/>
    <col width="19.6640625" customWidth="1" style="48" min="3" max="3"/>
    <col width="24.5" customWidth="1" style="48" min="4" max="4"/>
    <col width="16.6640625" customWidth="1" style="48" min="5" max="12"/>
    <col width="16.6640625" customWidth="1" style="95" min="13" max="13"/>
    <col width="18.33203125" customWidth="1" style="48" min="14" max="14"/>
    <col width="19" customWidth="1" style="48" min="15" max="15"/>
    <col width="18.33203125" customWidth="1" style="48" min="16" max="16"/>
    <col width="18.1640625" customWidth="1" style="48" min="17" max="20"/>
    <col width="21.6640625" customWidth="1" style="48" min="21" max="21"/>
    <col width="4.6640625" customWidth="1" style="48" min="22" max="22"/>
    <col width="9.6640625" customWidth="1" style="48" min="23" max="23"/>
    <col width="10.6640625" customWidth="1" style="48" min="24" max="24"/>
    <col width="9.1640625" customWidth="1" style="48" min="25" max="25"/>
    <col width="8.83203125" customWidth="1" style="48" min="26" max="31"/>
    <col width="9.1640625" customWidth="1" style="48" min="32" max="16384"/>
  </cols>
  <sheetData>
    <row r="1" ht="15" customHeight="1"/>
    <row r="2" ht="15" customHeight="1">
      <c r="B2" s="47" t="n"/>
      <c r="C2" s="47" t="n"/>
      <c r="D2" s="47" t="n"/>
      <c r="E2" s="47" t="n"/>
      <c r="F2" s="47" t="n"/>
      <c r="G2" s="47" t="n"/>
      <c r="H2" s="47" t="n"/>
      <c r="I2" s="47" t="n"/>
      <c r="J2" s="47" t="n"/>
      <c r="K2" s="47" t="n"/>
      <c r="L2" s="48" t="n"/>
    </row>
    <row r="3" ht="15" customHeight="1">
      <c r="B3" s="47" t="n"/>
      <c r="C3" s="49" t="inlineStr">
        <is>
          <t>Section 1. Review Cq values for DNA Standards</t>
        </is>
      </c>
      <c r="D3" s="50" t="n"/>
      <c r="E3" s="51" t="n"/>
      <c r="F3" s="52" t="n"/>
      <c r="G3" s="52" t="n"/>
      <c r="H3" s="52" t="n"/>
      <c r="I3" s="52" t="n"/>
      <c r="J3" s="52" t="n"/>
      <c r="K3" s="52" t="n"/>
      <c r="L3" s="122" t="n"/>
      <c r="M3" s="48" t="n"/>
    </row>
    <row r="4" ht="15" customHeight="1">
      <c r="B4" s="47" t="n"/>
      <c r="C4" s="49" t="n"/>
      <c r="D4" s="50" t="n"/>
      <c r="E4" s="51" t="n"/>
      <c r="F4" s="52" t="n"/>
      <c r="G4" s="52" t="n"/>
      <c r="H4" s="52" t="n"/>
      <c r="I4" s="52" t="n"/>
      <c r="J4" s="52" t="n"/>
      <c r="K4" s="52" t="n"/>
      <c r="L4" s="122" t="n"/>
      <c r="M4" s="48" t="n"/>
    </row>
    <row r="5" ht="15" customHeight="1">
      <c r="B5" s="47" t="n"/>
      <c r="C5" s="54" t="inlineStr">
        <is>
          <t>- Enter the appropriate information into the fields highlighted in green.</t>
        </is>
      </c>
      <c r="D5" s="55" t="n"/>
      <c r="E5" s="52" t="n"/>
      <c r="F5" s="52" t="n"/>
      <c r="G5" s="52" t="n"/>
      <c r="H5" s="52" t="n"/>
      <c r="I5" s="52" t="n"/>
      <c r="J5" s="52" t="n"/>
      <c r="K5" s="52" t="n"/>
      <c r="L5" s="122" t="n"/>
      <c r="M5" s="48" t="n"/>
    </row>
    <row r="6" ht="15" customHeight="1">
      <c r="B6" s="47" t="n"/>
      <c r="C6" s="54" t="inlineStr">
        <is>
          <t>- Move  "outliers" to column G (so these are no longer is used in calculations). Delete the formula in the corresponding row in column I.</t>
        </is>
      </c>
      <c r="D6" s="55" t="n"/>
      <c r="E6" s="52" t="n"/>
      <c r="F6" s="52" t="n"/>
      <c r="G6" s="52" t="n"/>
      <c r="H6" s="52" t="n"/>
      <c r="I6" s="52" t="n"/>
      <c r="J6" s="52" t="n"/>
      <c r="K6" s="52" t="n"/>
      <c r="L6" s="122" t="n"/>
      <c r="M6" s="48" t="n"/>
    </row>
    <row r="7" ht="15" customHeight="1">
      <c r="B7" s="47" t="n"/>
      <c r="C7" s="56" t="inlineStr">
        <is>
          <t xml:space="preserve">- The average Cq value for each DNA Standard should be ~3.3 cycles later than the DNA Standard that is 10-fold more concentrated (between 3.2 and 3.45 is very good  </t>
        </is>
      </c>
      <c r="D7" s="57" t="n"/>
      <c r="E7" s="52" t="n"/>
      <c r="F7" s="52" t="n"/>
      <c r="G7" s="52" t="n"/>
      <c r="H7" s="52" t="n"/>
      <c r="I7" s="52" t="n"/>
      <c r="J7" s="52" t="n"/>
      <c r="K7" s="52" t="n"/>
      <c r="L7" s="122" t="n"/>
      <c r="M7" s="48" t="n"/>
    </row>
    <row r="8" ht="15" customFormat="1" customHeight="1" s="124">
      <c r="B8" s="47" t="n"/>
      <c r="C8" s="58" t="inlineStr">
        <is>
          <t xml:space="preserve">   and 3.1 - 3.6 is acceptable).</t>
        </is>
      </c>
      <c r="D8" s="55" t="n"/>
      <c r="E8" s="52" t="n"/>
      <c r="F8" s="52" t="n"/>
      <c r="G8" s="52" t="n"/>
      <c r="H8" s="52" t="n"/>
      <c r="I8" s="52" t="n"/>
      <c r="J8" s="52" t="n"/>
      <c r="K8" s="52" t="n"/>
      <c r="L8" s="122" t="n"/>
      <c r="M8" s="95" t="n"/>
      <c r="Q8" s="31" t="n"/>
      <c r="R8" s="31" t="n"/>
      <c r="S8" s="31" t="n"/>
      <c r="T8" s="31" t="n"/>
    </row>
    <row r="9" ht="15" customHeight="1">
      <c r="B9" s="47" t="n"/>
      <c r="C9" s="59" t="inlineStr">
        <is>
          <t>- If the spacing between any two standards is less than 3.1 cycles and more than 3.6 cycles, those data points (and any library samples falling between those</t>
        </is>
      </c>
      <c r="D9" s="55" t="n"/>
      <c r="E9" s="52" t="n"/>
      <c r="F9" s="52" t="n"/>
      <c r="G9" s="52" t="n"/>
      <c r="H9" s="52" t="n"/>
      <c r="I9" s="52" t="n"/>
      <c r="J9" s="52" t="n"/>
      <c r="K9" s="52" t="n"/>
      <c r="L9" s="122" t="n"/>
      <c r="M9" s="48" t="n"/>
      <c r="Q9" s="14" t="n"/>
      <c r="R9" s="14" t="n"/>
      <c r="S9" s="14" t="n"/>
      <c r="T9" s="14" t="n"/>
    </row>
    <row r="10" ht="15" customHeight="1">
      <c r="B10" s="168" t="n"/>
      <c r="C10" s="60" t="inlineStr">
        <is>
          <t xml:space="preserve">  data points) are not highly reliable.</t>
        </is>
      </c>
      <c r="D10" s="55" t="n"/>
      <c r="E10" s="52" t="n"/>
      <c r="F10" s="52" t="n"/>
      <c r="G10" s="52" t="n"/>
      <c r="H10" s="52" t="n"/>
      <c r="I10" s="52" t="n"/>
      <c r="J10" s="52" t="n"/>
      <c r="K10" s="52" t="n"/>
      <c r="L10" s="122" t="n"/>
      <c r="M10" s="48" t="n"/>
      <c r="Q10" s="14" t="n"/>
      <c r="R10" s="14" t="n"/>
      <c r="S10" s="14" t="n"/>
      <c r="T10" s="14" t="n"/>
    </row>
    <row r="11" ht="15" customHeight="1">
      <c r="B11" s="168" t="n"/>
      <c r="C11" s="60" t="n"/>
      <c r="D11" s="55" t="n"/>
      <c r="E11" s="52" t="n"/>
      <c r="F11" s="52" t="n"/>
      <c r="G11" s="52" t="n"/>
      <c r="H11" s="52" t="n"/>
      <c r="I11" s="52" t="n"/>
      <c r="J11" s="52" t="n"/>
      <c r="K11" s="52" t="n"/>
      <c r="L11" s="122" t="n"/>
      <c r="M11" s="48" t="n"/>
      <c r="Q11" s="14" t="n"/>
      <c r="R11" s="14" t="n"/>
      <c r="S11" s="14" t="n"/>
      <c r="T11" s="14" t="n"/>
    </row>
    <row r="12" ht="15" customHeight="1" thickBot="1">
      <c r="B12" s="47" t="n"/>
      <c r="C12" s="47" t="n"/>
      <c r="D12" s="61" t="n"/>
      <c r="E12" s="47" t="n"/>
      <c r="F12" s="47" t="n"/>
      <c r="G12" s="47" t="n"/>
      <c r="H12" s="47" t="n"/>
      <c r="I12" s="47" t="n"/>
      <c r="J12" s="47" t="n"/>
      <c r="K12" s="47" t="n"/>
      <c r="L12" s="48" t="n"/>
      <c r="M12" s="48" t="n"/>
      <c r="Q12" s="14" t="n"/>
      <c r="R12" s="14" t="n"/>
      <c r="S12" s="14" t="n"/>
      <c r="T12" s="14" t="n"/>
    </row>
    <row r="13" ht="15" customHeight="1" thickBot="1">
      <c r="B13" s="47" t="n"/>
      <c r="C13" s="21" t="inlineStr">
        <is>
          <t>Well</t>
        </is>
      </c>
      <c r="D13" s="9" t="inlineStr">
        <is>
          <t>Std #</t>
        </is>
      </c>
      <c r="E13" s="9" t="inlineStr">
        <is>
          <t>Conc (pM)</t>
        </is>
      </c>
      <c r="F13" s="9" t="inlineStr">
        <is>
          <t>Cq</t>
        </is>
      </c>
      <c r="G13" s="9" t="inlineStr">
        <is>
          <t>Outliers</t>
        </is>
      </c>
      <c r="H13" s="29" t="inlineStr">
        <is>
          <t>Av Cq</t>
        </is>
      </c>
      <c r="I13" s="30" t="inlineStr">
        <is>
          <t>Difference</t>
        </is>
      </c>
      <c r="J13" s="20" t="inlineStr">
        <is>
          <t>Delta Cq</t>
        </is>
      </c>
      <c r="K13" s="47" t="n"/>
      <c r="L13" s="48" t="n"/>
      <c r="N13" s="48" t="n"/>
      <c r="Q13" s="31" t="n"/>
      <c r="R13" s="31" t="n"/>
      <c r="S13" s="31" t="n"/>
      <c r="T13" s="31" t="n"/>
    </row>
    <row r="14" ht="15" customHeight="1" thickTop="1">
      <c r="B14" s="47" t="n"/>
      <c r="C14" s="62" t="n"/>
      <c r="D14" s="63" t="n">
        <v>1</v>
      </c>
      <c r="E14" s="63" t="n">
        <v>20</v>
      </c>
      <c r="F14" t="n">
        <v>7.66</v>
      </c>
      <c r="G14" s="65" t="n"/>
      <c r="H14" s="66">
        <f>AVERAGE(F14:F16)</f>
        <v/>
      </c>
      <c r="I14" s="66">
        <f>F14-$H$14</f>
        <v/>
      </c>
      <c r="J14" s="67" t="inlineStr">
        <is>
          <t>-</t>
        </is>
      </c>
      <c r="K14" s="47" t="n"/>
      <c r="L14" s="48" t="n"/>
      <c r="N14" s="48" t="n"/>
      <c r="Q14" s="15" t="n"/>
      <c r="R14" s="15" t="n"/>
      <c r="S14" s="15" t="n"/>
      <c r="T14" s="15" t="n"/>
    </row>
    <row r="15" ht="15" customHeight="1">
      <c r="B15" s="47" t="n"/>
      <c r="C15" s="68" t="n"/>
      <c r="D15" s="63" t="n">
        <v>1</v>
      </c>
      <c r="E15" s="63" t="n">
        <v>20</v>
      </c>
      <c r="F15" t="n">
        <v>7.79</v>
      </c>
      <c r="G15" s="65" t="n"/>
      <c r="H15" s="70" t="n"/>
      <c r="I15" s="66">
        <f>F15-$H$14</f>
        <v/>
      </c>
      <c r="J15" s="222" t="n"/>
      <c r="K15" s="47" t="n"/>
      <c r="L15" s="48" t="n"/>
      <c r="N15" s="48" t="n"/>
      <c r="Q15" s="15" t="n"/>
      <c r="R15" s="15" t="n"/>
      <c r="S15" s="15" t="n"/>
      <c r="T15" s="15" t="n"/>
    </row>
    <row r="16" ht="15" customHeight="1">
      <c r="B16" s="47" t="n"/>
      <c r="C16" s="72" t="n"/>
      <c r="D16" s="73" t="n">
        <v>1</v>
      </c>
      <c r="E16" s="73" t="n">
        <v>20</v>
      </c>
      <c r="F16" t="n">
        <v>7.76</v>
      </c>
      <c r="G16" s="12" t="n"/>
      <c r="H16" s="75" t="n"/>
      <c r="I16" s="76">
        <f>F16-$H$14</f>
        <v/>
      </c>
      <c r="J16" s="221">
        <f>H17-H14</f>
        <v/>
      </c>
      <c r="K16" s="47" t="n"/>
      <c r="L16" s="48" t="n"/>
      <c r="N16" s="48" t="n"/>
      <c r="Q16" s="15" t="n"/>
      <c r="R16" s="15" t="n"/>
      <c r="S16" s="15" t="n"/>
      <c r="T16" s="15" t="n"/>
    </row>
    <row r="17" ht="15" customHeight="1">
      <c r="B17" s="47" t="n"/>
      <c r="C17" s="62" t="n"/>
      <c r="D17" s="63" t="n">
        <v>2</v>
      </c>
      <c r="E17" s="63" t="n">
        <v>2</v>
      </c>
      <c r="F17" t="n">
        <v>11.03</v>
      </c>
      <c r="G17" s="65" t="n"/>
      <c r="H17" s="66">
        <f>AVERAGE(F17:F19)</f>
        <v/>
      </c>
      <c r="I17" s="66">
        <f>F17-$H$17</f>
        <v/>
      </c>
      <c r="J17" s="356" t="n"/>
      <c r="K17" s="47" t="n"/>
      <c r="L17" s="48" t="n"/>
      <c r="N17" s="48" t="n"/>
      <c r="Q17" s="14" t="n"/>
      <c r="R17" s="14" t="n"/>
      <c r="S17" s="14" t="n"/>
      <c r="T17" s="14" t="n"/>
    </row>
    <row r="18" ht="15" customHeight="1">
      <c r="B18" s="47" t="n"/>
      <c r="C18" s="68" t="n"/>
      <c r="D18" s="63" t="n">
        <v>2</v>
      </c>
      <c r="E18" s="63" t="n">
        <v>2</v>
      </c>
      <c r="G18" s="65" t="n"/>
      <c r="H18" s="70" t="n"/>
      <c r="I18" s="66">
        <f>F18-$H$17</f>
        <v/>
      </c>
      <c r="J18" s="222" t="n"/>
      <c r="K18" s="47" t="n"/>
      <c r="L18" s="48" t="n"/>
      <c r="N18" s="48" t="n"/>
    </row>
    <row r="19" ht="15" customHeight="1">
      <c r="B19" s="47" t="n"/>
      <c r="C19" s="72" t="n"/>
      <c r="D19" s="73" t="n">
        <v>2</v>
      </c>
      <c r="E19" s="73" t="n">
        <v>2</v>
      </c>
      <c r="F19" t="n">
        <v>11.13</v>
      </c>
      <c r="G19" s="12" t="n"/>
      <c r="H19" s="75" t="n"/>
      <c r="I19" s="76">
        <f>F19-$H$17</f>
        <v/>
      </c>
      <c r="J19" s="221">
        <f>H20-H17</f>
        <v/>
      </c>
      <c r="K19" s="47" t="n"/>
      <c r="L19" s="48" t="n"/>
      <c r="N19" s="48" t="n"/>
    </row>
    <row r="20" ht="15" customHeight="1">
      <c r="B20" s="47" t="n"/>
      <c r="C20" s="62" t="n"/>
      <c r="D20" s="63" t="n">
        <v>3</v>
      </c>
      <c r="E20" s="63" t="n">
        <v>0.2</v>
      </c>
      <c r="F20" t="n">
        <v>14.8</v>
      </c>
      <c r="G20" s="65" t="n"/>
      <c r="H20" s="66">
        <f>AVERAGE(F20:F22)</f>
        <v/>
      </c>
      <c r="I20" s="66">
        <f>F20-$H$20</f>
        <v/>
      </c>
      <c r="J20" s="356" t="n"/>
      <c r="K20" s="47" t="n"/>
      <c r="L20" s="48" t="n"/>
      <c r="N20" s="48" t="n"/>
    </row>
    <row r="21" ht="15" customHeight="1">
      <c r="B21" s="47" t="n"/>
      <c r="C21" s="68" t="n"/>
      <c r="D21" s="63" t="n">
        <v>3</v>
      </c>
      <c r="E21" s="63" t="n">
        <v>0.2</v>
      </c>
      <c r="F21" t="n">
        <v>14.8</v>
      </c>
      <c r="G21" s="65" t="n"/>
      <c r="H21" s="70" t="n"/>
      <c r="I21" s="66">
        <f>F21-$H$20</f>
        <v/>
      </c>
      <c r="J21" s="77" t="n"/>
      <c r="K21" s="47" t="n"/>
      <c r="L21" s="48" t="n"/>
      <c r="N21" s="48" t="n"/>
    </row>
    <row r="22" ht="15" customHeight="1">
      <c r="B22" s="47" t="n"/>
      <c r="C22" s="72" t="n"/>
      <c r="D22" s="73" t="n">
        <v>3</v>
      </c>
      <c r="E22" s="73" t="n">
        <v>0.2</v>
      </c>
      <c r="G22" s="12" t="n"/>
      <c r="H22" s="75" t="n"/>
      <c r="I22" s="76">
        <f>F22-$H$20</f>
        <v/>
      </c>
      <c r="J22" s="221">
        <f>H23-H20</f>
        <v/>
      </c>
      <c r="K22" s="47" t="n"/>
      <c r="L22" s="48" t="n"/>
      <c r="N22" s="48" t="n"/>
    </row>
    <row r="23" ht="15" customHeight="1">
      <c r="B23" s="47" t="n"/>
      <c r="C23" s="62" t="n"/>
      <c r="D23" s="63" t="n">
        <v>4</v>
      </c>
      <c r="E23" s="63" t="n">
        <v>0.02</v>
      </c>
      <c r="F23" t="n">
        <v>18</v>
      </c>
      <c r="G23" s="65" t="n"/>
      <c r="H23" s="66">
        <f>AVERAGE(F23:F25)</f>
        <v/>
      </c>
      <c r="I23" s="66">
        <f>F23-$H$23</f>
        <v/>
      </c>
      <c r="J23" s="356" t="n"/>
      <c r="K23" s="47" t="n"/>
      <c r="L23" s="48" t="n"/>
      <c r="N23" s="48" t="n"/>
    </row>
    <row r="24" ht="15" customHeight="1">
      <c r="B24" s="47" t="n"/>
      <c r="C24" s="68" t="n"/>
      <c r="D24" s="63" t="n">
        <v>4</v>
      </c>
      <c r="E24" s="63" t="n">
        <v>0.02</v>
      </c>
      <c r="F24" t="n">
        <v>18.16</v>
      </c>
      <c r="G24" s="65" t="n"/>
      <c r="H24" s="70" t="n"/>
      <c r="I24" s="66">
        <f>F24-$H$23</f>
        <v/>
      </c>
      <c r="J24" s="77" t="n"/>
      <c r="K24" s="47" t="n"/>
      <c r="L24" s="48" t="n"/>
      <c r="N24" s="48" t="n"/>
    </row>
    <row r="25" ht="15" customHeight="1">
      <c r="B25" s="47" t="n"/>
      <c r="C25" s="72" t="n"/>
      <c r="D25" s="73" t="n">
        <v>4</v>
      </c>
      <c r="E25" s="73" t="n">
        <v>0.02</v>
      </c>
      <c r="F25" t="n">
        <v>17.93</v>
      </c>
      <c r="G25" s="12" t="n"/>
      <c r="H25" s="75" t="n"/>
      <c r="I25" s="76">
        <f>F25-$H$23</f>
        <v/>
      </c>
      <c r="J25" s="221">
        <f>H26-H23</f>
        <v/>
      </c>
      <c r="K25" s="47" t="n"/>
      <c r="L25" s="48" t="n"/>
      <c r="N25" s="48" t="n"/>
    </row>
    <row r="26" ht="15" customHeight="1">
      <c r="B26" s="47" t="n"/>
      <c r="C26" s="62" t="n"/>
      <c r="D26" s="63" t="n">
        <v>5</v>
      </c>
      <c r="E26" s="63" t="n">
        <v>0.002</v>
      </c>
      <c r="F26" t="n">
        <v>21.64</v>
      </c>
      <c r="G26" s="65" t="n"/>
      <c r="H26" s="66">
        <f>AVERAGE(F26:F28)</f>
        <v/>
      </c>
      <c r="I26" s="66">
        <f>F26-$H$26</f>
        <v/>
      </c>
      <c r="J26" s="356" t="n"/>
      <c r="K26" s="47" t="n"/>
      <c r="L26" s="48" t="n"/>
      <c r="N26" s="48" t="n"/>
    </row>
    <row r="27" ht="15" customHeight="1">
      <c r="B27" s="47" t="n"/>
      <c r="C27" s="68" t="n"/>
      <c r="D27" s="63" t="n">
        <v>5</v>
      </c>
      <c r="E27" s="63" t="n">
        <v>0.002</v>
      </c>
      <c r="F27" t="n">
        <v>21.58</v>
      </c>
      <c r="G27" s="65" t="n"/>
      <c r="H27" s="70" t="n"/>
      <c r="I27" s="66">
        <f>F27-$H$26</f>
        <v/>
      </c>
      <c r="J27" s="77" t="n"/>
      <c r="K27" s="47" t="n"/>
      <c r="L27" s="48" t="n"/>
      <c r="N27" s="48" t="n"/>
    </row>
    <row r="28" ht="15" customHeight="1">
      <c r="B28" s="47" t="n"/>
      <c r="C28" s="72" t="n"/>
      <c r="D28" s="73" t="n">
        <v>5</v>
      </c>
      <c r="E28" s="73" t="n">
        <v>0.002</v>
      </c>
      <c r="F28" t="n">
        <v>21.69</v>
      </c>
      <c r="G28" s="12" t="n"/>
      <c r="H28" s="75" t="n"/>
      <c r="I28" s="76">
        <f>F28-$H$26</f>
        <v/>
      </c>
      <c r="J28" s="221">
        <f>H29-H26</f>
        <v/>
      </c>
      <c r="K28" s="47" t="n"/>
      <c r="L28" s="48" t="n"/>
      <c r="N28" s="48" t="n"/>
    </row>
    <row r="29" ht="15" customHeight="1">
      <c r="B29" s="47" t="n"/>
      <c r="C29" s="62" t="n"/>
      <c r="D29" s="63" t="n">
        <v>6</v>
      </c>
      <c r="E29" s="63" t="n">
        <v>0.0002</v>
      </c>
      <c r="F29" t="n">
        <v>25.19</v>
      </c>
      <c r="G29" s="65" t="n"/>
      <c r="H29" s="66">
        <f>AVERAGE(F29:F31)</f>
        <v/>
      </c>
      <c r="I29" s="66">
        <f>F29-$H$29</f>
        <v/>
      </c>
      <c r="J29" s="356" t="n"/>
      <c r="K29" s="47" t="n"/>
      <c r="L29" s="48" t="n"/>
      <c r="N29" s="48" t="n"/>
    </row>
    <row r="30" ht="15" customHeight="1">
      <c r="B30" s="47" t="n"/>
      <c r="C30" s="68" t="n"/>
      <c r="D30" s="63" t="n">
        <v>6</v>
      </c>
      <c r="E30" s="63" t="n">
        <v>0.0002</v>
      </c>
      <c r="F30" t="n">
        <v>25.11</v>
      </c>
      <c r="G30" s="65" t="n"/>
      <c r="H30" s="70" t="n"/>
      <c r="I30" s="66">
        <f>F30-$H$29</f>
        <v/>
      </c>
      <c r="J30" s="222" t="n"/>
      <c r="K30" s="47" t="n"/>
      <c r="L30" s="48" t="n"/>
      <c r="N30" s="48" t="n"/>
    </row>
    <row r="31" ht="15" customHeight="1">
      <c r="B31" s="47" t="n"/>
      <c r="C31" s="72" t="n"/>
      <c r="D31" s="73" t="n">
        <v>6</v>
      </c>
      <c r="E31" s="73" t="n">
        <v>0.0002</v>
      </c>
      <c r="F31" t="n">
        <v>25.14</v>
      </c>
      <c r="G31" s="12" t="n"/>
      <c r="H31" s="75" t="n"/>
      <c r="I31" s="76">
        <f>F31-$H$29</f>
        <v/>
      </c>
      <c r="J31" s="221">
        <f>H32-H29</f>
        <v/>
      </c>
      <c r="K31" s="47" t="n"/>
      <c r="L31" s="48" t="n"/>
      <c r="M31" s="78" t="n"/>
      <c r="N31" s="48" t="n"/>
      <c r="AB31" s="79" t="n"/>
      <c r="AC31" s="79" t="n"/>
      <c r="AD31" s="80" t="n"/>
      <c r="AE31" s="79" t="n"/>
    </row>
    <row r="32" ht="15" customHeight="1">
      <c r="B32" s="47" t="n"/>
      <c r="C32" s="62" t="n"/>
      <c r="D32" s="63" t="inlineStr">
        <is>
          <t>NTC</t>
        </is>
      </c>
      <c r="E32" s="81" t="inlineStr">
        <is>
          <t>-</t>
        </is>
      </c>
      <c r="F32" t="n">
        <v>30</v>
      </c>
      <c r="G32" s="65" t="n"/>
      <c r="H32" s="66">
        <f>AVERAGE(F32:F34)</f>
        <v/>
      </c>
      <c r="I32" s="66" t="n"/>
      <c r="J32" s="356" t="n"/>
      <c r="K32" s="47" t="n"/>
      <c r="L32" s="48" t="n"/>
      <c r="N32" s="48" t="n"/>
      <c r="AB32" s="79" t="n"/>
      <c r="AC32" s="79" t="n"/>
      <c r="AD32" s="80" t="n"/>
      <c r="AE32" s="79" t="n"/>
    </row>
    <row r="33" ht="15" customHeight="1">
      <c r="B33" s="47" t="n"/>
      <c r="C33" s="68" t="n"/>
      <c r="D33" s="63" t="inlineStr">
        <is>
          <t>NTC</t>
        </is>
      </c>
      <c r="E33" s="81" t="inlineStr">
        <is>
          <t>-</t>
        </is>
      </c>
      <c r="F33" t="n">
        <v>30</v>
      </c>
      <c r="G33" s="65" t="n"/>
      <c r="H33" s="70" t="n"/>
      <c r="I33" s="66" t="n"/>
      <c r="J33" s="222" t="n"/>
      <c r="K33" s="47" t="n"/>
      <c r="L33" s="48" t="n"/>
      <c r="N33" s="48" t="n"/>
      <c r="AB33" s="79" t="n"/>
      <c r="AC33" s="79" t="n"/>
      <c r="AD33" s="80" t="n"/>
      <c r="AE33" s="79" t="n"/>
    </row>
    <row r="34" ht="15" customHeight="1" thickBot="1">
      <c r="B34" s="47" t="n"/>
      <c r="C34" s="82" t="n"/>
      <c r="D34" s="83" t="inlineStr">
        <is>
          <t>NTC</t>
        </is>
      </c>
      <c r="E34" s="84" t="inlineStr">
        <is>
          <t>-</t>
        </is>
      </c>
      <c r="F34" t="n">
        <v>30</v>
      </c>
      <c r="G34" s="86" t="n"/>
      <c r="H34" s="87" t="n"/>
      <c r="I34" s="88" t="n"/>
      <c r="J34" s="89" t="n"/>
      <c r="K34" s="47" t="n"/>
      <c r="L34" s="48" t="n"/>
      <c r="N34" s="48" t="n"/>
      <c r="AB34" s="79" t="n"/>
      <c r="AC34" s="79" t="n"/>
      <c r="AD34" s="80" t="n"/>
      <c r="AE34" s="79" t="n"/>
    </row>
    <row r="35" ht="15" customHeight="1">
      <c r="B35" s="47" t="n"/>
      <c r="C35" s="47" t="n"/>
      <c r="D35" s="47" t="n"/>
      <c r="E35" s="47" t="n"/>
      <c r="F35" s="47" t="n"/>
      <c r="G35" s="90" t="n"/>
      <c r="H35" s="47" t="n"/>
      <c r="I35" s="47" t="n"/>
      <c r="J35" s="47" t="n"/>
      <c r="K35" s="145" t="n"/>
      <c r="L35" s="130" t="n"/>
      <c r="M35" s="130" t="n"/>
      <c r="N35" s="130" t="n"/>
      <c r="O35" s="130" t="n"/>
      <c r="P35" s="130" t="n"/>
      <c r="Q35" s="130" t="n"/>
      <c r="R35" s="130" t="n"/>
      <c r="S35" s="130" t="n"/>
      <c r="T35" s="130" t="n"/>
      <c r="U35" s="130" t="n"/>
      <c r="V35" s="130" t="n"/>
      <c r="W35" s="124" t="n"/>
      <c r="X35" s="94" t="n"/>
      <c r="Y35" s="95" t="n"/>
      <c r="AB35" s="79" t="n"/>
      <c r="AC35" s="79" t="n"/>
      <c r="AD35" s="80" t="n"/>
      <c r="AE35" s="79" t="n"/>
    </row>
    <row r="36" ht="15" customHeight="1">
      <c r="B36" s="47" t="n"/>
      <c r="C36" s="47" t="n"/>
      <c r="D36" s="47" t="n"/>
      <c r="E36" s="47" t="n"/>
      <c r="F36" s="47" t="n"/>
      <c r="G36" s="90" t="n"/>
      <c r="H36" s="47" t="n"/>
      <c r="I36" s="47" t="n"/>
      <c r="J36" s="47" t="n"/>
      <c r="K36" s="47" t="n"/>
      <c r="L36" s="130" t="n"/>
      <c r="M36" s="130" t="n"/>
      <c r="N36" s="130" t="n"/>
      <c r="O36" s="130" t="n"/>
      <c r="P36" s="130" t="n"/>
      <c r="Q36" s="130" t="n"/>
      <c r="R36" s="130" t="n"/>
      <c r="S36" s="130" t="n"/>
      <c r="T36" s="130" t="n"/>
      <c r="U36" s="130" t="n"/>
      <c r="V36" s="130" t="n"/>
      <c r="W36" s="94" t="n"/>
      <c r="X36" s="94" t="n"/>
      <c r="Y36" s="96" t="n"/>
      <c r="AB36" s="79" t="n"/>
      <c r="AC36" s="79" t="n"/>
      <c r="AD36" s="80" t="n"/>
      <c r="AE36" s="79" t="n"/>
    </row>
    <row r="37" ht="15" customHeight="1">
      <c r="G37" s="97" t="n"/>
      <c r="L37" s="130" t="n"/>
      <c r="M37" s="130" t="n"/>
      <c r="N37" s="130" t="n"/>
      <c r="O37" s="130" t="n"/>
      <c r="P37" s="130" t="n"/>
      <c r="Q37" s="130" t="n"/>
      <c r="R37" s="130" t="n"/>
      <c r="S37" s="130" t="n"/>
      <c r="T37" s="130" t="n"/>
      <c r="U37" s="130" t="n"/>
      <c r="V37" s="130" t="n"/>
      <c r="W37" s="124" t="n"/>
      <c r="X37" s="94" t="n"/>
      <c r="Y37" s="95" t="n"/>
    </row>
    <row r="38" ht="15" customHeight="1">
      <c r="W38" s="124" t="n"/>
      <c r="X38" s="94" t="n"/>
      <c r="Y38" s="95" t="n"/>
    </row>
    <row r="39" ht="15" customHeight="1">
      <c r="B39" s="47" t="n"/>
      <c r="C39" s="51" t="n"/>
      <c r="D39" s="52" t="n"/>
      <c r="E39" s="52" t="n"/>
      <c r="F39" s="52" t="n"/>
      <c r="G39" s="98" t="n"/>
      <c r="H39" s="98" t="n"/>
      <c r="I39" s="98" t="n"/>
      <c r="J39" s="98" t="n"/>
      <c r="K39" s="98" t="n"/>
      <c r="L39" s="98" t="n"/>
      <c r="M39" s="98" t="n"/>
      <c r="N39" s="98" t="n"/>
      <c r="O39" s="98" t="n"/>
      <c r="P39" s="98" t="n"/>
      <c r="W39" s="124" t="n"/>
      <c r="X39" s="94" t="n"/>
      <c r="Y39" s="95" t="n"/>
    </row>
    <row r="40" ht="21" customHeight="1">
      <c r="B40" s="47" t="n"/>
      <c r="C40" s="49" t="inlineStr">
        <is>
          <t>Section 2. Generate and review the standard curve</t>
        </is>
      </c>
      <c r="D40" s="52" t="n"/>
      <c r="E40" s="52" t="n"/>
      <c r="F40" s="52" t="n"/>
      <c r="G40" s="98" t="n"/>
      <c r="H40" s="98" t="n"/>
      <c r="I40" s="98" t="n"/>
      <c r="J40" s="98" t="n"/>
      <c r="K40" s="98" t="n"/>
      <c r="L40" s="98" t="n"/>
      <c r="M40" s="98" t="n"/>
      <c r="N40" s="98" t="n"/>
      <c r="O40" s="98" t="n"/>
      <c r="P40" s="98" t="n"/>
      <c r="Q40" s="99" t="n"/>
      <c r="R40" s="99" t="n"/>
      <c r="S40" s="99" t="n"/>
      <c r="T40" s="99" t="n"/>
      <c r="W40" s="94" t="n"/>
      <c r="X40" s="94" t="n"/>
      <c r="Y40" s="100" t="n"/>
    </row>
    <row r="41" ht="15" customHeight="1">
      <c r="B41" s="47" t="n"/>
      <c r="C41" s="49" t="n"/>
      <c r="D41" s="52" t="n"/>
      <c r="E41" s="52" t="n"/>
      <c r="F41" s="52" t="n"/>
      <c r="G41" s="98" t="n"/>
      <c r="H41" s="98" t="n"/>
      <c r="I41" s="98" t="n"/>
      <c r="J41" s="98" t="n"/>
      <c r="K41" s="98" t="n"/>
      <c r="L41" s="98" t="n"/>
      <c r="M41" s="98" t="n"/>
      <c r="N41" s="98" t="n"/>
      <c r="O41" s="98" t="n"/>
      <c r="P41" s="98" t="n"/>
      <c r="Q41" s="99" t="n"/>
      <c r="R41" s="99" t="n"/>
      <c r="S41" s="99" t="n"/>
      <c r="T41" s="99" t="n"/>
      <c r="W41" s="94" t="n"/>
      <c r="X41" s="94" t="n"/>
      <c r="Y41" s="100" t="n"/>
    </row>
    <row r="42" ht="15" customHeight="1">
      <c r="B42" s="47" t="n"/>
      <c r="C42" s="54" t="inlineStr">
        <is>
          <t>- Type the value for the intercept from the graph to the right into cell D57.</t>
        </is>
      </c>
      <c r="D42" s="98" t="n"/>
      <c r="E42" s="98" t="n"/>
      <c r="F42" s="98" t="n"/>
      <c r="G42" s="98" t="n"/>
      <c r="H42" s="98" t="n"/>
      <c r="I42" s="98" t="n"/>
      <c r="J42" s="98" t="n"/>
      <c r="K42" s="98" t="n"/>
      <c r="L42" s="98" t="n"/>
      <c r="M42" s="98" t="n"/>
      <c r="N42" s="98" t="n"/>
      <c r="O42" s="98" t="n"/>
      <c r="P42" s="98" t="n"/>
      <c r="Q42" s="99" t="n"/>
      <c r="R42" s="99" t="n"/>
      <c r="S42" s="99" t="n"/>
      <c r="T42" s="99" t="n"/>
    </row>
    <row r="43" ht="15" customHeight="1">
      <c r="B43" s="47" t="n"/>
      <c r="C43" s="54" t="inlineStr">
        <is>
          <t xml:space="preserve">- Type the value for the slope from the graph to the right into cell D59. </t>
        </is>
      </c>
      <c r="D43" s="98" t="n"/>
      <c r="E43" s="98" t="n"/>
      <c r="F43" s="98" t="n"/>
      <c r="G43" s="98" t="n"/>
      <c r="H43" s="47" t="n"/>
      <c r="I43" s="47" t="n"/>
      <c r="J43" s="47" t="n"/>
      <c r="K43" s="47" t="inlineStr">
        <is>
          <t>Note: if the standard curve equation does not update, click on the line, right click and select</t>
        </is>
      </c>
      <c r="L43" s="145" t="n"/>
      <c r="M43" s="145" t="n"/>
      <c r="N43" s="145" t="n"/>
      <c r="O43" s="145" t="n"/>
      <c r="P43" s="98" t="n"/>
      <c r="Q43" s="99" t="n"/>
      <c r="R43" s="99" t="n"/>
      <c r="S43" s="99" t="n"/>
      <c r="T43" s="99" t="n"/>
      <c r="U43" s="130" t="n"/>
      <c r="V43" s="130" t="n"/>
    </row>
    <row r="44" ht="15" customHeight="1">
      <c r="B44" s="47" t="n"/>
      <c r="C44" s="98" t="n"/>
      <c r="D44" s="98" t="n"/>
      <c r="E44" s="98" t="n"/>
      <c r="F44" s="98" t="n"/>
      <c r="G44" s="98" t="n"/>
      <c r="H44" s="47" t="n"/>
      <c r="I44" s="47" t="n"/>
      <c r="J44" s="47" t="n"/>
      <c r="K44" s="47" t="inlineStr">
        <is>
          <t>Format Trendline. (Untick and) tick the boxes for "Display Equation and R-squared value on chart"</t>
        </is>
      </c>
      <c r="L44" s="145" t="n"/>
      <c r="M44" s="145" t="n"/>
      <c r="N44" s="145" t="n"/>
      <c r="O44" s="145" t="n"/>
      <c r="P44" s="98" t="n"/>
      <c r="Q44" s="99" t="n"/>
      <c r="R44" s="99" t="n"/>
      <c r="S44" s="99" t="n"/>
      <c r="T44" s="99" t="n"/>
      <c r="U44" s="130" t="n"/>
      <c r="V44" s="130" t="n"/>
    </row>
    <row r="45" ht="15" customHeight="1" thickBot="1">
      <c r="B45" s="47" t="n"/>
      <c r="C45" s="47" t="n"/>
      <c r="D45" s="47" t="n"/>
      <c r="E45" s="47" t="n"/>
      <c r="F45" s="47" t="n"/>
      <c r="G45" s="90" t="n"/>
      <c r="H45" s="47" t="n"/>
      <c r="I45" s="47" t="n"/>
      <c r="J45" s="47" t="n"/>
      <c r="K45" s="47" t="n"/>
      <c r="L45" s="145" t="n"/>
      <c r="M45" s="145" t="n"/>
      <c r="N45" s="145" t="n"/>
      <c r="O45" s="145" t="n"/>
      <c r="P45" s="98" t="n"/>
      <c r="Q45" s="99" t="n"/>
      <c r="R45" s="99" t="n"/>
      <c r="S45" s="99" t="n"/>
      <c r="T45" s="99" t="n"/>
      <c r="U45" s="130" t="n"/>
      <c r="V45" s="130" t="n"/>
    </row>
    <row r="46" ht="15" customHeight="1">
      <c r="B46" s="47" t="n"/>
      <c r="C46" s="101" t="n"/>
      <c r="D46" s="102" t="n"/>
      <c r="E46" s="102" t="n"/>
      <c r="F46" s="103" t="n"/>
      <c r="G46" s="104" t="n"/>
      <c r="H46" s="105" t="n"/>
      <c r="I46" s="47" t="n"/>
      <c r="J46" s="47" t="n"/>
      <c r="K46" s="47" t="n"/>
      <c r="L46" s="47" t="n"/>
      <c r="M46" s="61" t="n"/>
      <c r="N46" s="47" t="n"/>
      <c r="O46" s="47" t="n"/>
      <c r="P46" s="98" t="n"/>
      <c r="Q46" s="99" t="n"/>
      <c r="R46" s="99" t="n"/>
      <c r="S46" s="99" t="n"/>
      <c r="T46" s="99" t="n"/>
    </row>
    <row r="47" ht="15" customHeight="1" thickBot="1">
      <c r="B47" s="47" t="n"/>
      <c r="C47" s="27" t="inlineStr">
        <is>
          <t>DNA Standard</t>
        </is>
      </c>
      <c r="D47" s="357" t="inlineStr">
        <is>
          <t>Conc in pM</t>
        </is>
      </c>
      <c r="E47" s="106" t="inlineStr">
        <is>
          <t>Log conc</t>
        </is>
      </c>
      <c r="F47" s="28" t="inlineStr">
        <is>
          <t>Average Cq</t>
        </is>
      </c>
      <c r="G47" s="26" t="inlineStr">
        <is>
          <t>Delta Cq</t>
        </is>
      </c>
      <c r="H47" s="24" t="n"/>
      <c r="I47" s="47" t="n"/>
      <c r="J47" s="47" t="n"/>
      <c r="K47" s="47" t="n"/>
      <c r="L47" s="47" t="n"/>
      <c r="M47" s="61" t="n"/>
      <c r="N47" s="47" t="n"/>
      <c r="O47" s="47" t="n"/>
      <c r="P47" s="98" t="n"/>
      <c r="Q47" s="99" t="n"/>
      <c r="R47" s="99" t="n"/>
      <c r="S47" s="99" t="n"/>
      <c r="T47" s="99" t="n"/>
    </row>
    <row r="48" ht="15" customHeight="1" thickTop="1">
      <c r="B48" s="47" t="n"/>
      <c r="C48" s="107" t="n">
        <v>1</v>
      </c>
      <c r="D48" s="358" t="n">
        <v>20</v>
      </c>
      <c r="E48" s="109">
        <f>LOG(D48)</f>
        <v/>
      </c>
      <c r="F48" s="113">
        <f>H14</f>
        <v/>
      </c>
      <c r="G48" s="111" t="inlineStr">
        <is>
          <t>-</t>
        </is>
      </c>
      <c r="H48" s="112" t="n"/>
      <c r="I48" s="47" t="n"/>
      <c r="J48" s="47" t="n"/>
      <c r="K48" s="47" t="n"/>
      <c r="L48" s="47" t="n"/>
      <c r="M48" s="61" t="n"/>
      <c r="N48" s="47" t="n"/>
      <c r="O48" s="47" t="n"/>
      <c r="P48" s="98" t="n"/>
      <c r="Q48" s="99" t="n"/>
      <c r="R48" s="99" t="n"/>
      <c r="S48" s="99" t="n"/>
      <c r="T48" s="99" t="n"/>
    </row>
    <row r="49" ht="15" customHeight="1">
      <c r="B49" s="47" t="n"/>
      <c r="C49" s="107" t="n">
        <v>2</v>
      </c>
      <c r="D49" s="358" t="n">
        <v>2</v>
      </c>
      <c r="E49" s="109">
        <f>LOG(D49)</f>
        <v/>
      </c>
      <c r="F49" s="113">
        <f>H17</f>
        <v/>
      </c>
      <c r="G49" s="114">
        <f>F49-F48</f>
        <v/>
      </c>
      <c r="H49" s="220" t="inlineStr">
        <is>
          <t>Should be 
between 
3.1 and 3.6</t>
        </is>
      </c>
      <c r="I49" s="47" t="n"/>
      <c r="J49" s="47" t="n"/>
      <c r="K49" s="47" t="n"/>
      <c r="L49" s="47" t="n"/>
      <c r="M49" s="61" t="n"/>
      <c r="N49" s="47" t="n"/>
      <c r="O49" s="47" t="n"/>
      <c r="P49" s="98" t="n"/>
      <c r="Q49" s="99" t="n"/>
      <c r="R49" s="99" t="n"/>
      <c r="S49" s="99" t="n"/>
      <c r="T49" s="99" t="n"/>
    </row>
    <row r="50" ht="15" customHeight="1">
      <c r="B50" s="47" t="n"/>
      <c r="C50" s="107" t="n">
        <v>3</v>
      </c>
      <c r="D50" s="358" t="n">
        <v>0.2</v>
      </c>
      <c r="E50" s="109">
        <f>LOG(D50)</f>
        <v/>
      </c>
      <c r="F50" s="113">
        <f>H20</f>
        <v/>
      </c>
      <c r="G50" s="114">
        <f>F50-F49</f>
        <v/>
      </c>
      <c r="H50" s="359" t="n"/>
      <c r="I50" s="47" t="n"/>
      <c r="J50" s="47" t="n"/>
      <c r="K50" s="47" t="n"/>
      <c r="L50" s="47" t="n"/>
      <c r="M50" s="61" t="n"/>
      <c r="N50" s="47" t="n"/>
      <c r="O50" s="47" t="n"/>
      <c r="P50" s="98" t="n"/>
      <c r="Q50" s="99" t="n"/>
      <c r="R50" s="99" t="n"/>
      <c r="S50" s="99" t="n"/>
      <c r="T50" s="99" t="n"/>
    </row>
    <row r="51" ht="15" customHeight="1">
      <c r="B51" s="47" t="n"/>
      <c r="C51" s="107" t="n">
        <v>4</v>
      </c>
      <c r="D51" s="358" t="n">
        <v>0.02</v>
      </c>
      <c r="E51" s="109">
        <f>LOG(D51)</f>
        <v/>
      </c>
      <c r="F51" s="113">
        <f>H23</f>
        <v/>
      </c>
      <c r="G51" s="114">
        <f>F51-F50</f>
        <v/>
      </c>
      <c r="H51" s="359" t="n"/>
      <c r="I51" s="47" t="n"/>
      <c r="J51" s="47" t="n"/>
      <c r="K51" s="47" t="n"/>
      <c r="L51" s="47" t="n"/>
      <c r="M51" s="61" t="n"/>
      <c r="N51" s="47" t="n"/>
      <c r="O51" s="47" t="n"/>
      <c r="P51" s="98" t="n"/>
      <c r="Q51" s="99" t="n"/>
      <c r="R51" s="99" t="n"/>
      <c r="S51" s="99" t="n"/>
      <c r="T51" s="99" t="n"/>
    </row>
    <row r="52" ht="15" customHeight="1">
      <c r="B52" s="47" t="n"/>
      <c r="C52" s="107" t="n">
        <v>5</v>
      </c>
      <c r="D52" s="358" t="n">
        <v>0.002</v>
      </c>
      <c r="E52" s="109">
        <f>LOG(D52)</f>
        <v/>
      </c>
      <c r="F52" s="113">
        <f>H26</f>
        <v/>
      </c>
      <c r="G52" s="114">
        <f>F52-F51</f>
        <v/>
      </c>
      <c r="H52" s="359" t="n"/>
      <c r="I52" s="47" t="n"/>
      <c r="J52" s="47" t="n"/>
      <c r="K52" s="47" t="n"/>
      <c r="L52" s="47" t="n"/>
      <c r="M52" s="61" t="n"/>
      <c r="N52" s="47" t="n"/>
      <c r="O52" s="47" t="n"/>
      <c r="P52" s="98" t="n"/>
      <c r="Q52" s="99" t="n"/>
      <c r="R52" s="99" t="n"/>
      <c r="S52" s="99" t="n"/>
      <c r="T52" s="99" t="n"/>
    </row>
    <row r="53" ht="15" customHeight="1">
      <c r="B53" s="47" t="n"/>
      <c r="C53" s="115" t="n">
        <v>6</v>
      </c>
      <c r="D53" s="360" t="n">
        <v>0.0002</v>
      </c>
      <c r="E53" s="117">
        <f>LOG(D53)</f>
        <v/>
      </c>
      <c r="F53" s="118">
        <f>H29</f>
        <v/>
      </c>
      <c r="G53" s="119">
        <f>F53-F52</f>
        <v/>
      </c>
      <c r="H53" s="359" t="n"/>
      <c r="I53" s="47" t="n"/>
      <c r="J53" s="47" t="n"/>
      <c r="K53" s="47" t="n"/>
      <c r="L53" s="47" t="n"/>
      <c r="M53" s="61" t="n"/>
      <c r="N53" s="47" t="n"/>
      <c r="O53" s="47" t="n"/>
      <c r="P53" s="98" t="n"/>
      <c r="Q53" s="99" t="n"/>
      <c r="R53" s="99" t="n"/>
      <c r="S53" s="99" t="n"/>
      <c r="T53" s="99" t="n"/>
    </row>
    <row r="54" ht="15" customHeight="1">
      <c r="B54" s="47" t="n"/>
      <c r="C54" s="126" t="inlineStr">
        <is>
          <t>Efficiency:</t>
        </is>
      </c>
      <c r="D54" s="121">
        <f>POWER(10, 1/(-SLOPE(F48:F53, LOG(D48:D53))))-1</f>
        <v/>
      </c>
      <c r="E54" s="122" t="inlineStr">
        <is>
          <t>(Calculated)</t>
        </is>
      </c>
      <c r="F54" s="123" t="inlineStr">
        <is>
          <t>Should be between 90 and 110%</t>
        </is>
      </c>
      <c r="G54" s="124" t="n"/>
      <c r="H54" s="125" t="n"/>
      <c r="I54" s="47" t="n"/>
      <c r="J54" s="47" t="n"/>
      <c r="K54" s="47" t="n"/>
      <c r="L54" s="47" t="n"/>
      <c r="M54" s="61" t="n"/>
      <c r="N54" s="47" t="n"/>
      <c r="O54" s="47" t="n"/>
      <c r="P54" s="98" t="n"/>
      <c r="Q54" s="99" t="n"/>
      <c r="R54" s="99" t="n"/>
      <c r="S54" s="99" t="n"/>
      <c r="T54" s="99" t="n"/>
    </row>
    <row r="55" ht="15" customHeight="1">
      <c r="B55" s="47" t="n"/>
      <c r="C55" s="126" t="inlineStr">
        <is>
          <t>Slope:</t>
        </is>
      </c>
      <c r="D55" s="361">
        <f>SLOPE(F48:F53, LOG(D48:D53))</f>
        <v/>
      </c>
      <c r="E55" s="122" t="inlineStr">
        <is>
          <t>(Calculated)</t>
        </is>
      </c>
      <c r="F55" s="123" t="inlineStr">
        <is>
          <t>Value must be the same as on the graph</t>
        </is>
      </c>
      <c r="G55" s="124" t="n"/>
      <c r="H55" s="125" t="n"/>
      <c r="I55" s="47" t="n"/>
      <c r="J55" s="47" t="n"/>
      <c r="K55" s="47" t="n"/>
      <c r="L55" s="47" t="n"/>
      <c r="M55" s="61" t="n"/>
      <c r="N55" s="47" t="n"/>
      <c r="O55" s="47" t="n"/>
      <c r="P55" s="98" t="n"/>
      <c r="Q55" s="99" t="n"/>
      <c r="R55" s="99" t="n"/>
      <c r="S55" s="99" t="n"/>
      <c r="T55" s="99" t="n"/>
    </row>
    <row r="56" ht="15" customHeight="1">
      <c r="B56" s="47" t="n"/>
      <c r="C56" s="126" t="inlineStr">
        <is>
          <t>R-squared:</t>
        </is>
      </c>
      <c r="D56" s="361">
        <f>RSQ(F48:F53, -LOG(D48:D53))</f>
        <v/>
      </c>
      <c r="E56" s="122" t="inlineStr">
        <is>
          <t>(Calculated)</t>
        </is>
      </c>
      <c r="F56" s="123" t="inlineStr">
        <is>
          <t>Should be between 0.99 and 1.00</t>
        </is>
      </c>
      <c r="G56" s="124" t="n"/>
      <c r="H56" s="125" t="n"/>
      <c r="I56" s="47" t="n"/>
      <c r="J56" s="47" t="n"/>
      <c r="K56" s="47" t="n"/>
      <c r="L56" s="47" t="n"/>
      <c r="M56" s="61" t="n"/>
      <c r="N56" s="47" t="n"/>
      <c r="O56" s="47" t="n"/>
      <c r="P56" s="98" t="n"/>
      <c r="Q56" s="99" t="n"/>
      <c r="R56" s="99" t="n"/>
      <c r="S56" s="99" t="n"/>
      <c r="T56" s="99" t="n"/>
    </row>
    <row r="57" ht="15" customHeight="1">
      <c r="B57" s="47" t="n"/>
      <c r="C57" s="126" t="inlineStr">
        <is>
          <t>Intercept:</t>
        </is>
      </c>
      <c r="D57" s="362" t="n">
        <v>12.227</v>
      </c>
      <c r="E57" s="129" t="inlineStr">
        <is>
          <t>(Type the intercept value from the graph in cell D57)</t>
        </is>
      </c>
      <c r="F57" s="130" t="n"/>
      <c r="G57" s="124" t="n"/>
      <c r="H57" s="125" t="n"/>
      <c r="I57" s="47" t="n"/>
      <c r="J57" s="47" t="n"/>
      <c r="K57" s="47" t="n"/>
      <c r="L57" s="47" t="n"/>
      <c r="M57" s="61" t="n"/>
      <c r="N57" s="47" t="n"/>
      <c r="O57" s="47" t="n"/>
      <c r="P57" s="98" t="n"/>
      <c r="Q57" s="99" t="n"/>
      <c r="R57" s="99" t="n"/>
      <c r="S57" s="99" t="n"/>
      <c r="T57" s="99" t="n"/>
    </row>
    <row r="58" ht="15" customHeight="1">
      <c r="B58" s="47" t="n"/>
      <c r="C58" s="126" t="n"/>
      <c r="D58" s="131" t="n"/>
      <c r="E58" s="122" t="n"/>
      <c r="F58" s="130" t="n"/>
      <c r="G58" s="124" t="n"/>
      <c r="H58" s="125" t="n"/>
      <c r="I58" s="47" t="n"/>
      <c r="J58" s="47" t="n"/>
      <c r="K58" s="47" t="n"/>
      <c r="L58" s="47" t="n"/>
      <c r="M58" s="61" t="n"/>
      <c r="N58" s="47" t="n"/>
      <c r="O58" s="47" t="n"/>
      <c r="P58" s="98" t="n"/>
      <c r="Q58" s="99" t="n"/>
      <c r="R58" s="99" t="n"/>
      <c r="S58" s="99" t="n"/>
      <c r="T58" s="99" t="n"/>
    </row>
    <row r="59" ht="15" customHeight="1">
      <c r="B59" s="47" t="n"/>
      <c r="C59" s="126" t="inlineStr">
        <is>
          <t>If slope =</t>
        </is>
      </c>
      <c r="D59" s="363" t="n">
        <v>-3.4843</v>
      </c>
      <c r="E59" s="129" t="inlineStr">
        <is>
          <t>(Type the slope value from the graph in cell D59)</t>
        </is>
      </c>
      <c r="F59" s="130" t="n"/>
      <c r="G59" s="124" t="n"/>
      <c r="H59" s="125" t="n"/>
      <c r="I59" s="47" t="n"/>
      <c r="J59" s="47" t="n"/>
      <c r="K59" s="47" t="n"/>
      <c r="L59" s="47" t="n"/>
      <c r="M59" s="61" t="n"/>
      <c r="N59" s="47" t="n"/>
      <c r="O59" s="47" t="n"/>
      <c r="P59" s="98" t="n"/>
      <c r="Q59" s="99" t="n"/>
      <c r="R59" s="99" t="n"/>
      <c r="S59" s="99" t="n"/>
      <c r="T59" s="99" t="n"/>
    </row>
    <row r="60" ht="15" customHeight="1">
      <c r="B60" s="47" t="n"/>
      <c r="C60" s="126" t="inlineStr">
        <is>
          <t>then efficiency =</t>
        </is>
      </c>
      <c r="D60" s="121">
        <f>POWER(10, (-1/D59))-1</f>
        <v/>
      </c>
      <c r="E60" s="122" t="inlineStr">
        <is>
          <t>(Calculated)</t>
        </is>
      </c>
      <c r="F60" s="123" t="inlineStr">
        <is>
          <t>Value must be the same as in cell D54</t>
        </is>
      </c>
      <c r="G60" s="124" t="n"/>
      <c r="H60" s="125" t="n"/>
      <c r="I60" s="47" t="n"/>
      <c r="J60" s="47" t="n"/>
      <c r="K60" s="47" t="n"/>
      <c r="L60" s="47" t="n"/>
      <c r="M60" s="61" t="n"/>
      <c r="N60" s="47" t="n"/>
      <c r="O60" s="47" t="n"/>
      <c r="P60" s="98" t="n"/>
      <c r="Q60" s="99" t="n"/>
      <c r="R60" s="99" t="n"/>
      <c r="S60" s="99" t="n"/>
      <c r="T60" s="99" t="n"/>
    </row>
    <row r="61" ht="15" customHeight="1">
      <c r="B61" s="47" t="n"/>
      <c r="C61" s="133" t="n"/>
      <c r="D61" s="124" t="n"/>
      <c r="E61" s="124" t="n"/>
      <c r="F61" s="130" t="n"/>
      <c r="G61" s="124" t="n"/>
      <c r="H61" s="125" t="n"/>
      <c r="I61" s="47" t="n"/>
      <c r="J61" s="47" t="n"/>
      <c r="K61" s="47" t="n"/>
      <c r="L61" s="47" t="n"/>
      <c r="M61" s="61" t="n"/>
      <c r="N61" s="47" t="n"/>
      <c r="O61" s="47" t="n"/>
      <c r="P61" s="98" t="n"/>
      <c r="Q61" s="99" t="n"/>
      <c r="R61" s="99" t="n"/>
      <c r="S61" s="99" t="n"/>
      <c r="T61" s="99" t="n"/>
    </row>
    <row r="62" ht="7.5" customHeight="1">
      <c r="B62" s="47" t="n"/>
      <c r="C62" s="134" t="n"/>
      <c r="D62" s="135" t="n"/>
      <c r="E62" s="135" t="n"/>
      <c r="F62" s="136" t="n"/>
      <c r="G62" s="135" t="n"/>
      <c r="H62" s="137" t="n"/>
      <c r="I62" s="47" t="n"/>
      <c r="J62" s="47" t="n"/>
      <c r="K62" s="47" t="n"/>
      <c r="L62" s="47" t="n"/>
      <c r="M62" s="61" t="n"/>
      <c r="N62" s="47" t="n"/>
      <c r="O62" s="47" t="n"/>
      <c r="P62" s="98" t="n"/>
      <c r="Q62" s="99" t="n"/>
      <c r="R62" s="99" t="n"/>
      <c r="S62" s="99" t="n"/>
      <c r="T62" s="99" t="n"/>
    </row>
    <row r="63" ht="15" customHeight="1">
      <c r="B63" s="47" t="n"/>
      <c r="C63" s="134" t="inlineStr">
        <is>
          <t>Note: it is important to type the appropriate values from the straight line equation into the two green blocks,</t>
        </is>
      </c>
      <c r="D63" s="135" t="n"/>
      <c r="E63" s="135" t="n"/>
      <c r="F63" s="136" t="n"/>
      <c r="G63" s="135" t="n"/>
      <c r="H63" s="137" t="n"/>
      <c r="I63" s="47" t="n"/>
      <c r="J63" s="47" t="n"/>
      <c r="K63" s="47" t="n"/>
      <c r="L63" s="47" t="n"/>
      <c r="M63" s="61" t="n"/>
      <c r="N63" s="47" t="n"/>
      <c r="O63" s="47" t="n"/>
      <c r="P63" s="98" t="n"/>
      <c r="Q63" s="99" t="n"/>
      <c r="R63" s="99" t="n"/>
      <c r="S63" s="99" t="n"/>
      <c r="T63" s="99" t="n"/>
    </row>
    <row r="64" ht="15" customHeight="1">
      <c r="B64" s="47" t="n"/>
      <c r="C64" s="134" t="inlineStr">
        <is>
          <t>as the table in Section 3 uses these two values to calculate the concentration of the library samples.</t>
        </is>
      </c>
      <c r="D64" s="135" t="n"/>
      <c r="E64" s="135" t="n"/>
      <c r="F64" s="136" t="n"/>
      <c r="G64" s="135" t="n"/>
      <c r="H64" s="137" t="n"/>
      <c r="I64" s="47" t="n"/>
      <c r="J64" s="47" t="n"/>
      <c r="K64" s="47" t="n"/>
      <c r="L64" s="47" t="n"/>
      <c r="M64" s="61" t="n"/>
      <c r="N64" s="47" t="n"/>
      <c r="O64" s="47" t="n"/>
      <c r="P64" s="98" t="n"/>
      <c r="Q64" s="99" t="n"/>
      <c r="R64" s="99" t="n"/>
      <c r="S64" s="99" t="n"/>
      <c r="T64" s="99" t="n"/>
    </row>
    <row r="65" ht="7.5" customHeight="1" thickBot="1">
      <c r="B65" s="47" t="n"/>
      <c r="C65" s="138" t="n"/>
      <c r="D65" s="139" t="n"/>
      <c r="E65" s="139" t="n"/>
      <c r="F65" s="140" t="n"/>
      <c r="G65" s="139" t="n"/>
      <c r="H65" s="141" t="n"/>
      <c r="I65" s="47" t="n"/>
      <c r="J65" s="47" t="n"/>
      <c r="K65" s="47" t="n"/>
      <c r="L65" s="47" t="n"/>
      <c r="M65" s="61" t="n"/>
      <c r="N65" s="47" t="n"/>
      <c r="O65" s="47" t="n"/>
      <c r="P65" s="98" t="n"/>
      <c r="Q65" s="99" t="n"/>
      <c r="R65" s="99" t="n"/>
      <c r="S65" s="99" t="n"/>
      <c r="T65" s="99" t="n"/>
    </row>
    <row r="66" ht="15" customHeight="1">
      <c r="B66" s="47" t="n"/>
      <c r="C66" s="47" t="n"/>
      <c r="D66" s="47" t="n"/>
      <c r="E66" s="47" t="n"/>
      <c r="F66" s="47" t="n"/>
      <c r="G66" s="90" t="n"/>
      <c r="H66" s="47" t="n"/>
      <c r="I66" s="47" t="n"/>
      <c r="J66" s="47" t="n"/>
      <c r="K66" s="47" t="n"/>
      <c r="L66" s="47" t="n"/>
      <c r="M66" s="61" t="n"/>
      <c r="N66" s="47" t="n"/>
      <c r="O66" s="47" t="n"/>
      <c r="P66" s="98" t="n"/>
      <c r="Q66" s="99" t="n"/>
      <c r="R66" s="99" t="n"/>
      <c r="S66" s="99" t="n"/>
      <c r="T66" s="99" t="n"/>
    </row>
    <row r="67" ht="15" customHeight="1">
      <c r="G67" s="97" t="n"/>
    </row>
    <row r="68" ht="15" customHeight="1">
      <c r="G68" s="97" t="n"/>
    </row>
    <row r="69" ht="15" customHeight="1">
      <c r="B69" s="47" t="n"/>
      <c r="C69" s="47" t="n"/>
      <c r="D69" s="47" t="n"/>
      <c r="E69" s="47" t="n"/>
      <c r="F69" s="47" t="n"/>
      <c r="G69" s="47" t="n"/>
      <c r="H69" s="47" t="n"/>
      <c r="I69" s="47" t="n"/>
      <c r="J69" s="47" t="n"/>
      <c r="K69" s="47" t="n"/>
      <c r="L69" s="47" t="n"/>
      <c r="M69" s="61" t="n"/>
      <c r="N69" s="47" t="n"/>
      <c r="O69" s="47" t="n"/>
      <c r="P69" s="47" t="n"/>
      <c r="Q69" s="47" t="n"/>
      <c r="R69" s="47" t="n"/>
      <c r="S69" s="47" t="n"/>
      <c r="T69" s="47" t="n"/>
      <c r="U69" s="168" t="n"/>
      <c r="V69" s="168" t="n"/>
    </row>
    <row r="70" ht="15" customHeight="1">
      <c r="B70" s="47" t="n"/>
      <c r="C70" s="49" t="inlineStr">
        <is>
          <t>Section 3. Calculate and review library concentrations</t>
        </is>
      </c>
      <c r="D70" s="47" t="n"/>
      <c r="E70" s="47" t="n"/>
      <c r="F70" s="47" t="n"/>
      <c r="G70" s="47" t="n"/>
      <c r="H70" s="47" t="n"/>
      <c r="I70" s="47" t="n"/>
      <c r="J70" s="47" t="n"/>
      <c r="K70" s="47" t="n"/>
      <c r="L70" s="47" t="n"/>
      <c r="M70" s="61" t="n"/>
      <c r="N70" s="47" t="n"/>
      <c r="O70" s="47" t="n"/>
      <c r="P70" s="47" t="n"/>
      <c r="Q70" s="47" t="n"/>
      <c r="R70" s="47" t="n"/>
      <c r="S70" s="47" t="n"/>
      <c r="T70" s="47" t="n"/>
      <c r="U70" s="168" t="n"/>
      <c r="V70" s="168" t="n"/>
    </row>
    <row r="71" ht="15" customHeight="1">
      <c r="B71" s="47" t="n"/>
      <c r="C71" s="47" t="n"/>
      <c r="D71" s="47" t="n"/>
      <c r="E71" s="47" t="n"/>
      <c r="F71" s="47" t="n"/>
      <c r="G71" s="47" t="n"/>
      <c r="H71" s="47" t="n"/>
      <c r="I71" s="47" t="n"/>
      <c r="J71" s="47" t="n"/>
      <c r="K71" s="47" t="n"/>
      <c r="L71" s="47" t="n"/>
      <c r="M71" s="61" t="n"/>
      <c r="N71" s="47" t="n"/>
      <c r="O71" s="47" t="n"/>
      <c r="P71" s="47" t="n"/>
      <c r="Q71" s="47" t="n"/>
      <c r="R71" s="47" t="n"/>
      <c r="S71" s="47" t="n"/>
      <c r="T71" s="47" t="n"/>
      <c r="U71" s="168" t="n"/>
      <c r="V71" s="168" t="n"/>
    </row>
    <row r="72" ht="15" customHeight="1">
      <c r="B72" s="47" t="n"/>
      <c r="C72" s="54" t="inlineStr">
        <is>
          <t xml:space="preserve">- Sort the data for your library samples by grouping the Cq values for different dilutions of the same sample together. Enter the appropriate information into the fields highlighted in green (Columns C - G). </t>
        </is>
      </c>
      <c r="D72" s="142" t="n"/>
      <c r="E72" s="143" t="n"/>
      <c r="F72" s="143" t="n"/>
      <c r="G72" s="143" t="n"/>
      <c r="H72" s="52" t="n"/>
      <c r="I72" s="52" t="n"/>
      <c r="J72" s="52" t="n"/>
      <c r="K72" s="52" t="n"/>
      <c r="L72" s="168" t="n"/>
      <c r="M72" s="168" t="n"/>
      <c r="N72" s="168" t="n"/>
      <c r="O72" s="168" t="n"/>
      <c r="P72" s="168" t="n"/>
      <c r="Q72" s="168" t="n"/>
      <c r="R72" s="168" t="n"/>
      <c r="S72" s="168" t="n"/>
      <c r="T72" s="168" t="n"/>
      <c r="U72" s="168" t="n"/>
      <c r="V72" s="168" t="n"/>
    </row>
    <row r="73" ht="15" customHeight="1">
      <c r="B73" s="47" t="n"/>
      <c r="C73" s="54" t="inlineStr">
        <is>
          <t>- Move the outliers  to Column H, so these are no longer is used in calculations. If you move a Cq value (outlier) from column F to H, you have to delete the formula in column J of that row.</t>
        </is>
      </c>
      <c r="D73" s="142" t="n"/>
      <c r="E73" s="143" t="n"/>
      <c r="F73" s="143" t="n"/>
      <c r="G73" s="143" t="n"/>
      <c r="H73" s="143" t="n"/>
      <c r="I73" s="143" t="n"/>
      <c r="J73" s="143" t="n"/>
      <c r="K73" s="143" t="n"/>
      <c r="L73" s="168" t="n"/>
      <c r="M73" s="168" t="n"/>
      <c r="N73" s="168" t="n"/>
      <c r="O73" s="168" t="n"/>
      <c r="P73" s="168" t="n"/>
      <c r="Q73" s="168" t="n"/>
      <c r="R73" s="168" t="n"/>
      <c r="S73" s="168" t="n"/>
      <c r="T73" s="168" t="n"/>
      <c r="U73" s="168" t="n"/>
      <c r="V73" s="168" t="n"/>
    </row>
    <row r="74" ht="15" customHeight="1">
      <c r="B74" s="47" t="n"/>
      <c r="C74" s="144" t="n"/>
      <c r="D74" s="168" t="n"/>
      <c r="E74" s="168" t="n"/>
      <c r="F74" s="145" t="n"/>
      <c r="G74" s="168" t="n"/>
      <c r="H74" s="168" t="n"/>
      <c r="I74" s="168" t="n"/>
      <c r="J74" s="168" t="n"/>
      <c r="K74" s="168" t="n"/>
      <c r="L74" s="168" t="n"/>
      <c r="M74" s="168" t="n"/>
      <c r="N74" s="168" t="n"/>
      <c r="O74" s="168" t="n"/>
      <c r="P74" s="168" t="n"/>
      <c r="Q74" s="168" t="n"/>
      <c r="R74" s="168" t="n"/>
      <c r="S74" s="168" t="n"/>
      <c r="T74" s="168" t="n"/>
      <c r="U74" s="168" t="n"/>
      <c r="V74" s="168" t="n"/>
    </row>
    <row r="75" ht="15" customHeight="1">
      <c r="B75" s="47" t="n"/>
      <c r="C75" s="144" t="inlineStr">
        <is>
          <t>If the average Cq value for a library &lt; than the average Cq value for Std 1, or &gt; than the average Cq value for Std 6, the data from that dilution may not be used in calculations (i.e. you may not extrapolate). If only one dilution of each library was assayed, the library has to</t>
        </is>
      </c>
      <c r="D75" s="168" t="n"/>
      <c r="E75" s="168" t="n"/>
      <c r="F75" s="145" t="n"/>
      <c r="G75" s="168" t="n"/>
      <c r="H75" s="168" t="n"/>
      <c r="I75" s="168" t="n"/>
      <c r="J75" s="168" t="n"/>
      <c r="K75" s="168" t="n"/>
      <c r="L75" s="168" t="n"/>
      <c r="M75" s="168" t="n"/>
      <c r="N75" s="168" t="n"/>
      <c r="O75" s="168" t="n"/>
      <c r="P75" s="168" t="n"/>
      <c r="Q75" s="168" t="n"/>
      <c r="R75" s="168" t="n"/>
      <c r="S75" s="168" t="n"/>
      <c r="T75" s="168" t="n"/>
      <c r="U75" s="168" t="n"/>
      <c r="V75" s="168" t="n"/>
    </row>
    <row r="76" ht="15" customHeight="1">
      <c r="B76" s="47" t="n"/>
      <c r="C76" s="144" t="inlineStr">
        <is>
          <t>requantified using a more appropriate dilution.</t>
        </is>
      </c>
      <c r="D76" s="146" t="n"/>
      <c r="E76" s="146" t="n"/>
      <c r="F76" s="147" t="n"/>
      <c r="G76" s="146" t="n"/>
      <c r="H76" s="146" t="n"/>
      <c r="I76" s="146" t="n"/>
      <c r="J76" s="146" t="n"/>
      <c r="K76" s="168" t="n"/>
      <c r="L76" s="168" t="n"/>
      <c r="M76" s="168" t="n"/>
      <c r="N76" s="168" t="n"/>
      <c r="O76" s="168" t="n"/>
      <c r="P76" s="168" t="n"/>
      <c r="Q76" s="168" t="n"/>
      <c r="R76" s="168" t="n"/>
      <c r="S76" s="168" t="n"/>
      <c r="T76" s="168" t="n"/>
      <c r="U76" s="168" t="n"/>
      <c r="V76" s="168" t="n"/>
    </row>
    <row r="77" ht="15" customHeight="1">
      <c r="B77" s="47" t="n"/>
      <c r="C77" s="144" t="n"/>
      <c r="D77" s="146" t="n"/>
      <c r="E77" s="146" t="n"/>
      <c r="F77" s="147" t="n"/>
      <c r="G77" s="146" t="n"/>
      <c r="H77" s="146" t="n"/>
      <c r="I77" s="146" t="n"/>
      <c r="J77" s="146" t="n"/>
      <c r="K77" s="168" t="n"/>
      <c r="L77" s="168" t="n"/>
      <c r="M77" s="168" t="n"/>
      <c r="N77" s="168" t="n"/>
      <c r="O77" s="168" t="n"/>
      <c r="P77" s="168" t="n"/>
      <c r="Q77" s="168" t="n"/>
      <c r="R77" s="168" t="n"/>
      <c r="S77" s="168" t="n"/>
      <c r="T77" s="168" t="n"/>
      <c r="U77" s="168" t="n"/>
      <c r="V77" s="168" t="n"/>
    </row>
    <row r="78" ht="15" customHeight="1" thickBot="1">
      <c r="B78" s="47" t="n"/>
      <c r="C78" s="148" t="n"/>
      <c r="D78" s="168" t="n"/>
      <c r="E78" s="168" t="n"/>
      <c r="F78" s="145" t="n"/>
      <c r="G78" s="168" t="n"/>
      <c r="H78" s="168" t="n"/>
      <c r="I78" s="168" t="n"/>
      <c r="J78" s="168" t="n"/>
      <c r="K78" s="168" t="n"/>
      <c r="L78" s="168" t="n"/>
      <c r="M78" s="168" t="n"/>
      <c r="N78" s="168" t="n"/>
      <c r="O78" s="168" t="n"/>
      <c r="P78" s="168" t="n"/>
      <c r="Q78" s="168" t="n"/>
      <c r="R78" s="168" t="n"/>
      <c r="S78" s="168" t="n"/>
      <c r="T78" s="168" t="n"/>
      <c r="U78" s="168" t="n"/>
      <c r="V78" s="168" t="n"/>
    </row>
    <row r="79" ht="49" customHeight="1" thickBot="1">
      <c r="B79" s="47" t="n"/>
      <c r="C79" s="16" t="inlineStr">
        <is>
          <t>Library #</t>
        </is>
      </c>
      <c r="D79" s="37" t="inlineStr">
        <is>
          <t>Sample name</t>
        </is>
      </c>
      <c r="E79" s="38" t="inlineStr">
        <is>
          <t>Dilution</t>
        </is>
      </c>
      <c r="F79" s="17" t="inlineStr">
        <is>
          <t>Cq</t>
        </is>
      </c>
      <c r="G79" s="39" t="inlineStr">
        <is>
          <t>Average fragment length (bp)</t>
        </is>
      </c>
      <c r="H79" s="8" t="inlineStr">
        <is>
          <t>Outliers/
outside curve</t>
        </is>
      </c>
      <c r="I79" s="21" t="inlineStr">
        <is>
          <t>Average Cq</t>
        </is>
      </c>
      <c r="J79" s="150" t="inlineStr">
        <is>
          <t>Difference</t>
        </is>
      </c>
      <c r="K79" s="167" t="inlineStr">
        <is>
          <t>Delta Cq</t>
        </is>
      </c>
      <c r="L79" s="157" t="inlineStr">
        <is>
          <t>log
(concentration)</t>
        </is>
      </c>
      <c r="M79" s="10" t="inlineStr">
        <is>
          <t>Average concentration (pM)</t>
        </is>
      </c>
      <c r="N79" s="11" t="inlineStr">
        <is>
          <t>Size-adjusted concentration (pM)</t>
        </is>
      </c>
      <c r="O79" s="18" t="inlineStr">
        <is>
          <t>Concentration  of undiluted library (pM)</t>
        </is>
      </c>
      <c r="P79" s="158" t="inlineStr">
        <is>
          <t>Concentration  of undiluted library (nM)</t>
        </is>
      </c>
      <c r="Q79" s="34" t="inlineStr">
        <is>
          <t>Concentration of undiluted library (ng/µL)</t>
        </is>
      </c>
      <c r="R79" s="167" t="inlineStr">
        <is>
          <t>% Deviation</t>
        </is>
      </c>
      <c r="S79" s="169" t="inlineStr">
        <is>
          <t>Working concentration (pM)</t>
        </is>
      </c>
      <c r="T79" s="182" t="inlineStr">
        <is>
          <t>Working concentration (nM)</t>
        </is>
      </c>
      <c r="U79" s="183" t="inlineStr">
        <is>
          <t>Working concentration (ng/µL)</t>
        </is>
      </c>
      <c r="V79" s="168" t="n"/>
    </row>
    <row r="80" ht="15" customHeight="1" thickTop="1">
      <c r="B80" s="47" t="n"/>
      <c r="C80" s="233" t="n">
        <v>1</v>
      </c>
      <c r="D80" s="290" t="n">
        <v>1</v>
      </c>
      <c r="E80" s="279" t="n">
        <v>10000</v>
      </c>
      <c r="F80" t="n">
        <v>11.57</v>
      </c>
      <c r="G80" s="296" t="n">
        <v>470</v>
      </c>
      <c r="H80" s="40" t="n"/>
      <c r="I80" s="280">
        <f>AVERAGE(F80:F82)</f>
        <v/>
      </c>
      <c r="J80" s="151">
        <f>F80-I80</f>
        <v/>
      </c>
      <c r="K80" s="398">
        <f>I83-I80</f>
        <v/>
      </c>
      <c r="L80" s="285">
        <f>(I80-$D$57)/$D$59</f>
        <v/>
      </c>
      <c r="M80" s="286">
        <f>10^L80</f>
        <v/>
      </c>
      <c r="N80" s="287">
        <f>M80*(452/G80)</f>
        <v/>
      </c>
      <c r="O80" s="288">
        <f>N80*E80</f>
        <v/>
      </c>
      <c r="P80" s="277">
        <f>O80/1000</f>
        <v/>
      </c>
      <c r="Q80" s="278">
        <f>((P80*10^-12)*(G80*617.9))*10^-6*10^9*10^3</f>
        <v/>
      </c>
      <c r="R80" s="399">
        <f>1-(P83/P80)</f>
        <v/>
      </c>
      <c r="S80" s="274">
        <f>AVERAGE(O80:O85)</f>
        <v/>
      </c>
      <c r="T80" s="400">
        <f>AVERAGE(P80:P85)</f>
        <v/>
      </c>
      <c r="U80" s="401">
        <f>AVERAGE(Q80:Q85)</f>
        <v/>
      </c>
      <c r="V80" s="168" t="n"/>
    </row>
    <row r="81" ht="15" customHeight="1">
      <c r="B81" s="47" t="n"/>
      <c r="C81" s="373" t="n"/>
      <c r="D81" s="375" t="n"/>
      <c r="E81" s="374" t="n"/>
      <c r="F81" t="n">
        <v>11.6</v>
      </c>
      <c r="G81" s="375" t="n"/>
      <c r="H81" s="41" t="n"/>
      <c r="I81" s="373" t="n"/>
      <c r="J81" s="151">
        <f>F81-I80</f>
        <v/>
      </c>
      <c r="K81" s="376" t="n"/>
      <c r="L81" s="375" t="n"/>
      <c r="M81" s="359" t="n"/>
      <c r="N81" s="376" t="n"/>
      <c r="O81" s="373" t="n"/>
      <c r="P81" s="359" t="n"/>
      <c r="Q81" s="376" t="n"/>
      <c r="R81" s="376" t="n"/>
      <c r="S81" s="373" t="n"/>
      <c r="T81" s="374" t="n"/>
      <c r="U81" s="356" t="n"/>
      <c r="V81" s="168" t="n"/>
    </row>
    <row r="82" ht="15" customHeight="1">
      <c r="B82" s="47" t="n"/>
      <c r="C82" s="373" t="n"/>
      <c r="D82" s="375" t="n"/>
      <c r="E82" s="402" t="n"/>
      <c r="F82" t="n">
        <v>11.52</v>
      </c>
      <c r="G82" s="375" t="n"/>
      <c r="H82" s="41" t="n"/>
      <c r="I82" s="403" t="n"/>
      <c r="J82" s="151">
        <f>F82-I80</f>
        <v/>
      </c>
      <c r="K82" s="376" t="n"/>
      <c r="L82" s="404" t="n"/>
      <c r="M82" s="405" t="n"/>
      <c r="N82" s="406" t="n"/>
      <c r="O82" s="403" t="n"/>
      <c r="P82" s="405" t="n"/>
      <c r="Q82" s="406" t="n"/>
      <c r="R82" s="376" t="n"/>
      <c r="S82" s="373" t="n"/>
      <c r="T82" s="374" t="n"/>
      <c r="U82" s="356" t="n"/>
      <c r="V82" s="168" t="n"/>
    </row>
    <row r="83" ht="15" customHeight="1">
      <c r="B83" s="47" t="n"/>
      <c r="C83" s="373" t="n"/>
      <c r="D83" s="375" t="n"/>
      <c r="E83" s="290" t="n">
        <v>20000</v>
      </c>
      <c r="F83" t="n">
        <v>12.56</v>
      </c>
      <c r="G83" s="375" t="n"/>
      <c r="H83" s="40" t="n"/>
      <c r="I83" s="247">
        <f>AVERAGE(F83:F85)</f>
        <v/>
      </c>
      <c r="J83" s="151">
        <f>F83-I83</f>
        <v/>
      </c>
      <c r="K83" s="376" t="n"/>
      <c r="L83" s="251">
        <f>(I83-$D$57)/$D$59</f>
        <v/>
      </c>
      <c r="M83" s="266">
        <f>10^L83</f>
        <v/>
      </c>
      <c r="N83" s="287">
        <f>M83*(452/G80)</f>
        <v/>
      </c>
      <c r="O83" s="260">
        <f>N83*E83</f>
        <v/>
      </c>
      <c r="P83" s="257">
        <f>O83/1000</f>
        <v/>
      </c>
      <c r="Q83" s="254">
        <f>((P83*10^-12)*(G80*617.9))*10^-6*10^9*10^3</f>
        <v/>
      </c>
      <c r="R83" s="376" t="n"/>
      <c r="S83" s="373" t="n"/>
      <c r="T83" s="374" t="n"/>
      <c r="U83" s="356" t="n"/>
      <c r="V83" s="168" t="n"/>
    </row>
    <row r="84" ht="15" customHeight="1">
      <c r="B84" s="47" t="n"/>
      <c r="C84" s="373" t="n"/>
      <c r="D84" s="375" t="n"/>
      <c r="E84" s="375" t="n"/>
      <c r="F84" t="n">
        <v>12.56</v>
      </c>
      <c r="G84" s="375" t="n"/>
      <c r="H84" s="41" t="n"/>
      <c r="I84" s="373" t="n"/>
      <c r="J84" s="154">
        <f>F84-I83</f>
        <v/>
      </c>
      <c r="K84" s="376" t="n"/>
      <c r="L84" s="375" t="n"/>
      <c r="M84" s="359" t="n"/>
      <c r="N84" s="376" t="n"/>
      <c r="O84" s="373" t="n"/>
      <c r="P84" s="359" t="n"/>
      <c r="Q84" s="376" t="n"/>
      <c r="R84" s="376" t="n"/>
      <c r="S84" s="373" t="n"/>
      <c r="T84" s="374" t="n"/>
      <c r="U84" s="356" t="n"/>
      <c r="V84" s="168" t="n"/>
    </row>
    <row r="85" ht="15" customHeight="1" thickBot="1">
      <c r="B85" s="47" t="n"/>
      <c r="C85" s="377" t="n"/>
      <c r="D85" s="379" t="n"/>
      <c r="E85" s="379" t="n"/>
      <c r="F85" t="n">
        <v>12.58</v>
      </c>
      <c r="G85" s="379" t="n"/>
      <c r="H85" s="42" t="n"/>
      <c r="I85" s="377" t="n"/>
      <c r="J85" s="155">
        <f>F85-I83</f>
        <v/>
      </c>
      <c r="K85" s="381" t="n"/>
      <c r="L85" s="379" t="n"/>
      <c r="M85" s="380" t="n"/>
      <c r="N85" s="406" t="n"/>
      <c r="O85" s="377" t="n"/>
      <c r="P85" s="380" t="n"/>
      <c r="Q85" s="381" t="n"/>
      <c r="R85" s="381" t="n"/>
      <c r="S85" s="377" t="n"/>
      <c r="T85" s="378" t="n"/>
      <c r="U85" s="407" t="n"/>
      <c r="V85" s="168" t="n"/>
    </row>
    <row r="86" ht="15" customHeight="1">
      <c r="B86" s="47" t="n"/>
      <c r="C86" s="382" t="n">
        <v>2</v>
      </c>
      <c r="D86" s="393" t="n">
        <v>2</v>
      </c>
      <c r="E86" s="279" t="n">
        <v>10000</v>
      </c>
      <c r="F86" t="n">
        <v>12.22</v>
      </c>
      <c r="G86" s="296" t="n">
        <v>470</v>
      </c>
      <c r="H86" s="43" t="inlineStr">
        <is>
          <t>`</t>
        </is>
      </c>
      <c r="I86" s="408">
        <f>AVERAGE(F86:F88)</f>
        <v/>
      </c>
      <c r="J86" s="153">
        <f>F86-I86</f>
        <v/>
      </c>
      <c r="K86" s="409">
        <f>I89-I86</f>
        <v/>
      </c>
      <c r="L86" s="410">
        <f>(I86-$D$57)/$D$59</f>
        <v/>
      </c>
      <c r="M86" s="411">
        <f>10^L86</f>
        <v/>
      </c>
      <c r="N86" s="322">
        <f>M86*(452/G86)</f>
        <v/>
      </c>
      <c r="O86" s="412">
        <f>N86*E86</f>
        <v/>
      </c>
      <c r="P86" s="413">
        <f>O86/1000</f>
        <v/>
      </c>
      <c r="Q86" s="414">
        <f>((P86*10^-12)*(G86*617.9))*10^-6*10^9*10^3</f>
        <v/>
      </c>
      <c r="R86" s="415">
        <f>1-(P89/P86)</f>
        <v/>
      </c>
      <c r="S86" s="416">
        <f>AVERAGE(O86:O91)</f>
        <v/>
      </c>
      <c r="T86" s="417">
        <f>AVERAGE(P86:P91)</f>
        <v/>
      </c>
      <c r="U86" s="418">
        <f>AVERAGE(Q86:Q91)</f>
        <v/>
      </c>
      <c r="V86" s="168" t="n"/>
    </row>
    <row r="87" ht="15" customHeight="1">
      <c r="B87" s="47" t="n"/>
      <c r="C87" s="373" t="n"/>
      <c r="D87" s="375" t="n"/>
      <c r="E87" s="374" t="n"/>
      <c r="F87" t="n">
        <v>12</v>
      </c>
      <c r="G87" s="375" t="n"/>
      <c r="H87" s="41" t="n"/>
      <c r="I87" s="373" t="n"/>
      <c r="J87" s="154">
        <f>F87-I86</f>
        <v/>
      </c>
      <c r="K87" s="376" t="n"/>
      <c r="L87" s="375" t="n"/>
      <c r="M87" s="359" t="n"/>
      <c r="N87" s="376" t="n"/>
      <c r="O87" s="373" t="n"/>
      <c r="P87" s="359" t="n"/>
      <c r="Q87" s="376" t="n"/>
      <c r="R87" s="376" t="n"/>
      <c r="S87" s="373" t="n"/>
      <c r="T87" s="374" t="n"/>
      <c r="U87" s="356" t="n"/>
      <c r="V87" s="168" t="n"/>
    </row>
    <row r="88" ht="15" customHeight="1">
      <c r="B88" s="47" t="n"/>
      <c r="C88" s="373" t="n"/>
      <c r="D88" s="375" t="n"/>
      <c r="E88" s="402" t="n"/>
      <c r="F88" t="n">
        <v>11.99</v>
      </c>
      <c r="G88" s="375" t="n"/>
      <c r="H88" s="41" t="n"/>
      <c r="I88" s="403" t="n"/>
      <c r="J88" s="154">
        <f>F88-I86</f>
        <v/>
      </c>
      <c r="K88" s="376" t="n"/>
      <c r="L88" s="404" t="n"/>
      <c r="M88" s="405" t="n"/>
      <c r="N88" s="406" t="n"/>
      <c r="O88" s="403" t="n"/>
      <c r="P88" s="405" t="n"/>
      <c r="Q88" s="406" t="n"/>
      <c r="R88" s="376" t="n"/>
      <c r="S88" s="373" t="n"/>
      <c r="T88" s="374" t="n"/>
      <c r="U88" s="356" t="n"/>
      <c r="V88" s="168" t="n"/>
    </row>
    <row r="89" ht="15" customHeight="1">
      <c r="B89" s="47" t="n"/>
      <c r="C89" s="373" t="n"/>
      <c r="D89" s="375" t="n"/>
      <c r="E89" s="290" t="n">
        <v>20000</v>
      </c>
      <c r="F89" t="n">
        <v>12.89</v>
      </c>
      <c r="G89" s="375" t="n"/>
      <c r="H89" s="40" t="n"/>
      <c r="I89" s="247">
        <f>AVERAGE(F89:F91)</f>
        <v/>
      </c>
      <c r="J89" s="151">
        <f>F89-I89</f>
        <v/>
      </c>
      <c r="K89" s="376" t="n"/>
      <c r="L89" s="251">
        <f>(I89-$D$57)/$D$59</f>
        <v/>
      </c>
      <c r="M89" s="266">
        <f>10^L89</f>
        <v/>
      </c>
      <c r="N89" s="263">
        <f>M89*(452/G86)</f>
        <v/>
      </c>
      <c r="O89" s="260">
        <f>N89*E89</f>
        <v/>
      </c>
      <c r="P89" s="257">
        <f>O89/1000</f>
        <v/>
      </c>
      <c r="Q89" s="254">
        <f>((P89*10^-12)*(G86*617.9))*10^-6*10^9*10^3</f>
        <v/>
      </c>
      <c r="R89" s="376" t="n"/>
      <c r="S89" s="373" t="n"/>
      <c r="T89" s="374" t="n"/>
      <c r="U89" s="356" t="n"/>
      <c r="V89" s="168" t="n"/>
    </row>
    <row r="90" ht="15" customHeight="1">
      <c r="B90" s="47" t="n"/>
      <c r="C90" s="373" t="n"/>
      <c r="D90" s="375" t="n"/>
      <c r="E90" s="375" t="n"/>
      <c r="F90" t="n">
        <v>12.9</v>
      </c>
      <c r="G90" s="375" t="n"/>
      <c r="H90" s="41" t="n"/>
      <c r="I90" s="373" t="n"/>
      <c r="J90" s="154">
        <f>F90-I89</f>
        <v/>
      </c>
      <c r="K90" s="376" t="n"/>
      <c r="L90" s="375" t="n"/>
      <c r="M90" s="359" t="n"/>
      <c r="N90" s="376" t="n"/>
      <c r="O90" s="373" t="n"/>
      <c r="P90" s="359" t="n"/>
      <c r="Q90" s="376" t="n"/>
      <c r="R90" s="376" t="n"/>
      <c r="S90" s="373" t="n"/>
      <c r="T90" s="374" t="n"/>
      <c r="U90" s="356" t="n"/>
      <c r="V90" s="168" t="n"/>
    </row>
    <row r="91" ht="15" customHeight="1" thickBot="1">
      <c r="B91" s="47" t="n"/>
      <c r="C91" s="377" t="n"/>
      <c r="D91" s="379" t="n"/>
      <c r="E91" s="379" t="n"/>
      <c r="F91" t="n">
        <v>12.94</v>
      </c>
      <c r="G91" s="379" t="n"/>
      <c r="H91" s="42" t="n"/>
      <c r="I91" s="377" t="n"/>
      <c r="J91" s="155">
        <f>F91-I89</f>
        <v/>
      </c>
      <c r="K91" s="381" t="n"/>
      <c r="L91" s="379" t="n"/>
      <c r="M91" s="380" t="n"/>
      <c r="N91" s="381" t="n"/>
      <c r="O91" s="377" t="n"/>
      <c r="P91" s="380" t="n"/>
      <c r="Q91" s="381" t="n"/>
      <c r="R91" s="381" t="n"/>
      <c r="S91" s="377" t="n"/>
      <c r="T91" s="378" t="n"/>
      <c r="U91" s="407" t="n"/>
      <c r="V91" s="168" t="n"/>
    </row>
    <row r="92" ht="15" customHeight="1">
      <c r="B92" s="47" t="n"/>
      <c r="C92" s="382" t="n">
        <v>3</v>
      </c>
      <c r="D92" s="393" t="n">
        <v>3</v>
      </c>
      <c r="E92" s="279" t="n">
        <v>10000</v>
      </c>
      <c r="F92" t="n">
        <v>11.44</v>
      </c>
      <c r="G92" s="296" t="n">
        <v>470</v>
      </c>
      <c r="H92" s="43" t="n"/>
      <c r="I92" s="408">
        <f>AVERAGE(F92:F94)</f>
        <v/>
      </c>
      <c r="J92" s="153">
        <f>F92-I92</f>
        <v/>
      </c>
      <c r="K92" s="409">
        <f>I95-I92</f>
        <v/>
      </c>
      <c r="L92" s="410">
        <f>(I92-$D$57)/$D$59</f>
        <v/>
      </c>
      <c r="M92" s="411">
        <f>10^L92</f>
        <v/>
      </c>
      <c r="N92" s="322">
        <f>M92*(452/G92)</f>
        <v/>
      </c>
      <c r="O92" s="412">
        <f>N92*E92</f>
        <v/>
      </c>
      <c r="P92" s="413">
        <f>O92/1000</f>
        <v/>
      </c>
      <c r="Q92" s="414">
        <f>((P92*10^-12)*(G92*617.9))*10^-6*10^9*10^3</f>
        <v/>
      </c>
      <c r="R92" s="415">
        <f>1-(P95/P92)</f>
        <v/>
      </c>
      <c r="S92" s="416">
        <f>AVERAGE(O92:O97)</f>
        <v/>
      </c>
      <c r="T92" s="417">
        <f>AVERAGE(P92:P97)</f>
        <v/>
      </c>
      <c r="U92" s="418">
        <f>AVERAGE(Q92:Q97)</f>
        <v/>
      </c>
      <c r="V92" s="168" t="n"/>
    </row>
    <row r="93" ht="15" customHeight="1">
      <c r="B93" s="47" t="n"/>
      <c r="C93" s="373" t="n"/>
      <c r="D93" s="375" t="n"/>
      <c r="E93" s="374" t="n"/>
      <c r="F93" t="n">
        <v>11.5</v>
      </c>
      <c r="G93" s="375" t="n"/>
      <c r="H93" s="41" t="n"/>
      <c r="I93" s="373" t="n"/>
      <c r="J93" s="154">
        <f>F93-I92</f>
        <v/>
      </c>
      <c r="K93" s="376" t="n"/>
      <c r="L93" s="375" t="n"/>
      <c r="M93" s="359" t="n"/>
      <c r="N93" s="376" t="n"/>
      <c r="O93" s="373" t="n"/>
      <c r="P93" s="359" t="n"/>
      <c r="Q93" s="376" t="n"/>
      <c r="R93" s="376" t="n"/>
      <c r="S93" s="373" t="n"/>
      <c r="T93" s="374" t="n"/>
      <c r="U93" s="356" t="n"/>
      <c r="V93" s="168" t="n"/>
    </row>
    <row r="94" ht="15" customHeight="1">
      <c r="B94" s="47" t="n"/>
      <c r="C94" s="373" t="n"/>
      <c r="D94" s="375" t="n"/>
      <c r="E94" s="402" t="n"/>
      <c r="F94" t="n">
        <v>11.51</v>
      </c>
      <c r="G94" s="375" t="n"/>
      <c r="H94" s="41" t="n"/>
      <c r="I94" s="403" t="n"/>
      <c r="J94" s="154">
        <f>F94-I92</f>
        <v/>
      </c>
      <c r="K94" s="376" t="n"/>
      <c r="L94" s="404" t="n"/>
      <c r="M94" s="405" t="n"/>
      <c r="N94" s="406" t="n"/>
      <c r="O94" s="403" t="n"/>
      <c r="P94" s="405" t="n"/>
      <c r="Q94" s="406" t="n"/>
      <c r="R94" s="376" t="n"/>
      <c r="S94" s="373" t="n"/>
      <c r="T94" s="374" t="n"/>
      <c r="U94" s="356" t="n"/>
      <c r="V94" s="168" t="n"/>
    </row>
    <row r="95" ht="15" customHeight="1">
      <c r="B95" s="47" t="n"/>
      <c r="C95" s="373" t="n"/>
      <c r="D95" s="375" t="n"/>
      <c r="E95" s="290" t="n">
        <v>20000</v>
      </c>
      <c r="F95" t="n">
        <v>12.44</v>
      </c>
      <c r="G95" s="375" t="n"/>
      <c r="H95" s="40" t="n"/>
      <c r="I95" s="247">
        <f>AVERAGE(F95:F97)</f>
        <v/>
      </c>
      <c r="J95" s="151">
        <f>F95-I95</f>
        <v/>
      </c>
      <c r="K95" s="376" t="n"/>
      <c r="L95" s="251">
        <f>(I95-$D$57)/$D$59</f>
        <v/>
      </c>
      <c r="M95" s="266">
        <f>10^L95</f>
        <v/>
      </c>
      <c r="N95" s="263">
        <f>M95*(452/G92)</f>
        <v/>
      </c>
      <c r="O95" s="260">
        <f>N95*E95</f>
        <v/>
      </c>
      <c r="P95" s="257">
        <f>O95/1000</f>
        <v/>
      </c>
      <c r="Q95" s="254">
        <f>((P95*10^-12)*(G92*617.9))*10^-6*10^9*10^3</f>
        <v/>
      </c>
      <c r="R95" s="376" t="n"/>
      <c r="S95" s="373" t="n"/>
      <c r="T95" s="374" t="n"/>
      <c r="U95" s="356" t="n"/>
      <c r="V95" s="168" t="n"/>
    </row>
    <row r="96" ht="15" customHeight="1">
      <c r="B96" s="47" t="n"/>
      <c r="C96" s="373" t="n"/>
      <c r="D96" s="375" t="n"/>
      <c r="E96" s="375" t="n"/>
      <c r="F96" t="n">
        <v>12.46</v>
      </c>
      <c r="G96" s="375" t="n"/>
      <c r="H96" s="41" t="n"/>
      <c r="I96" s="373" t="n"/>
      <c r="J96" s="154">
        <f>F96-I95</f>
        <v/>
      </c>
      <c r="K96" s="376" t="n"/>
      <c r="L96" s="375" t="n"/>
      <c r="M96" s="359" t="n"/>
      <c r="N96" s="376" t="n"/>
      <c r="O96" s="373" t="n"/>
      <c r="P96" s="359" t="n"/>
      <c r="Q96" s="376" t="n"/>
      <c r="R96" s="376" t="n"/>
      <c r="S96" s="373" t="n"/>
      <c r="T96" s="374" t="n"/>
      <c r="U96" s="356" t="n"/>
      <c r="V96" s="168" t="n"/>
    </row>
    <row r="97" ht="15" customHeight="1" thickBot="1">
      <c r="B97" s="47" t="n"/>
      <c r="C97" s="377" t="n"/>
      <c r="D97" s="379" t="n"/>
      <c r="E97" s="379" t="n"/>
      <c r="F97" t="n">
        <v>12.48</v>
      </c>
      <c r="G97" s="379" t="n"/>
      <c r="H97" s="42" t="n"/>
      <c r="I97" s="377" t="n"/>
      <c r="J97" s="155">
        <f>F97-I95</f>
        <v/>
      </c>
      <c r="K97" s="381" t="n"/>
      <c r="L97" s="379" t="n"/>
      <c r="M97" s="380" t="n"/>
      <c r="N97" s="381" t="n"/>
      <c r="O97" s="377" t="n"/>
      <c r="P97" s="380" t="n"/>
      <c r="Q97" s="381" t="n"/>
      <c r="R97" s="381" t="n"/>
      <c r="S97" s="377" t="n"/>
      <c r="T97" s="378" t="n"/>
      <c r="U97" s="407" t="n"/>
      <c r="V97" s="168" t="n"/>
    </row>
    <row r="98" ht="15" customHeight="1">
      <c r="B98" s="47" t="n"/>
      <c r="C98" s="382" t="n">
        <v>4</v>
      </c>
      <c r="D98" s="393" t="n">
        <v>4</v>
      </c>
      <c r="E98" s="279" t="n">
        <v>10000</v>
      </c>
      <c r="F98" t="n">
        <v>11.64</v>
      </c>
      <c r="G98" s="296" t="n">
        <v>470</v>
      </c>
      <c r="H98" s="43" t="n"/>
      <c r="I98" s="408">
        <f>AVERAGE(F98:F100)</f>
        <v/>
      </c>
      <c r="J98" s="153">
        <f>F98-I98</f>
        <v/>
      </c>
      <c r="K98" s="409">
        <f>I101-I98</f>
        <v/>
      </c>
      <c r="L98" s="410">
        <f>(I98-$D$57)/$D$59</f>
        <v/>
      </c>
      <c r="M98" s="411">
        <f>10^L98</f>
        <v/>
      </c>
      <c r="N98" s="322">
        <f>M98*(452/G98)</f>
        <v/>
      </c>
      <c r="O98" s="412">
        <f>N98*E98</f>
        <v/>
      </c>
      <c r="P98" s="413">
        <f>O98/1000</f>
        <v/>
      </c>
      <c r="Q98" s="414">
        <f>((P98*10^-12)*(G98*617.9))*10^-6*10^9*10^3</f>
        <v/>
      </c>
      <c r="R98" s="415">
        <f>1-(P101/P98)</f>
        <v/>
      </c>
      <c r="S98" s="416">
        <f>AVERAGE(O98:O103)</f>
        <v/>
      </c>
      <c r="T98" s="417">
        <f>AVERAGE(P98:P103)</f>
        <v/>
      </c>
      <c r="U98" s="418">
        <f>AVERAGE(Q98:Q103)</f>
        <v/>
      </c>
      <c r="V98" s="168" t="n"/>
    </row>
    <row r="99" ht="15" customHeight="1">
      <c r="B99" s="47" t="n"/>
      <c r="C99" s="373" t="n"/>
      <c r="D99" s="375" t="n"/>
      <c r="E99" s="374" t="n"/>
      <c r="F99" t="n">
        <v>11.67</v>
      </c>
      <c r="G99" s="375" t="n"/>
      <c r="H99" s="41" t="n"/>
      <c r="I99" s="373" t="n"/>
      <c r="J99" s="154">
        <f>F99-I98</f>
        <v/>
      </c>
      <c r="K99" s="376" t="n"/>
      <c r="L99" s="375" t="n"/>
      <c r="M99" s="359" t="n"/>
      <c r="N99" s="376" t="n"/>
      <c r="O99" s="373" t="n"/>
      <c r="P99" s="359" t="n"/>
      <c r="Q99" s="376" t="n"/>
      <c r="R99" s="376" t="n"/>
      <c r="S99" s="373" t="n"/>
      <c r="T99" s="374" t="n"/>
      <c r="U99" s="356" t="n"/>
      <c r="V99" s="168" t="n"/>
    </row>
    <row r="100" ht="15" customHeight="1">
      <c r="B100" s="47" t="n"/>
      <c r="C100" s="373" t="n"/>
      <c r="D100" s="375" t="n"/>
      <c r="E100" s="402" t="n"/>
      <c r="F100" t="n">
        <v>11.71</v>
      </c>
      <c r="G100" s="375" t="n"/>
      <c r="H100" s="41" t="n"/>
      <c r="I100" s="403" t="n"/>
      <c r="J100" s="154">
        <f>F100-I98</f>
        <v/>
      </c>
      <c r="K100" s="376" t="n"/>
      <c r="L100" s="404" t="n"/>
      <c r="M100" s="405" t="n"/>
      <c r="N100" s="406" t="n"/>
      <c r="O100" s="403" t="n"/>
      <c r="P100" s="405" t="n"/>
      <c r="Q100" s="406" t="n"/>
      <c r="R100" s="376" t="n"/>
      <c r="S100" s="373" t="n"/>
      <c r="T100" s="374" t="n"/>
      <c r="U100" s="356" t="n"/>
      <c r="V100" s="168" t="n"/>
    </row>
    <row r="101" ht="15" customHeight="1">
      <c r="B101" s="47" t="n"/>
      <c r="C101" s="373" t="n"/>
      <c r="D101" s="375" t="n"/>
      <c r="E101" s="290" t="n">
        <v>20000</v>
      </c>
      <c r="F101" t="n">
        <v>12.68</v>
      </c>
      <c r="G101" s="375" t="n"/>
      <c r="H101" s="40" t="n"/>
      <c r="I101" s="247">
        <f>AVERAGE(F101:F103)</f>
        <v/>
      </c>
      <c r="J101" s="151">
        <f>F101-I101</f>
        <v/>
      </c>
      <c r="K101" s="376" t="n"/>
      <c r="L101" s="251">
        <f>(I101-$D$57)/$D$59</f>
        <v/>
      </c>
      <c r="M101" s="266">
        <f>10^L101</f>
        <v/>
      </c>
      <c r="N101" s="263">
        <f>M101*(452/G98)</f>
        <v/>
      </c>
      <c r="O101" s="260">
        <f>N101*E101</f>
        <v/>
      </c>
      <c r="P101" s="257">
        <f>O101/1000</f>
        <v/>
      </c>
      <c r="Q101" s="254">
        <f>((P101*10^-12)*(G98*617.9))*10^-6*10^9*10^3</f>
        <v/>
      </c>
      <c r="R101" s="376" t="n"/>
      <c r="S101" s="373" t="n"/>
      <c r="T101" s="374" t="n"/>
      <c r="U101" s="356" t="n"/>
      <c r="V101" s="168" t="n"/>
    </row>
    <row r="102" ht="15" customHeight="1">
      <c r="B102" s="47" t="n"/>
      <c r="C102" s="373" t="n"/>
      <c r="D102" s="375" t="n"/>
      <c r="E102" s="375" t="n"/>
      <c r="F102" t="n">
        <v>12.68</v>
      </c>
      <c r="G102" s="375" t="n"/>
      <c r="H102" s="41" t="n"/>
      <c r="I102" s="373" t="n"/>
      <c r="J102" s="154">
        <f>F102-I101</f>
        <v/>
      </c>
      <c r="K102" s="376" t="n"/>
      <c r="L102" s="375" t="n"/>
      <c r="M102" s="359" t="n"/>
      <c r="N102" s="376" t="n"/>
      <c r="O102" s="373" t="n"/>
      <c r="P102" s="359" t="n"/>
      <c r="Q102" s="376" t="n"/>
      <c r="R102" s="376" t="n"/>
      <c r="S102" s="373" t="n"/>
      <c r="T102" s="374" t="n"/>
      <c r="U102" s="356" t="n"/>
      <c r="V102" s="168" t="n"/>
    </row>
    <row r="103" ht="15" customHeight="1" thickBot="1">
      <c r="B103" s="47" t="n"/>
      <c r="C103" s="377" t="n"/>
      <c r="D103" s="379" t="n"/>
      <c r="E103" s="379" t="n"/>
      <c r="F103" t="n">
        <v>12.71</v>
      </c>
      <c r="G103" s="379" t="n"/>
      <c r="H103" s="42" t="n"/>
      <c r="I103" s="377" t="n"/>
      <c r="J103" s="155">
        <f>F103-I101</f>
        <v/>
      </c>
      <c r="K103" s="381" t="n"/>
      <c r="L103" s="379" t="n"/>
      <c r="M103" s="380" t="n"/>
      <c r="N103" s="381" t="n"/>
      <c r="O103" s="377" t="n"/>
      <c r="P103" s="380" t="n"/>
      <c r="Q103" s="381" t="n"/>
      <c r="R103" s="381" t="n"/>
      <c r="S103" s="377" t="n"/>
      <c r="T103" s="378" t="n"/>
      <c r="U103" s="407" t="n"/>
      <c r="V103" s="168" t="n"/>
    </row>
    <row r="104" ht="15" customHeight="1">
      <c r="B104" s="47" t="n"/>
      <c r="C104" s="382" t="n">
        <v>5</v>
      </c>
      <c r="D104" s="393" t="inlineStr">
        <is>
          <t>A</t>
        </is>
      </c>
      <c r="E104" s="279" t="n">
        <v>10000</v>
      </c>
      <c r="F104" t="n">
        <v>11.43</v>
      </c>
      <c r="G104" s="296" t="n">
        <v>470</v>
      </c>
      <c r="H104" s="43" t="n"/>
      <c r="I104" s="408">
        <f>AVERAGE(F104:F106)</f>
        <v/>
      </c>
      <c r="J104" s="153">
        <f>F104-I104</f>
        <v/>
      </c>
      <c r="K104" s="409">
        <f>I107-I104</f>
        <v/>
      </c>
      <c r="L104" s="410">
        <f>(I104-$D$57)/$D$59</f>
        <v/>
      </c>
      <c r="M104" s="411">
        <f>10^L104</f>
        <v/>
      </c>
      <c r="N104" s="322">
        <f>M104*(452/G104)</f>
        <v/>
      </c>
      <c r="O104" s="412">
        <f>N104*E104</f>
        <v/>
      </c>
      <c r="P104" s="413">
        <f>O104/1000</f>
        <v/>
      </c>
      <c r="Q104" s="414">
        <f>((P104*10^-12)*(G104*617.9))*10^-6*10^9*10^3</f>
        <v/>
      </c>
      <c r="R104" s="415">
        <f>1-(P107/P104)</f>
        <v/>
      </c>
      <c r="S104" s="416">
        <f>AVERAGE(O104:O109)</f>
        <v/>
      </c>
      <c r="T104" s="417">
        <f>AVERAGE(P104:P109)</f>
        <v/>
      </c>
      <c r="U104" s="418">
        <f>AVERAGE(Q104:Q109)</f>
        <v/>
      </c>
      <c r="V104" s="168" t="n"/>
    </row>
    <row r="105" ht="15" customHeight="1">
      <c r="B105" s="47" t="n"/>
      <c r="C105" s="373" t="n"/>
      <c r="D105" s="375" t="n"/>
      <c r="E105" s="374" t="n"/>
      <c r="F105" t="n">
        <v>11.5</v>
      </c>
      <c r="G105" s="375" t="n"/>
      <c r="H105" s="41" t="n"/>
      <c r="I105" s="373" t="n"/>
      <c r="J105" s="154">
        <f>F105-I104</f>
        <v/>
      </c>
      <c r="K105" s="376" t="n"/>
      <c r="L105" s="375" t="n"/>
      <c r="M105" s="359" t="n"/>
      <c r="N105" s="376" t="n"/>
      <c r="O105" s="373" t="n"/>
      <c r="P105" s="359" t="n"/>
      <c r="Q105" s="376" t="n"/>
      <c r="R105" s="376" t="n"/>
      <c r="S105" s="373" t="n"/>
      <c r="T105" s="374" t="n"/>
      <c r="U105" s="356" t="n"/>
      <c r="V105" s="168" t="n"/>
    </row>
    <row r="106" ht="15" customHeight="1">
      <c r="B106" s="47" t="n"/>
      <c r="C106" s="373" t="n"/>
      <c r="D106" s="375" t="n"/>
      <c r="E106" s="402" t="n"/>
      <c r="F106" t="n">
        <v>11.49</v>
      </c>
      <c r="G106" s="375" t="n"/>
      <c r="H106" s="41" t="n"/>
      <c r="I106" s="403" t="n"/>
      <c r="J106" s="154">
        <f>F106-I104</f>
        <v/>
      </c>
      <c r="K106" s="376" t="n"/>
      <c r="L106" s="404" t="n"/>
      <c r="M106" s="405" t="n"/>
      <c r="N106" s="406" t="n"/>
      <c r="O106" s="403" t="n"/>
      <c r="P106" s="405" t="n"/>
      <c r="Q106" s="406" t="n"/>
      <c r="R106" s="376" t="n"/>
      <c r="S106" s="373" t="n"/>
      <c r="T106" s="374" t="n"/>
      <c r="U106" s="356" t="n"/>
      <c r="V106" s="168" t="n"/>
    </row>
    <row r="107" ht="15" customHeight="1">
      <c r="B107" s="47" t="n"/>
      <c r="C107" s="373" t="n"/>
      <c r="D107" s="375" t="n"/>
      <c r="E107" s="290" t="n">
        <v>20000</v>
      </c>
      <c r="F107" t="n">
        <v>12.53</v>
      </c>
      <c r="G107" s="375" t="n"/>
      <c r="H107" s="40" t="n"/>
      <c r="I107" s="247">
        <f>AVERAGE(F107:F109)</f>
        <v/>
      </c>
      <c r="J107" s="151">
        <f>F107-I107</f>
        <v/>
      </c>
      <c r="K107" s="376" t="n"/>
      <c r="L107" s="251">
        <f>(I107-$D$57)/$D$59</f>
        <v/>
      </c>
      <c r="M107" s="266">
        <f>10^L107</f>
        <v/>
      </c>
      <c r="N107" s="263">
        <f>M107*(452/G104)</f>
        <v/>
      </c>
      <c r="O107" s="260">
        <f>N107*E107</f>
        <v/>
      </c>
      <c r="P107" s="257">
        <f>O107/1000</f>
        <v/>
      </c>
      <c r="Q107" s="254">
        <f>((P107*10^-12)*(G104*617.9))*10^-6*10^9*10^3</f>
        <v/>
      </c>
      <c r="R107" s="376" t="n"/>
      <c r="S107" s="373" t="n"/>
      <c r="T107" s="374" t="n"/>
      <c r="U107" s="356" t="n"/>
      <c r="V107" s="168" t="n"/>
    </row>
    <row r="108" ht="15" customHeight="1">
      <c r="B108" s="47" t="n"/>
      <c r="C108" s="373" t="n"/>
      <c r="D108" s="375" t="n"/>
      <c r="E108" s="375" t="n"/>
      <c r="F108" t="n">
        <v>12.51</v>
      </c>
      <c r="G108" s="375" t="n"/>
      <c r="H108" s="41" t="n"/>
      <c r="I108" s="373" t="n"/>
      <c r="J108" s="154">
        <f>F108-I107</f>
        <v/>
      </c>
      <c r="K108" s="376" t="n"/>
      <c r="L108" s="375" t="n"/>
      <c r="M108" s="359" t="n"/>
      <c r="N108" s="376" t="n"/>
      <c r="O108" s="373" t="n"/>
      <c r="P108" s="359" t="n"/>
      <c r="Q108" s="376" t="n"/>
      <c r="R108" s="376" t="n"/>
      <c r="S108" s="373" t="n"/>
      <c r="T108" s="374" t="n"/>
      <c r="U108" s="356" t="n"/>
      <c r="V108" s="168" t="n"/>
    </row>
    <row r="109" ht="15" customHeight="1" thickBot="1">
      <c r="B109" s="47" t="n"/>
      <c r="C109" s="377" t="n"/>
      <c r="D109" s="379" t="n"/>
      <c r="E109" s="379" t="n"/>
      <c r="F109" t="n">
        <v>12.53</v>
      </c>
      <c r="G109" s="379" t="n"/>
      <c r="H109" s="42" t="n"/>
      <c r="I109" s="377" t="n"/>
      <c r="J109" s="155">
        <f>F109-I107</f>
        <v/>
      </c>
      <c r="K109" s="381" t="n"/>
      <c r="L109" s="379" t="n"/>
      <c r="M109" s="380" t="n"/>
      <c r="N109" s="381" t="n"/>
      <c r="O109" s="377" t="n"/>
      <c r="P109" s="380" t="n"/>
      <c r="Q109" s="381" t="n"/>
      <c r="R109" s="381" t="n"/>
      <c r="S109" s="377" t="n"/>
      <c r="T109" s="378" t="n"/>
      <c r="U109" s="407" t="n"/>
      <c r="V109" s="168" t="n"/>
    </row>
    <row r="110" ht="15" customHeight="1">
      <c r="B110" s="47" t="n"/>
      <c r="C110" s="382" t="n">
        <v>6</v>
      </c>
      <c r="D110" s="393" t="inlineStr">
        <is>
          <t>B</t>
        </is>
      </c>
      <c r="E110" s="279" t="n">
        <v>10000</v>
      </c>
      <c r="F110" t="n">
        <v>11.93</v>
      </c>
      <c r="G110" s="419" t="n">
        <v>470</v>
      </c>
      <c r="H110" s="43" t="n"/>
      <c r="I110" s="408">
        <f>AVERAGE(F110:F112)</f>
        <v/>
      </c>
      <c r="J110" s="153">
        <f>F110-I110</f>
        <v/>
      </c>
      <c r="K110" s="409">
        <f>I113-I110</f>
        <v/>
      </c>
      <c r="L110" s="410">
        <f>(I110-$D$57)/$D$59</f>
        <v/>
      </c>
      <c r="M110" s="411">
        <f>10^L110</f>
        <v/>
      </c>
      <c r="N110" s="322">
        <f>M110*(452/G110)</f>
        <v/>
      </c>
      <c r="O110" s="412">
        <f>N110*E110</f>
        <v/>
      </c>
      <c r="P110" s="413">
        <f>O110/1000</f>
        <v/>
      </c>
      <c r="Q110" s="414">
        <f>((P110*10^-12)*(G110*617.9))*10^-6*10^9*10^3</f>
        <v/>
      </c>
      <c r="R110" s="415">
        <f>1-(P113/P110)</f>
        <v/>
      </c>
      <c r="S110" s="416">
        <f>AVERAGE(O110:O115)</f>
        <v/>
      </c>
      <c r="T110" s="417">
        <f>AVERAGE(P110:P115)</f>
        <v/>
      </c>
      <c r="U110" s="418">
        <f>AVERAGE(Q110:Q115)</f>
        <v/>
      </c>
      <c r="V110" s="168" t="n"/>
    </row>
    <row r="111" ht="15" customHeight="1">
      <c r="B111" s="47" t="n"/>
      <c r="C111" s="373" t="n"/>
      <c r="D111" s="375" t="n"/>
      <c r="E111" s="374" t="n"/>
      <c r="F111" t="n">
        <v>11.93</v>
      </c>
      <c r="G111" s="375" t="n"/>
      <c r="H111" s="41" t="n"/>
      <c r="I111" s="373" t="n"/>
      <c r="J111" s="154">
        <f>F111-I110</f>
        <v/>
      </c>
      <c r="K111" s="376" t="n"/>
      <c r="L111" s="375" t="n"/>
      <c r="M111" s="359" t="n"/>
      <c r="N111" s="376" t="n"/>
      <c r="O111" s="373" t="n"/>
      <c r="P111" s="359" t="n"/>
      <c r="Q111" s="376" t="n"/>
      <c r="R111" s="376" t="n"/>
      <c r="S111" s="373" t="n"/>
      <c r="T111" s="374" t="n"/>
      <c r="U111" s="356" t="n"/>
      <c r="V111" s="168" t="n"/>
    </row>
    <row r="112" ht="15" customHeight="1">
      <c r="B112" s="47" t="n"/>
      <c r="C112" s="373" t="n"/>
      <c r="D112" s="375" t="n"/>
      <c r="E112" s="402" t="n"/>
      <c r="F112" t="n">
        <v>11.95</v>
      </c>
      <c r="G112" s="375" t="n"/>
      <c r="H112" s="41" t="n"/>
      <c r="I112" s="403" t="n"/>
      <c r="J112" s="154">
        <f>F112-I110</f>
        <v/>
      </c>
      <c r="K112" s="376" t="n"/>
      <c r="L112" s="404" t="n"/>
      <c r="M112" s="405" t="n"/>
      <c r="N112" s="406" t="n"/>
      <c r="O112" s="403" t="n"/>
      <c r="P112" s="405" t="n"/>
      <c r="Q112" s="406" t="n"/>
      <c r="R112" s="376" t="n"/>
      <c r="S112" s="373" t="n"/>
      <c r="T112" s="374" t="n"/>
      <c r="U112" s="356" t="n"/>
      <c r="V112" s="168" t="n"/>
    </row>
    <row r="113" ht="15" customHeight="1">
      <c r="B113" s="47" t="n"/>
      <c r="C113" s="373" t="n"/>
      <c r="D113" s="375" t="n"/>
      <c r="E113" s="290" t="n">
        <v>20000</v>
      </c>
      <c r="F113" t="n">
        <v>12.85</v>
      </c>
      <c r="G113" s="375" t="n"/>
      <c r="H113" s="40" t="n"/>
      <c r="I113" s="247">
        <f>AVERAGE(F113:F115)</f>
        <v/>
      </c>
      <c r="J113" s="151">
        <f>F113-I113</f>
        <v/>
      </c>
      <c r="K113" s="376" t="n"/>
      <c r="L113" s="251">
        <f>(I113-$D$57)/$D$59</f>
        <v/>
      </c>
      <c r="M113" s="266">
        <f>10^L113</f>
        <v/>
      </c>
      <c r="N113" s="263">
        <f>M113*(452/G110)</f>
        <v/>
      </c>
      <c r="O113" s="260">
        <f>N113*E113</f>
        <v/>
      </c>
      <c r="P113" s="257">
        <f>O113/1000</f>
        <v/>
      </c>
      <c r="Q113" s="254">
        <f>((P113*10^-12)*(G110*617.9))*10^-6*10^9*10^3</f>
        <v/>
      </c>
      <c r="R113" s="376" t="n"/>
      <c r="S113" s="373" t="n"/>
      <c r="T113" s="374" t="n"/>
      <c r="U113" s="356" t="n"/>
      <c r="V113" s="168" t="n"/>
    </row>
    <row r="114" ht="15" customHeight="1">
      <c r="B114" s="47" t="n"/>
      <c r="C114" s="373" t="n"/>
      <c r="D114" s="375" t="n"/>
      <c r="E114" s="375" t="n"/>
      <c r="F114" t="n">
        <v>12.91</v>
      </c>
      <c r="G114" s="375" t="n"/>
      <c r="H114" s="41" t="n"/>
      <c r="I114" s="373" t="n"/>
      <c r="J114" s="154">
        <f>F114-I113</f>
        <v/>
      </c>
      <c r="K114" s="376" t="n"/>
      <c r="L114" s="375" t="n"/>
      <c r="M114" s="359" t="n"/>
      <c r="N114" s="376" t="n"/>
      <c r="O114" s="373" t="n"/>
      <c r="P114" s="359" t="n"/>
      <c r="Q114" s="376" t="n"/>
      <c r="R114" s="376" t="n"/>
      <c r="S114" s="373" t="n"/>
      <c r="T114" s="374" t="n"/>
      <c r="U114" s="356" t="n"/>
      <c r="V114" s="168" t="n"/>
    </row>
    <row r="115" ht="15" customHeight="1" thickBot="1">
      <c r="B115" s="47" t="n"/>
      <c r="C115" s="377" t="n"/>
      <c r="D115" s="379" t="n"/>
      <c r="E115" s="379" t="n"/>
      <c r="F115" t="n">
        <v>12.89</v>
      </c>
      <c r="G115" s="379" t="n"/>
      <c r="H115" s="42" t="n"/>
      <c r="I115" s="377" t="n"/>
      <c r="J115" s="155">
        <f>F115-I113</f>
        <v/>
      </c>
      <c r="K115" s="381" t="n"/>
      <c r="L115" s="379" t="n"/>
      <c r="M115" s="380" t="n"/>
      <c r="N115" s="381" t="n"/>
      <c r="O115" s="377" t="n"/>
      <c r="P115" s="380" t="n"/>
      <c r="Q115" s="381" t="n"/>
      <c r="R115" s="381" t="n"/>
      <c r="S115" s="377" t="n"/>
      <c r="T115" s="378" t="n"/>
      <c r="U115" s="407" t="n"/>
      <c r="V115" s="168" t="n"/>
    </row>
    <row r="116" ht="15" customHeight="1">
      <c r="B116" s="47" t="n"/>
      <c r="C116" s="382" t="n">
        <v>7</v>
      </c>
      <c r="D116" s="393" t="n"/>
      <c r="E116" s="313" t="n"/>
      <c r="F116" s="192" t="n"/>
      <c r="G116" s="419" t="n"/>
      <c r="H116" s="43" t="n"/>
      <c r="I116" s="408">
        <f>AVERAGE(F116:F118)</f>
        <v/>
      </c>
      <c r="J116" s="153">
        <f>F116-I116</f>
        <v/>
      </c>
      <c r="K116" s="409">
        <f>I119-I116</f>
        <v/>
      </c>
      <c r="L116" s="410">
        <f>(I116-$D$57)/$D$59</f>
        <v/>
      </c>
      <c r="M116" s="411">
        <f>10^L116</f>
        <v/>
      </c>
      <c r="N116" s="322">
        <f>M116*(452/G116)</f>
        <v/>
      </c>
      <c r="O116" s="412">
        <f>N116*E116</f>
        <v/>
      </c>
      <c r="P116" s="413">
        <f>O116/1000</f>
        <v/>
      </c>
      <c r="Q116" s="414">
        <f>((P116*10^-12)*(G116*617.9))*10^-6*10^9*10^3</f>
        <v/>
      </c>
      <c r="R116" s="415">
        <f>1-(P119/P116)</f>
        <v/>
      </c>
      <c r="S116" s="416">
        <f>AVERAGE(O116:O121)</f>
        <v/>
      </c>
      <c r="T116" s="417">
        <f>AVERAGE(P116:P121)</f>
        <v/>
      </c>
      <c r="U116" s="418">
        <f>AVERAGE(Q116:Q121)</f>
        <v/>
      </c>
      <c r="V116" s="168" t="n"/>
    </row>
    <row r="117" ht="15" customHeight="1">
      <c r="B117" s="47" t="n"/>
      <c r="C117" s="373" t="n"/>
      <c r="D117" s="375" t="n"/>
      <c r="E117" s="374" t="n"/>
      <c r="F117" s="190" t="n"/>
      <c r="G117" s="375" t="n"/>
      <c r="H117" s="41" t="n"/>
      <c r="I117" s="373" t="n"/>
      <c r="J117" s="154">
        <f>F117-I116</f>
        <v/>
      </c>
      <c r="K117" s="376" t="n"/>
      <c r="L117" s="375" t="n"/>
      <c r="M117" s="359" t="n"/>
      <c r="N117" s="376" t="n"/>
      <c r="O117" s="373" t="n"/>
      <c r="P117" s="359" t="n"/>
      <c r="Q117" s="376" t="n"/>
      <c r="R117" s="376" t="n"/>
      <c r="S117" s="373" t="n"/>
      <c r="T117" s="374" t="n"/>
      <c r="U117" s="356" t="n"/>
      <c r="V117" s="168" t="n"/>
    </row>
    <row r="118" ht="15" customHeight="1">
      <c r="B118" s="47" t="n"/>
      <c r="C118" s="373" t="n"/>
      <c r="D118" s="375" t="n"/>
      <c r="E118" s="402" t="n"/>
      <c r="F118" s="190" t="n"/>
      <c r="G118" s="375" t="n"/>
      <c r="H118" s="41" t="n"/>
      <c r="I118" s="403" t="n"/>
      <c r="J118" s="154">
        <f>F118-I116</f>
        <v/>
      </c>
      <c r="K118" s="376" t="n"/>
      <c r="L118" s="404" t="n"/>
      <c r="M118" s="405" t="n"/>
      <c r="N118" s="406" t="n"/>
      <c r="O118" s="403" t="n"/>
      <c r="P118" s="405" t="n"/>
      <c r="Q118" s="406" t="n"/>
      <c r="R118" s="376" t="n"/>
      <c r="S118" s="373" t="n"/>
      <c r="T118" s="374" t="n"/>
      <c r="U118" s="356" t="n"/>
      <c r="V118" s="168" t="n"/>
    </row>
    <row r="119" ht="15" customHeight="1">
      <c r="B119" s="47" t="n"/>
      <c r="C119" s="373" t="n"/>
      <c r="D119" s="375" t="n"/>
      <c r="E119" s="290" t="n"/>
      <c r="F119" s="190" t="n"/>
      <c r="G119" s="375" t="n"/>
      <c r="H119" s="40" t="n"/>
      <c r="I119" s="247">
        <f>AVERAGE(F119:F121)</f>
        <v/>
      </c>
      <c r="J119" s="151">
        <f>F119-I119</f>
        <v/>
      </c>
      <c r="K119" s="376" t="n"/>
      <c r="L119" s="251">
        <f>(I119-$D$57)/$D$59</f>
        <v/>
      </c>
      <c r="M119" s="266">
        <f>10^L119</f>
        <v/>
      </c>
      <c r="N119" s="263">
        <f>M119*(452/G116)</f>
        <v/>
      </c>
      <c r="O119" s="260">
        <f>N119*E119</f>
        <v/>
      </c>
      <c r="P119" s="257">
        <f>O119/1000</f>
        <v/>
      </c>
      <c r="Q119" s="254">
        <f>((P119*10^-12)*(G116*617.9))*10^-6*10^9*10^3</f>
        <v/>
      </c>
      <c r="R119" s="376" t="n"/>
      <c r="S119" s="373" t="n"/>
      <c r="T119" s="374" t="n"/>
      <c r="U119" s="356" t="n"/>
      <c r="V119" s="168" t="n"/>
    </row>
    <row r="120" ht="15" customHeight="1">
      <c r="B120" s="47" t="n"/>
      <c r="C120" s="373" t="n"/>
      <c r="D120" s="375" t="n"/>
      <c r="E120" s="375" t="n"/>
      <c r="F120" s="190" t="n"/>
      <c r="G120" s="375" t="n"/>
      <c r="H120" s="41" t="n"/>
      <c r="I120" s="373" t="n"/>
      <c r="J120" s="154">
        <f>F120-I119</f>
        <v/>
      </c>
      <c r="K120" s="376" t="n"/>
      <c r="L120" s="375" t="n"/>
      <c r="M120" s="359" t="n"/>
      <c r="N120" s="376" t="n"/>
      <c r="O120" s="373" t="n"/>
      <c r="P120" s="359" t="n"/>
      <c r="Q120" s="376" t="n"/>
      <c r="R120" s="376" t="n"/>
      <c r="S120" s="373" t="n"/>
      <c r="T120" s="374" t="n"/>
      <c r="U120" s="356" t="n"/>
      <c r="V120" s="168" t="n"/>
    </row>
    <row r="121" ht="15" customHeight="1" thickBot="1">
      <c r="B121" s="47" t="n"/>
      <c r="C121" s="377" t="n"/>
      <c r="D121" s="379" t="n"/>
      <c r="E121" s="379" t="n"/>
      <c r="F121" s="191" t="n"/>
      <c r="G121" s="379" t="n"/>
      <c r="H121" s="42" t="n"/>
      <c r="I121" s="377" t="n"/>
      <c r="J121" s="155">
        <f>F121-I119</f>
        <v/>
      </c>
      <c r="K121" s="381" t="n"/>
      <c r="L121" s="379" t="n"/>
      <c r="M121" s="380" t="n"/>
      <c r="N121" s="381" t="n"/>
      <c r="O121" s="377" t="n"/>
      <c r="P121" s="380" t="n"/>
      <c r="Q121" s="381" t="n"/>
      <c r="R121" s="381" t="n"/>
      <c r="S121" s="377" t="n"/>
      <c r="T121" s="378" t="n"/>
      <c r="U121" s="407" t="n"/>
      <c r="V121" s="168" t="n"/>
    </row>
    <row r="122" ht="15" customHeight="1">
      <c r="B122" s="47" t="n"/>
      <c r="C122" s="382" t="n">
        <v>8</v>
      </c>
      <c r="D122" s="393" t="n"/>
      <c r="E122" s="313" t="n"/>
      <c r="F122" s="192" t="n"/>
      <c r="G122" s="419" t="n"/>
      <c r="H122" s="43" t="n"/>
      <c r="I122" s="408">
        <f>AVERAGE(F122:F124)</f>
        <v/>
      </c>
      <c r="J122" s="153">
        <f>F122-I122</f>
        <v/>
      </c>
      <c r="K122" s="409">
        <f>I125-I122</f>
        <v/>
      </c>
      <c r="L122" s="410">
        <f>(I122-$D$57)/$D$59</f>
        <v/>
      </c>
      <c r="M122" s="411">
        <f>10^L122</f>
        <v/>
      </c>
      <c r="N122" s="322">
        <f>M122*(452/G122)</f>
        <v/>
      </c>
      <c r="O122" s="412">
        <f>N122*E122</f>
        <v/>
      </c>
      <c r="P122" s="413">
        <f>O122/1000</f>
        <v/>
      </c>
      <c r="Q122" s="414">
        <f>((P122*10^-12)*(G122*617.9))*10^-6*10^9*10^3</f>
        <v/>
      </c>
      <c r="R122" s="415">
        <f>1-(P125/P122)</f>
        <v/>
      </c>
      <c r="S122" s="416">
        <f>AVERAGE(O122:O127)</f>
        <v/>
      </c>
      <c r="T122" s="417">
        <f>AVERAGE(P122:P127)</f>
        <v/>
      </c>
      <c r="U122" s="418">
        <f>AVERAGE(Q122:Q127)</f>
        <v/>
      </c>
      <c r="V122" s="168" t="n"/>
    </row>
    <row r="123" ht="15" customHeight="1">
      <c r="B123" s="47" t="n"/>
      <c r="C123" s="373" t="n"/>
      <c r="D123" s="375" t="n"/>
      <c r="E123" s="374" t="n"/>
      <c r="F123" s="190" t="n"/>
      <c r="G123" s="375" t="n"/>
      <c r="H123" s="41" t="n"/>
      <c r="I123" s="373" t="n"/>
      <c r="J123" s="154">
        <f>F123-I122</f>
        <v/>
      </c>
      <c r="K123" s="376" t="n"/>
      <c r="L123" s="375" t="n"/>
      <c r="M123" s="359" t="n"/>
      <c r="N123" s="376" t="n"/>
      <c r="O123" s="373" t="n"/>
      <c r="P123" s="359" t="n"/>
      <c r="Q123" s="376" t="n"/>
      <c r="R123" s="376" t="n"/>
      <c r="S123" s="373" t="n"/>
      <c r="T123" s="374" t="n"/>
      <c r="U123" s="356" t="n"/>
      <c r="V123" s="168" t="n"/>
    </row>
    <row r="124" ht="15" customHeight="1">
      <c r="B124" s="47" t="n"/>
      <c r="C124" s="373" t="n"/>
      <c r="D124" s="375" t="n"/>
      <c r="E124" s="402" t="n"/>
      <c r="F124" s="190" t="n"/>
      <c r="G124" s="375" t="n"/>
      <c r="H124" s="41" t="n"/>
      <c r="I124" s="403" t="n"/>
      <c r="J124" s="154">
        <f>F124-I122</f>
        <v/>
      </c>
      <c r="K124" s="376" t="n"/>
      <c r="L124" s="404" t="n"/>
      <c r="M124" s="405" t="n"/>
      <c r="N124" s="406" t="n"/>
      <c r="O124" s="403" t="n"/>
      <c r="P124" s="405" t="n"/>
      <c r="Q124" s="406" t="n"/>
      <c r="R124" s="376" t="n"/>
      <c r="S124" s="373" t="n"/>
      <c r="T124" s="374" t="n"/>
      <c r="U124" s="356" t="n"/>
      <c r="V124" s="168" t="n"/>
    </row>
    <row r="125" ht="15" customHeight="1">
      <c r="B125" s="47" t="n"/>
      <c r="C125" s="373" t="n"/>
      <c r="D125" s="375" t="n"/>
      <c r="E125" s="290" t="n"/>
      <c r="F125" s="190" t="n"/>
      <c r="G125" s="375" t="n"/>
      <c r="H125" s="40" t="n"/>
      <c r="I125" s="247">
        <f>AVERAGE(F125:F127)</f>
        <v/>
      </c>
      <c r="J125" s="151">
        <f>F125-I125</f>
        <v/>
      </c>
      <c r="K125" s="376" t="n"/>
      <c r="L125" s="251">
        <f>(I125-$D$57)/$D$59</f>
        <v/>
      </c>
      <c r="M125" s="266">
        <f>10^L125</f>
        <v/>
      </c>
      <c r="N125" s="263">
        <f>M125*(452/G122)</f>
        <v/>
      </c>
      <c r="O125" s="260">
        <f>N125*E125</f>
        <v/>
      </c>
      <c r="P125" s="257">
        <f>O125/1000</f>
        <v/>
      </c>
      <c r="Q125" s="254">
        <f>((P125*10^-12)*(G122*617.9))*10^-6*10^9*10^3</f>
        <v/>
      </c>
      <c r="R125" s="376" t="n"/>
      <c r="S125" s="373" t="n"/>
      <c r="T125" s="374" t="n"/>
      <c r="U125" s="356" t="n"/>
      <c r="V125" s="168" t="n"/>
    </row>
    <row r="126" ht="15" customHeight="1">
      <c r="B126" s="47" t="n"/>
      <c r="C126" s="373" t="n"/>
      <c r="D126" s="375" t="n"/>
      <c r="E126" s="375" t="n"/>
      <c r="F126" s="190" t="n"/>
      <c r="G126" s="375" t="n"/>
      <c r="H126" s="41" t="n"/>
      <c r="I126" s="373" t="n"/>
      <c r="J126" s="154">
        <f>F126-I125</f>
        <v/>
      </c>
      <c r="K126" s="376" t="n"/>
      <c r="L126" s="375" t="n"/>
      <c r="M126" s="359" t="n"/>
      <c r="N126" s="376" t="n"/>
      <c r="O126" s="373" t="n"/>
      <c r="P126" s="359" t="n"/>
      <c r="Q126" s="376" t="n"/>
      <c r="R126" s="376" t="n"/>
      <c r="S126" s="373" t="n"/>
      <c r="T126" s="374" t="n"/>
      <c r="U126" s="356" t="n"/>
      <c r="V126" s="168" t="n"/>
    </row>
    <row r="127" ht="15" customHeight="1" thickBot="1">
      <c r="B127" s="47" t="n"/>
      <c r="C127" s="377" t="n"/>
      <c r="D127" s="379" t="n"/>
      <c r="E127" s="379" t="n"/>
      <c r="F127" s="191" t="n"/>
      <c r="G127" s="379" t="n"/>
      <c r="H127" s="42" t="n"/>
      <c r="I127" s="377" t="n"/>
      <c r="J127" s="155">
        <f>F127-I125</f>
        <v/>
      </c>
      <c r="K127" s="381" t="n"/>
      <c r="L127" s="379" t="n"/>
      <c r="M127" s="380" t="n"/>
      <c r="N127" s="381" t="n"/>
      <c r="O127" s="377" t="n"/>
      <c r="P127" s="380" t="n"/>
      <c r="Q127" s="381" t="n"/>
      <c r="R127" s="381" t="n"/>
      <c r="S127" s="377" t="n"/>
      <c r="T127" s="378" t="n"/>
      <c r="U127" s="407" t="n"/>
      <c r="V127" s="168" t="n"/>
    </row>
    <row r="128" ht="15" customHeight="1">
      <c r="B128" s="47" t="n"/>
      <c r="C128" s="382" t="n">
        <v>9</v>
      </c>
      <c r="D128" s="393" t="n"/>
      <c r="E128" s="313" t="n"/>
      <c r="F128" s="192" t="n"/>
      <c r="G128" s="419" t="n"/>
      <c r="H128" s="43" t="n"/>
      <c r="I128" s="408">
        <f>AVERAGE(F128:F130)</f>
        <v/>
      </c>
      <c r="J128" s="153">
        <f>F128-I128</f>
        <v/>
      </c>
      <c r="K128" s="409">
        <f>I131-I128</f>
        <v/>
      </c>
      <c r="L128" s="410">
        <f>(I128-$D$57)/$D$59</f>
        <v/>
      </c>
      <c r="M128" s="411">
        <f>10^L128</f>
        <v/>
      </c>
      <c r="N128" s="322">
        <f>M128*(452/G128)</f>
        <v/>
      </c>
      <c r="O128" s="412">
        <f>N128*E128</f>
        <v/>
      </c>
      <c r="P128" s="413">
        <f>O128/1000</f>
        <v/>
      </c>
      <c r="Q128" s="414">
        <f>((P128*10^-12)*(G128*617.9))*10^-6*10^9*10^3</f>
        <v/>
      </c>
      <c r="R128" s="415">
        <f>1-(P131/P128)</f>
        <v/>
      </c>
      <c r="S128" s="416">
        <f>AVERAGE(O128:O133)</f>
        <v/>
      </c>
      <c r="T128" s="417">
        <f>AVERAGE(P128:P133)</f>
        <v/>
      </c>
      <c r="U128" s="418">
        <f>AVERAGE(Q128:Q133)</f>
        <v/>
      </c>
      <c r="V128" s="168" t="n"/>
    </row>
    <row r="129" ht="15" customHeight="1">
      <c r="B129" s="47" t="n"/>
      <c r="C129" s="373" t="n"/>
      <c r="D129" s="375" t="n"/>
      <c r="E129" s="374" t="n"/>
      <c r="F129" s="190" t="n"/>
      <c r="G129" s="375" t="n"/>
      <c r="H129" s="41" t="n"/>
      <c r="I129" s="373" t="n"/>
      <c r="J129" s="154">
        <f>F129-I128</f>
        <v/>
      </c>
      <c r="K129" s="376" t="n"/>
      <c r="L129" s="375" t="n"/>
      <c r="M129" s="359" t="n"/>
      <c r="N129" s="376" t="n"/>
      <c r="O129" s="373" t="n"/>
      <c r="P129" s="359" t="n"/>
      <c r="Q129" s="376" t="n"/>
      <c r="R129" s="376" t="n"/>
      <c r="S129" s="373" t="n"/>
      <c r="T129" s="374" t="n"/>
      <c r="U129" s="356" t="n"/>
      <c r="V129" s="168" t="n"/>
    </row>
    <row r="130" ht="15" customHeight="1">
      <c r="B130" s="47" t="n"/>
      <c r="C130" s="373" t="n"/>
      <c r="D130" s="375" t="n"/>
      <c r="E130" s="402" t="n"/>
      <c r="F130" s="190" t="n"/>
      <c r="G130" s="375" t="n"/>
      <c r="H130" s="41" t="n"/>
      <c r="I130" s="403" t="n"/>
      <c r="J130" s="154">
        <f>F130-I128</f>
        <v/>
      </c>
      <c r="K130" s="376" t="n"/>
      <c r="L130" s="404" t="n"/>
      <c r="M130" s="405" t="n"/>
      <c r="N130" s="406" t="n"/>
      <c r="O130" s="403" t="n"/>
      <c r="P130" s="405" t="n"/>
      <c r="Q130" s="406" t="n"/>
      <c r="R130" s="376" t="n"/>
      <c r="S130" s="373" t="n"/>
      <c r="T130" s="374" t="n"/>
      <c r="U130" s="356" t="n"/>
      <c r="V130" s="168" t="n"/>
    </row>
    <row r="131" ht="15" customHeight="1">
      <c r="B131" s="47" t="n"/>
      <c r="C131" s="373" t="n"/>
      <c r="D131" s="375" t="n"/>
      <c r="E131" s="290" t="n"/>
      <c r="F131" s="190" t="n"/>
      <c r="G131" s="375" t="n"/>
      <c r="H131" s="40" t="n"/>
      <c r="I131" s="247">
        <f>AVERAGE(F131:F133)</f>
        <v/>
      </c>
      <c r="J131" s="151">
        <f>F131-I131</f>
        <v/>
      </c>
      <c r="K131" s="376" t="n"/>
      <c r="L131" s="251">
        <f>(I131-$D$57)/$D$59</f>
        <v/>
      </c>
      <c r="M131" s="266">
        <f>10^L131</f>
        <v/>
      </c>
      <c r="N131" s="263">
        <f>M131*(452/G128)</f>
        <v/>
      </c>
      <c r="O131" s="260">
        <f>N131*E131</f>
        <v/>
      </c>
      <c r="P131" s="257">
        <f>O131/1000</f>
        <v/>
      </c>
      <c r="Q131" s="254">
        <f>((P131*10^-12)*(G128*617.9))*10^-6*10^9*10^3</f>
        <v/>
      </c>
      <c r="R131" s="376" t="n"/>
      <c r="S131" s="373" t="n"/>
      <c r="T131" s="374" t="n"/>
      <c r="U131" s="356" t="n"/>
      <c r="V131" s="168" t="n"/>
    </row>
    <row r="132" ht="15" customHeight="1">
      <c r="B132" s="47" t="n"/>
      <c r="C132" s="373" t="n"/>
      <c r="D132" s="375" t="n"/>
      <c r="E132" s="375" t="n"/>
      <c r="F132" s="190" t="n"/>
      <c r="G132" s="375" t="n"/>
      <c r="H132" s="41" t="n"/>
      <c r="I132" s="373" t="n"/>
      <c r="J132" s="154">
        <f>F132-I131</f>
        <v/>
      </c>
      <c r="K132" s="376" t="n"/>
      <c r="L132" s="375" t="n"/>
      <c r="M132" s="359" t="n"/>
      <c r="N132" s="376" t="n"/>
      <c r="O132" s="373" t="n"/>
      <c r="P132" s="359" t="n"/>
      <c r="Q132" s="376" t="n"/>
      <c r="R132" s="376" t="n"/>
      <c r="S132" s="373" t="n"/>
      <c r="T132" s="374" t="n"/>
      <c r="U132" s="356" t="n"/>
      <c r="V132" s="168" t="n"/>
    </row>
    <row r="133" ht="15" customHeight="1" thickBot="1">
      <c r="B133" s="47" t="n"/>
      <c r="C133" s="377" t="n"/>
      <c r="D133" s="379" t="n"/>
      <c r="E133" s="379" t="n"/>
      <c r="F133" s="191" t="n"/>
      <c r="G133" s="379" t="n"/>
      <c r="H133" s="42" t="n"/>
      <c r="I133" s="377" t="n"/>
      <c r="J133" s="155">
        <f>F133-I131</f>
        <v/>
      </c>
      <c r="K133" s="381" t="n"/>
      <c r="L133" s="379" t="n"/>
      <c r="M133" s="380" t="n"/>
      <c r="N133" s="381" t="n"/>
      <c r="O133" s="377" t="n"/>
      <c r="P133" s="380" t="n"/>
      <c r="Q133" s="381" t="n"/>
      <c r="R133" s="381" t="n"/>
      <c r="S133" s="377" t="n"/>
      <c r="T133" s="378" t="n"/>
      <c r="U133" s="407" t="n"/>
      <c r="V133" s="168" t="n"/>
    </row>
    <row r="134" ht="15" customHeight="1">
      <c r="B134" s="47" t="n"/>
      <c r="C134" s="382" t="n">
        <v>10</v>
      </c>
      <c r="D134" s="393" t="n"/>
      <c r="E134" s="313" t="n"/>
      <c r="F134" s="192" t="n"/>
      <c r="G134" s="419" t="n"/>
      <c r="H134" s="43" t="n"/>
      <c r="I134" s="408">
        <f>AVERAGE(F134:F136)</f>
        <v/>
      </c>
      <c r="J134" s="153">
        <f>F134-I134</f>
        <v/>
      </c>
      <c r="K134" s="409">
        <f>I137-I134</f>
        <v/>
      </c>
      <c r="L134" s="410">
        <f>(I134-$D$57)/$D$59</f>
        <v/>
      </c>
      <c r="M134" s="411">
        <f>10^L134</f>
        <v/>
      </c>
      <c r="N134" s="322">
        <f>M134*(452/G134)</f>
        <v/>
      </c>
      <c r="O134" s="412">
        <f>N134*E134</f>
        <v/>
      </c>
      <c r="P134" s="413">
        <f>O134/1000</f>
        <v/>
      </c>
      <c r="Q134" s="414">
        <f>((P134*10^-12)*(G134*617.9))*10^-6*10^9*10^3</f>
        <v/>
      </c>
      <c r="R134" s="415">
        <f>1-(P137/P134)</f>
        <v/>
      </c>
      <c r="S134" s="416">
        <f>AVERAGE(O134:O139)</f>
        <v/>
      </c>
      <c r="T134" s="417">
        <f>AVERAGE(P134:P139)</f>
        <v/>
      </c>
      <c r="U134" s="418">
        <f>AVERAGE(Q134:Q139)</f>
        <v/>
      </c>
      <c r="V134" s="168" t="n"/>
    </row>
    <row r="135" ht="15" customHeight="1">
      <c r="B135" s="47" t="n"/>
      <c r="C135" s="373" t="n"/>
      <c r="D135" s="375" t="n"/>
      <c r="E135" s="374" t="n"/>
      <c r="F135" s="190" t="n"/>
      <c r="G135" s="375" t="n"/>
      <c r="H135" s="41" t="n"/>
      <c r="I135" s="373" t="n"/>
      <c r="J135" s="154">
        <f>F135-I134</f>
        <v/>
      </c>
      <c r="K135" s="376" t="n"/>
      <c r="L135" s="375" t="n"/>
      <c r="M135" s="359" t="n"/>
      <c r="N135" s="376" t="n"/>
      <c r="O135" s="373" t="n"/>
      <c r="P135" s="359" t="n"/>
      <c r="Q135" s="376" t="n"/>
      <c r="R135" s="376" t="n"/>
      <c r="S135" s="373" t="n"/>
      <c r="T135" s="374" t="n"/>
      <c r="U135" s="356" t="n"/>
      <c r="V135" s="168" t="n"/>
    </row>
    <row r="136" ht="15" customHeight="1">
      <c r="B136" s="47" t="n"/>
      <c r="C136" s="373" t="n"/>
      <c r="D136" s="375" t="n"/>
      <c r="E136" s="402" t="n"/>
      <c r="F136" s="190" t="n"/>
      <c r="G136" s="375" t="n"/>
      <c r="H136" s="41" t="n"/>
      <c r="I136" s="403" t="n"/>
      <c r="J136" s="154">
        <f>F136-I134</f>
        <v/>
      </c>
      <c r="K136" s="376" t="n"/>
      <c r="L136" s="404" t="n"/>
      <c r="M136" s="405" t="n"/>
      <c r="N136" s="406" t="n"/>
      <c r="O136" s="403" t="n"/>
      <c r="P136" s="405" t="n"/>
      <c r="Q136" s="406" t="n"/>
      <c r="R136" s="376" t="n"/>
      <c r="S136" s="373" t="n"/>
      <c r="T136" s="374" t="n"/>
      <c r="U136" s="356" t="n"/>
      <c r="V136" s="168" t="n"/>
    </row>
    <row r="137" ht="15" customHeight="1">
      <c r="B137" s="47" t="n"/>
      <c r="C137" s="373" t="n"/>
      <c r="D137" s="375" t="n"/>
      <c r="E137" s="290" t="n"/>
      <c r="F137" s="190" t="n"/>
      <c r="G137" s="375" t="n"/>
      <c r="H137" s="40" t="n"/>
      <c r="I137" s="247">
        <f>AVERAGE(F137:F139)</f>
        <v/>
      </c>
      <c r="J137" s="151">
        <f>F137-I137</f>
        <v/>
      </c>
      <c r="K137" s="376" t="n"/>
      <c r="L137" s="251">
        <f>(I137-$D$57)/$D$59</f>
        <v/>
      </c>
      <c r="M137" s="266">
        <f>10^L137</f>
        <v/>
      </c>
      <c r="N137" s="263">
        <f>M137*(452/G134)</f>
        <v/>
      </c>
      <c r="O137" s="260">
        <f>N137*E137</f>
        <v/>
      </c>
      <c r="P137" s="257">
        <f>O137/1000</f>
        <v/>
      </c>
      <c r="Q137" s="254">
        <f>((P137*10^-12)*(G134*617.9))*10^-6*10^9*10^3</f>
        <v/>
      </c>
      <c r="R137" s="376" t="n"/>
      <c r="S137" s="373" t="n"/>
      <c r="T137" s="374" t="n"/>
      <c r="U137" s="356" t="n"/>
      <c r="V137" s="168" t="n"/>
    </row>
    <row r="138" ht="15" customHeight="1">
      <c r="B138" s="47" t="n"/>
      <c r="C138" s="373" t="n"/>
      <c r="D138" s="375" t="n"/>
      <c r="E138" s="375" t="n"/>
      <c r="F138" s="190" t="n"/>
      <c r="G138" s="375" t="n"/>
      <c r="H138" s="41" t="n"/>
      <c r="I138" s="373" t="n"/>
      <c r="J138" s="154">
        <f>F138-I137</f>
        <v/>
      </c>
      <c r="K138" s="376" t="n"/>
      <c r="L138" s="375" t="n"/>
      <c r="M138" s="359" t="n"/>
      <c r="N138" s="376" t="n"/>
      <c r="O138" s="373" t="n"/>
      <c r="P138" s="359" t="n"/>
      <c r="Q138" s="376" t="n"/>
      <c r="R138" s="376" t="n"/>
      <c r="S138" s="373" t="n"/>
      <c r="T138" s="374" t="n"/>
      <c r="U138" s="356" t="n"/>
      <c r="V138" s="168" t="n"/>
    </row>
    <row r="139" ht="15" customHeight="1" thickBot="1">
      <c r="B139" s="47" t="n"/>
      <c r="C139" s="377" t="n"/>
      <c r="D139" s="379" t="n"/>
      <c r="E139" s="379" t="n"/>
      <c r="F139" s="191" t="n"/>
      <c r="G139" s="379" t="n"/>
      <c r="H139" s="42" t="n"/>
      <c r="I139" s="377" t="n"/>
      <c r="J139" s="155">
        <f>F139-I137</f>
        <v/>
      </c>
      <c r="K139" s="381" t="n"/>
      <c r="L139" s="379" t="n"/>
      <c r="M139" s="380" t="n"/>
      <c r="N139" s="381" t="n"/>
      <c r="O139" s="377" t="n"/>
      <c r="P139" s="380" t="n"/>
      <c r="Q139" s="381" t="n"/>
      <c r="R139" s="381" t="n"/>
      <c r="S139" s="377" t="n"/>
      <c r="T139" s="378" t="n"/>
      <c r="U139" s="407" t="n"/>
      <c r="V139" s="168" t="n"/>
    </row>
    <row r="140" ht="15" customHeight="1">
      <c r="B140" s="47" t="n"/>
      <c r="C140" s="382" t="n">
        <v>11</v>
      </c>
      <c r="D140" s="393" t="n"/>
      <c r="E140" s="313" t="n"/>
      <c r="F140" s="192" t="n"/>
      <c r="G140" s="419" t="n"/>
      <c r="H140" s="43" t="n"/>
      <c r="I140" s="408">
        <f>AVERAGE(F140:F142)</f>
        <v/>
      </c>
      <c r="J140" s="153">
        <f>F140-I140</f>
        <v/>
      </c>
      <c r="K140" s="409">
        <f>I143-I140</f>
        <v/>
      </c>
      <c r="L140" s="410">
        <f>(I140-$D$57)/$D$59</f>
        <v/>
      </c>
      <c r="M140" s="411">
        <f>10^L140</f>
        <v/>
      </c>
      <c r="N140" s="322">
        <f>M140*(452/G140)</f>
        <v/>
      </c>
      <c r="O140" s="412">
        <f>N140*E140</f>
        <v/>
      </c>
      <c r="P140" s="413">
        <f>O140/1000</f>
        <v/>
      </c>
      <c r="Q140" s="414">
        <f>((P140*10^-12)*(G140*617.9))*10^-6*10^9*10^3</f>
        <v/>
      </c>
      <c r="R140" s="415">
        <f>1-(P143/P140)</f>
        <v/>
      </c>
      <c r="S140" s="416">
        <f>AVERAGE(O140:O145)</f>
        <v/>
      </c>
      <c r="T140" s="417">
        <f>AVERAGE(P140:P145)</f>
        <v/>
      </c>
      <c r="U140" s="418">
        <f>AVERAGE(Q140:Q145)</f>
        <v/>
      </c>
      <c r="V140" s="168" t="n"/>
    </row>
    <row r="141" ht="15" customHeight="1">
      <c r="B141" s="47" t="n"/>
      <c r="C141" s="373" t="n"/>
      <c r="D141" s="375" t="n"/>
      <c r="E141" s="374" t="n"/>
      <c r="F141" s="190" t="n"/>
      <c r="G141" s="375" t="n"/>
      <c r="H141" s="41" t="n"/>
      <c r="I141" s="373" t="n"/>
      <c r="J141" s="154">
        <f>F141-I140</f>
        <v/>
      </c>
      <c r="K141" s="376" t="n"/>
      <c r="L141" s="375" t="n"/>
      <c r="M141" s="359" t="n"/>
      <c r="N141" s="376" t="n"/>
      <c r="O141" s="373" t="n"/>
      <c r="P141" s="359" t="n"/>
      <c r="Q141" s="376" t="n"/>
      <c r="R141" s="376" t="n"/>
      <c r="S141" s="373" t="n"/>
      <c r="T141" s="374" t="n"/>
      <c r="U141" s="356" t="n"/>
      <c r="V141" s="168" t="n"/>
    </row>
    <row r="142" ht="15" customHeight="1">
      <c r="B142" s="47" t="n"/>
      <c r="C142" s="373" t="n"/>
      <c r="D142" s="375" t="n"/>
      <c r="E142" s="402" t="n"/>
      <c r="F142" s="190" t="n"/>
      <c r="G142" s="375" t="n"/>
      <c r="H142" s="41" t="n"/>
      <c r="I142" s="403" t="n"/>
      <c r="J142" s="154">
        <f>F142-I140</f>
        <v/>
      </c>
      <c r="K142" s="376" t="n"/>
      <c r="L142" s="404" t="n"/>
      <c r="M142" s="405" t="n"/>
      <c r="N142" s="406" t="n"/>
      <c r="O142" s="403" t="n"/>
      <c r="P142" s="405" t="n"/>
      <c r="Q142" s="406" t="n"/>
      <c r="R142" s="376" t="n"/>
      <c r="S142" s="373" t="n"/>
      <c r="T142" s="374" t="n"/>
      <c r="U142" s="356" t="n"/>
      <c r="V142" s="168" t="n"/>
    </row>
    <row r="143" ht="15" customHeight="1">
      <c r="B143" s="47" t="n"/>
      <c r="C143" s="373" t="n"/>
      <c r="D143" s="375" t="n"/>
      <c r="E143" s="290" t="n"/>
      <c r="F143" s="190" t="n"/>
      <c r="G143" s="375" t="n"/>
      <c r="H143" s="40" t="n"/>
      <c r="I143" s="247">
        <f>AVERAGE(F143:F145)</f>
        <v/>
      </c>
      <c r="J143" s="151">
        <f>F143-I143</f>
        <v/>
      </c>
      <c r="K143" s="376" t="n"/>
      <c r="L143" s="251">
        <f>(I143-$D$57)/$D$59</f>
        <v/>
      </c>
      <c r="M143" s="266">
        <f>10^L143</f>
        <v/>
      </c>
      <c r="N143" s="263">
        <f>M143*(452/G140)</f>
        <v/>
      </c>
      <c r="O143" s="260">
        <f>N143*E143</f>
        <v/>
      </c>
      <c r="P143" s="257">
        <f>O143/1000</f>
        <v/>
      </c>
      <c r="Q143" s="254">
        <f>((P143*10^-12)*(G140*617.9))*10^-6*10^9*10^3</f>
        <v/>
      </c>
      <c r="R143" s="376" t="n"/>
      <c r="S143" s="373" t="n"/>
      <c r="T143" s="374" t="n"/>
      <c r="U143" s="356" t="n"/>
      <c r="V143" s="168" t="n"/>
    </row>
    <row r="144" ht="15" customHeight="1">
      <c r="B144" s="47" t="n"/>
      <c r="C144" s="373" t="n"/>
      <c r="D144" s="375" t="n"/>
      <c r="E144" s="375" t="n"/>
      <c r="F144" s="190" t="n"/>
      <c r="G144" s="375" t="n"/>
      <c r="H144" s="41" t="n"/>
      <c r="I144" s="373" t="n"/>
      <c r="J144" s="154">
        <f>F144-I143</f>
        <v/>
      </c>
      <c r="K144" s="376" t="n"/>
      <c r="L144" s="375" t="n"/>
      <c r="M144" s="359" t="n"/>
      <c r="N144" s="376" t="n"/>
      <c r="O144" s="373" t="n"/>
      <c r="P144" s="359" t="n"/>
      <c r="Q144" s="376" t="n"/>
      <c r="R144" s="376" t="n"/>
      <c r="S144" s="373" t="n"/>
      <c r="T144" s="374" t="n"/>
      <c r="U144" s="356" t="n"/>
      <c r="V144" s="168" t="n"/>
    </row>
    <row r="145" ht="15" customHeight="1" thickBot="1">
      <c r="B145" s="47" t="n"/>
      <c r="C145" s="377" t="n"/>
      <c r="D145" s="379" t="n"/>
      <c r="E145" s="379" t="n"/>
      <c r="F145" s="191" t="n"/>
      <c r="G145" s="379" t="n"/>
      <c r="H145" s="42" t="n"/>
      <c r="I145" s="377" t="n"/>
      <c r="J145" s="155">
        <f>F145-I143</f>
        <v/>
      </c>
      <c r="K145" s="381" t="n"/>
      <c r="L145" s="379" t="n"/>
      <c r="M145" s="380" t="n"/>
      <c r="N145" s="381" t="n"/>
      <c r="O145" s="377" t="n"/>
      <c r="P145" s="380" t="n"/>
      <c r="Q145" s="381" t="n"/>
      <c r="R145" s="381" t="n"/>
      <c r="S145" s="377" t="n"/>
      <c r="T145" s="378" t="n"/>
      <c r="U145" s="407" t="n"/>
      <c r="V145" s="168" t="n"/>
    </row>
    <row r="146" ht="15" customHeight="1">
      <c r="B146" s="47" t="n"/>
      <c r="C146" s="382" t="n">
        <v>12</v>
      </c>
      <c r="D146" s="393" t="n"/>
      <c r="E146" s="313" t="n"/>
      <c r="F146" s="192" t="n"/>
      <c r="G146" s="419" t="n"/>
      <c r="H146" s="43" t="n"/>
      <c r="I146" s="408">
        <f>AVERAGE(F146:F148)</f>
        <v/>
      </c>
      <c r="J146" s="153">
        <f>F146-I146</f>
        <v/>
      </c>
      <c r="K146" s="409">
        <f>I149-I146</f>
        <v/>
      </c>
      <c r="L146" s="410">
        <f>(I146-$D$57)/$D$59</f>
        <v/>
      </c>
      <c r="M146" s="411">
        <f>10^L146</f>
        <v/>
      </c>
      <c r="N146" s="322">
        <f>M146*(452/G146)</f>
        <v/>
      </c>
      <c r="O146" s="412">
        <f>N146*E146</f>
        <v/>
      </c>
      <c r="P146" s="413">
        <f>O146/1000</f>
        <v/>
      </c>
      <c r="Q146" s="414">
        <f>((P146*10^-12)*(G146*617.9))*10^-6*10^9*10^3</f>
        <v/>
      </c>
      <c r="R146" s="415">
        <f>1-(P149/P146)</f>
        <v/>
      </c>
      <c r="S146" s="416">
        <f>AVERAGE(O146:O151)</f>
        <v/>
      </c>
      <c r="T146" s="417">
        <f>AVERAGE(P146:P151)</f>
        <v/>
      </c>
      <c r="U146" s="418">
        <f>AVERAGE(Q146:Q151)</f>
        <v/>
      </c>
      <c r="V146" s="168" t="n"/>
    </row>
    <row r="147" ht="15" customHeight="1">
      <c r="B147" s="47" t="n"/>
      <c r="C147" s="373" t="n"/>
      <c r="D147" s="375" t="n"/>
      <c r="E147" s="374" t="n"/>
      <c r="F147" s="190" t="n"/>
      <c r="G147" s="375" t="n"/>
      <c r="H147" s="41" t="n"/>
      <c r="I147" s="373" t="n"/>
      <c r="J147" s="154">
        <f>F147-I146</f>
        <v/>
      </c>
      <c r="K147" s="376" t="n"/>
      <c r="L147" s="375" t="n"/>
      <c r="M147" s="359" t="n"/>
      <c r="N147" s="376" t="n"/>
      <c r="O147" s="373" t="n"/>
      <c r="P147" s="359" t="n"/>
      <c r="Q147" s="376" t="n"/>
      <c r="R147" s="376" t="n"/>
      <c r="S147" s="373" t="n"/>
      <c r="T147" s="374" t="n"/>
      <c r="U147" s="356" t="n"/>
      <c r="V147" s="168" t="n"/>
    </row>
    <row r="148" ht="15" customHeight="1">
      <c r="B148" s="47" t="n"/>
      <c r="C148" s="373" t="n"/>
      <c r="D148" s="375" t="n"/>
      <c r="E148" s="402" t="n"/>
      <c r="F148" s="190" t="n"/>
      <c r="G148" s="375" t="n"/>
      <c r="H148" s="41" t="n"/>
      <c r="I148" s="403" t="n"/>
      <c r="J148" s="154">
        <f>F148-I146</f>
        <v/>
      </c>
      <c r="K148" s="376" t="n"/>
      <c r="L148" s="404" t="n"/>
      <c r="M148" s="405" t="n"/>
      <c r="N148" s="406" t="n"/>
      <c r="O148" s="403" t="n"/>
      <c r="P148" s="405" t="n"/>
      <c r="Q148" s="406" t="n"/>
      <c r="R148" s="376" t="n"/>
      <c r="S148" s="373" t="n"/>
      <c r="T148" s="374" t="n"/>
      <c r="U148" s="356" t="n"/>
      <c r="V148" s="168" t="n"/>
    </row>
    <row r="149" ht="15" customHeight="1">
      <c r="B149" s="47" t="n"/>
      <c r="C149" s="373" t="n"/>
      <c r="D149" s="375" t="n"/>
      <c r="E149" s="290" t="n"/>
      <c r="F149" s="190" t="n"/>
      <c r="G149" s="375" t="n"/>
      <c r="H149" s="40" t="n"/>
      <c r="I149" s="247">
        <f>AVERAGE(F149:F151)</f>
        <v/>
      </c>
      <c r="J149" s="151">
        <f>F149-I149</f>
        <v/>
      </c>
      <c r="K149" s="376" t="n"/>
      <c r="L149" s="251">
        <f>(I149-$D$57)/$D$59</f>
        <v/>
      </c>
      <c r="M149" s="266">
        <f>10^L149</f>
        <v/>
      </c>
      <c r="N149" s="263">
        <f>M149*(452/G146)</f>
        <v/>
      </c>
      <c r="O149" s="260">
        <f>N149*E149</f>
        <v/>
      </c>
      <c r="P149" s="257">
        <f>O149/1000</f>
        <v/>
      </c>
      <c r="Q149" s="254">
        <f>((P149*10^-12)*(G146*617.9))*10^-6*10^9*10^3</f>
        <v/>
      </c>
      <c r="R149" s="376" t="n"/>
      <c r="S149" s="373" t="n"/>
      <c r="T149" s="374" t="n"/>
      <c r="U149" s="356" t="n"/>
      <c r="V149" s="168" t="n"/>
    </row>
    <row r="150" ht="15" customHeight="1">
      <c r="B150" s="47" t="n"/>
      <c r="C150" s="373" t="n"/>
      <c r="D150" s="375" t="n"/>
      <c r="E150" s="375" t="n"/>
      <c r="F150" s="190" t="n"/>
      <c r="G150" s="375" t="n"/>
      <c r="H150" s="41" t="n"/>
      <c r="I150" s="373" t="n"/>
      <c r="J150" s="154">
        <f>F150-I149</f>
        <v/>
      </c>
      <c r="K150" s="376" t="n"/>
      <c r="L150" s="375" t="n"/>
      <c r="M150" s="359" t="n"/>
      <c r="N150" s="376" t="n"/>
      <c r="O150" s="373" t="n"/>
      <c r="P150" s="359" t="n"/>
      <c r="Q150" s="376" t="n"/>
      <c r="R150" s="376" t="n"/>
      <c r="S150" s="373" t="n"/>
      <c r="T150" s="374" t="n"/>
      <c r="U150" s="356" t="n"/>
      <c r="V150" s="168" t="n"/>
    </row>
    <row r="151" ht="15" customHeight="1" thickBot="1">
      <c r="B151" s="47" t="n"/>
      <c r="C151" s="377" t="n"/>
      <c r="D151" s="379" t="n"/>
      <c r="E151" s="379" t="n"/>
      <c r="F151" s="191" t="n"/>
      <c r="G151" s="379" t="n"/>
      <c r="H151" s="42" t="n"/>
      <c r="I151" s="377" t="n"/>
      <c r="J151" s="155">
        <f>F151-I149</f>
        <v/>
      </c>
      <c r="K151" s="381" t="n"/>
      <c r="L151" s="379" t="n"/>
      <c r="M151" s="380" t="n"/>
      <c r="N151" s="381" t="n"/>
      <c r="O151" s="377" t="n"/>
      <c r="P151" s="380" t="n"/>
      <c r="Q151" s="381" t="n"/>
      <c r="R151" s="381" t="n"/>
      <c r="S151" s="377" t="n"/>
      <c r="T151" s="378" t="n"/>
      <c r="U151" s="407" t="n"/>
      <c r="V151" s="168" t="n"/>
    </row>
    <row r="152" ht="15" customHeight="1">
      <c r="B152" s="47" t="n"/>
      <c r="C152" s="382" t="n">
        <v>13</v>
      </c>
      <c r="D152" s="393" t="n"/>
      <c r="E152" s="313" t="n"/>
      <c r="F152" s="192" t="n"/>
      <c r="G152" s="419" t="n"/>
      <c r="H152" s="43" t="n"/>
      <c r="I152" s="408">
        <f>AVERAGE(F152:F154)</f>
        <v/>
      </c>
      <c r="J152" s="153">
        <f>F152-I152</f>
        <v/>
      </c>
      <c r="K152" s="409">
        <f>I155-I152</f>
        <v/>
      </c>
      <c r="L152" s="410">
        <f>(I152-$D$57)/$D$59</f>
        <v/>
      </c>
      <c r="M152" s="411">
        <f>10^L152</f>
        <v/>
      </c>
      <c r="N152" s="322">
        <f>M152*(452/G152)</f>
        <v/>
      </c>
      <c r="O152" s="412">
        <f>N152*E152</f>
        <v/>
      </c>
      <c r="P152" s="413">
        <f>O152/1000</f>
        <v/>
      </c>
      <c r="Q152" s="414">
        <f>((P152*10^-12)*(G152*617.9))*10^-6*10^9*10^3</f>
        <v/>
      </c>
      <c r="R152" s="415">
        <f>1-(P155/P152)</f>
        <v/>
      </c>
      <c r="S152" s="416">
        <f>AVERAGE(O152:O157)</f>
        <v/>
      </c>
      <c r="T152" s="417">
        <f>AVERAGE(P152:P157)</f>
        <v/>
      </c>
      <c r="U152" s="418">
        <f>AVERAGE(Q152:Q157)</f>
        <v/>
      </c>
      <c r="V152" s="168" t="n"/>
    </row>
    <row r="153" ht="15" customHeight="1">
      <c r="B153" s="47" t="n"/>
      <c r="C153" s="373" t="n"/>
      <c r="D153" s="375" t="n"/>
      <c r="E153" s="374" t="n"/>
      <c r="F153" s="190" t="n"/>
      <c r="G153" s="375" t="n"/>
      <c r="H153" s="41" t="n"/>
      <c r="I153" s="373" t="n"/>
      <c r="J153" s="154">
        <f>F153-I152</f>
        <v/>
      </c>
      <c r="K153" s="376" t="n"/>
      <c r="L153" s="375" t="n"/>
      <c r="M153" s="359" t="n"/>
      <c r="N153" s="376" t="n"/>
      <c r="O153" s="373" t="n"/>
      <c r="P153" s="359" t="n"/>
      <c r="Q153" s="376" t="n"/>
      <c r="R153" s="376" t="n"/>
      <c r="S153" s="373" t="n"/>
      <c r="T153" s="374" t="n"/>
      <c r="U153" s="356" t="n"/>
      <c r="V153" s="168" t="n"/>
    </row>
    <row r="154" ht="15" customHeight="1">
      <c r="B154" s="47" t="n"/>
      <c r="C154" s="373" t="n"/>
      <c r="D154" s="375" t="n"/>
      <c r="E154" s="402" t="n"/>
      <c r="F154" s="190" t="n"/>
      <c r="G154" s="375" t="n"/>
      <c r="H154" s="41" t="n"/>
      <c r="I154" s="403" t="n"/>
      <c r="J154" s="154">
        <f>F154-I152</f>
        <v/>
      </c>
      <c r="K154" s="376" t="n"/>
      <c r="L154" s="404" t="n"/>
      <c r="M154" s="405" t="n"/>
      <c r="N154" s="406" t="n"/>
      <c r="O154" s="403" t="n"/>
      <c r="P154" s="405" t="n"/>
      <c r="Q154" s="406" t="n"/>
      <c r="R154" s="376" t="n"/>
      <c r="S154" s="373" t="n"/>
      <c r="T154" s="374" t="n"/>
      <c r="U154" s="356" t="n"/>
      <c r="V154" s="168" t="n"/>
    </row>
    <row r="155" ht="15" customHeight="1">
      <c r="B155" s="47" t="n"/>
      <c r="C155" s="373" t="n"/>
      <c r="D155" s="375" t="n"/>
      <c r="E155" s="290" t="n"/>
      <c r="F155" s="190" t="n"/>
      <c r="G155" s="375" t="n"/>
      <c r="H155" s="40" t="n"/>
      <c r="I155" s="247">
        <f>AVERAGE(F155:F157)</f>
        <v/>
      </c>
      <c r="J155" s="151">
        <f>F155-I155</f>
        <v/>
      </c>
      <c r="K155" s="376" t="n"/>
      <c r="L155" s="251">
        <f>(I155-$D$57)/$D$59</f>
        <v/>
      </c>
      <c r="M155" s="266">
        <f>10^L155</f>
        <v/>
      </c>
      <c r="N155" s="263">
        <f>M155*(452/G152)</f>
        <v/>
      </c>
      <c r="O155" s="260">
        <f>N155*E155</f>
        <v/>
      </c>
      <c r="P155" s="257">
        <f>O155/1000</f>
        <v/>
      </c>
      <c r="Q155" s="254">
        <f>((P155*10^-12)*(G152*617.9))*10^-6*10^9*10^3</f>
        <v/>
      </c>
      <c r="R155" s="376" t="n"/>
      <c r="S155" s="373" t="n"/>
      <c r="T155" s="374" t="n"/>
      <c r="U155" s="356" t="n"/>
      <c r="V155" s="168" t="n"/>
    </row>
    <row r="156" ht="15" customHeight="1">
      <c r="B156" s="47" t="n"/>
      <c r="C156" s="373" t="n"/>
      <c r="D156" s="375" t="n"/>
      <c r="E156" s="375" t="n"/>
      <c r="F156" s="190" t="n"/>
      <c r="G156" s="375" t="n"/>
      <c r="H156" s="41" t="n"/>
      <c r="I156" s="373" t="n"/>
      <c r="J156" s="154">
        <f>F156-I155</f>
        <v/>
      </c>
      <c r="K156" s="376" t="n"/>
      <c r="L156" s="375" t="n"/>
      <c r="M156" s="359" t="n"/>
      <c r="N156" s="376" t="n"/>
      <c r="O156" s="373" t="n"/>
      <c r="P156" s="359" t="n"/>
      <c r="Q156" s="376" t="n"/>
      <c r="R156" s="376" t="n"/>
      <c r="S156" s="373" t="n"/>
      <c r="T156" s="374" t="n"/>
      <c r="U156" s="356" t="n"/>
      <c r="V156" s="168" t="n"/>
    </row>
    <row r="157" ht="15" customHeight="1" thickBot="1">
      <c r="B157" s="47" t="n"/>
      <c r="C157" s="377" t="n"/>
      <c r="D157" s="379" t="n"/>
      <c r="E157" s="379" t="n"/>
      <c r="F157" s="191" t="n"/>
      <c r="G157" s="379" t="n"/>
      <c r="H157" s="42" t="n"/>
      <c r="I157" s="377" t="n"/>
      <c r="J157" s="155">
        <f>F157-I155</f>
        <v/>
      </c>
      <c r="K157" s="381" t="n"/>
      <c r="L157" s="379" t="n"/>
      <c r="M157" s="380" t="n"/>
      <c r="N157" s="381" t="n"/>
      <c r="O157" s="377" t="n"/>
      <c r="P157" s="380" t="n"/>
      <c r="Q157" s="381" t="n"/>
      <c r="R157" s="381" t="n"/>
      <c r="S157" s="377" t="n"/>
      <c r="T157" s="378" t="n"/>
      <c r="U157" s="407" t="n"/>
      <c r="V157" s="168" t="n"/>
    </row>
    <row r="158" ht="15" customHeight="1">
      <c r="B158" s="47" t="n"/>
      <c r="C158" s="382" t="n">
        <v>14</v>
      </c>
      <c r="D158" s="393" t="n"/>
      <c r="E158" s="313" t="n"/>
      <c r="F158" s="192" t="n"/>
      <c r="G158" s="419" t="n"/>
      <c r="H158" s="43" t="n"/>
      <c r="I158" s="408">
        <f>AVERAGE(F158:F160)</f>
        <v/>
      </c>
      <c r="J158" s="153">
        <f>F158-I158</f>
        <v/>
      </c>
      <c r="K158" s="409">
        <f>I161-I158</f>
        <v/>
      </c>
      <c r="L158" s="410">
        <f>(I158-$D$57)/$D$59</f>
        <v/>
      </c>
      <c r="M158" s="411">
        <f>10^L158</f>
        <v/>
      </c>
      <c r="N158" s="322">
        <f>M158*(452/G158)</f>
        <v/>
      </c>
      <c r="O158" s="412">
        <f>N158*E158</f>
        <v/>
      </c>
      <c r="P158" s="413">
        <f>O158/1000</f>
        <v/>
      </c>
      <c r="Q158" s="414">
        <f>((P158*10^-12)*(G158*617.9))*10^-6*10^9*10^3</f>
        <v/>
      </c>
      <c r="R158" s="415">
        <f>1-(P161/P158)</f>
        <v/>
      </c>
      <c r="S158" s="416">
        <f>AVERAGE(O158:O163)</f>
        <v/>
      </c>
      <c r="T158" s="417">
        <f>AVERAGE(P158:P163)</f>
        <v/>
      </c>
      <c r="U158" s="418">
        <f>AVERAGE(Q158:Q163)</f>
        <v/>
      </c>
      <c r="V158" s="168" t="n"/>
    </row>
    <row r="159" ht="15" customHeight="1">
      <c r="B159" s="47" t="n"/>
      <c r="C159" s="373" t="n"/>
      <c r="D159" s="375" t="n"/>
      <c r="E159" s="374" t="n"/>
      <c r="F159" s="190" t="n"/>
      <c r="G159" s="375" t="n"/>
      <c r="H159" s="41" t="n"/>
      <c r="I159" s="373" t="n"/>
      <c r="J159" s="154">
        <f>F159-I158</f>
        <v/>
      </c>
      <c r="K159" s="376" t="n"/>
      <c r="L159" s="375" t="n"/>
      <c r="M159" s="359" t="n"/>
      <c r="N159" s="376" t="n"/>
      <c r="O159" s="373" t="n"/>
      <c r="P159" s="359" t="n"/>
      <c r="Q159" s="376" t="n"/>
      <c r="R159" s="376" t="n"/>
      <c r="S159" s="373" t="n"/>
      <c r="T159" s="374" t="n"/>
      <c r="U159" s="356" t="n"/>
      <c r="V159" s="168" t="n"/>
    </row>
    <row r="160" ht="15" customHeight="1">
      <c r="B160" s="47" t="n"/>
      <c r="C160" s="373" t="n"/>
      <c r="D160" s="375" t="n"/>
      <c r="E160" s="402" t="n"/>
      <c r="F160" s="190" t="n"/>
      <c r="G160" s="375" t="n"/>
      <c r="H160" s="41" t="n"/>
      <c r="I160" s="403" t="n"/>
      <c r="J160" s="154">
        <f>F160-I158</f>
        <v/>
      </c>
      <c r="K160" s="376" t="n"/>
      <c r="L160" s="404" t="n"/>
      <c r="M160" s="405" t="n"/>
      <c r="N160" s="406" t="n"/>
      <c r="O160" s="403" t="n"/>
      <c r="P160" s="405" t="n"/>
      <c r="Q160" s="406" t="n"/>
      <c r="R160" s="376" t="n"/>
      <c r="S160" s="373" t="n"/>
      <c r="T160" s="374" t="n"/>
      <c r="U160" s="356" t="n"/>
      <c r="V160" s="168" t="n"/>
    </row>
    <row r="161" ht="15" customHeight="1">
      <c r="B161" s="47" t="n"/>
      <c r="C161" s="373" t="n"/>
      <c r="D161" s="375" t="n"/>
      <c r="E161" s="290" t="n"/>
      <c r="F161" s="190" t="n"/>
      <c r="G161" s="375" t="n"/>
      <c r="H161" s="40" t="n"/>
      <c r="I161" s="247">
        <f>AVERAGE(F161:F163)</f>
        <v/>
      </c>
      <c r="J161" s="151">
        <f>F161-I161</f>
        <v/>
      </c>
      <c r="K161" s="376" t="n"/>
      <c r="L161" s="251">
        <f>(I161-$D$57)/$D$59</f>
        <v/>
      </c>
      <c r="M161" s="266">
        <f>10^L161</f>
        <v/>
      </c>
      <c r="N161" s="263">
        <f>M161*(452/G158)</f>
        <v/>
      </c>
      <c r="O161" s="260">
        <f>N161*E161</f>
        <v/>
      </c>
      <c r="P161" s="257">
        <f>O161/1000</f>
        <v/>
      </c>
      <c r="Q161" s="254">
        <f>((P161*10^-12)*(G158*617.9))*10^-6*10^9*10^3</f>
        <v/>
      </c>
      <c r="R161" s="376" t="n"/>
      <c r="S161" s="373" t="n"/>
      <c r="T161" s="374" t="n"/>
      <c r="U161" s="356" t="n"/>
      <c r="V161" s="168" t="n"/>
    </row>
    <row r="162" ht="15" customHeight="1">
      <c r="B162" s="47" t="n"/>
      <c r="C162" s="373" t="n"/>
      <c r="D162" s="375" t="n"/>
      <c r="E162" s="375" t="n"/>
      <c r="F162" s="190" t="n"/>
      <c r="G162" s="375" t="n"/>
      <c r="H162" s="41" t="n"/>
      <c r="I162" s="373" t="n"/>
      <c r="J162" s="154">
        <f>F162-I161</f>
        <v/>
      </c>
      <c r="K162" s="376" t="n"/>
      <c r="L162" s="375" t="n"/>
      <c r="M162" s="359" t="n"/>
      <c r="N162" s="376" t="n"/>
      <c r="O162" s="373" t="n"/>
      <c r="P162" s="359" t="n"/>
      <c r="Q162" s="376" t="n"/>
      <c r="R162" s="376" t="n"/>
      <c r="S162" s="373" t="n"/>
      <c r="T162" s="374" t="n"/>
      <c r="U162" s="356" t="n"/>
      <c r="V162" s="168" t="n"/>
    </row>
    <row r="163" ht="15" customHeight="1" thickBot="1">
      <c r="B163" s="47" t="n"/>
      <c r="C163" s="377" t="n"/>
      <c r="D163" s="379" t="n"/>
      <c r="E163" s="379" t="n"/>
      <c r="F163" s="191" t="n"/>
      <c r="G163" s="379" t="n"/>
      <c r="H163" s="42" t="n"/>
      <c r="I163" s="377" t="n"/>
      <c r="J163" s="155">
        <f>F163-I161</f>
        <v/>
      </c>
      <c r="K163" s="381" t="n"/>
      <c r="L163" s="379" t="n"/>
      <c r="M163" s="380" t="n"/>
      <c r="N163" s="381" t="n"/>
      <c r="O163" s="377" t="n"/>
      <c r="P163" s="380" t="n"/>
      <c r="Q163" s="381" t="n"/>
      <c r="R163" s="381" t="n"/>
      <c r="S163" s="377" t="n"/>
      <c r="T163" s="378" t="n"/>
      <c r="U163" s="407" t="n"/>
      <c r="V163" s="168" t="n"/>
    </row>
    <row r="164" ht="15" customHeight="1">
      <c r="B164" s="47" t="n"/>
      <c r="C164" s="382" t="n">
        <v>15</v>
      </c>
      <c r="D164" s="393" t="n"/>
      <c r="E164" s="313" t="n"/>
      <c r="F164" s="192" t="n"/>
      <c r="G164" s="419" t="n"/>
      <c r="H164" s="43" t="n"/>
      <c r="I164" s="408">
        <f>AVERAGE(F164:F166)</f>
        <v/>
      </c>
      <c r="J164" s="153">
        <f>F164-I164</f>
        <v/>
      </c>
      <c r="K164" s="409">
        <f>I167-I164</f>
        <v/>
      </c>
      <c r="L164" s="410">
        <f>(I164-$D$57)/$D$59</f>
        <v/>
      </c>
      <c r="M164" s="411">
        <f>10^L164</f>
        <v/>
      </c>
      <c r="N164" s="322">
        <f>M164*(452/G164)</f>
        <v/>
      </c>
      <c r="O164" s="412">
        <f>N164*E164</f>
        <v/>
      </c>
      <c r="P164" s="413">
        <f>O164/1000</f>
        <v/>
      </c>
      <c r="Q164" s="414">
        <f>((P164*10^-12)*(G164*617.9))*10^-6*10^9*10^3</f>
        <v/>
      </c>
      <c r="R164" s="415">
        <f>1-(P167/P164)</f>
        <v/>
      </c>
      <c r="S164" s="416">
        <f>AVERAGE(O164:O169)</f>
        <v/>
      </c>
      <c r="T164" s="417">
        <f>AVERAGE(P164:P169)</f>
        <v/>
      </c>
      <c r="U164" s="418">
        <f>AVERAGE(Q164:Q169)</f>
        <v/>
      </c>
      <c r="V164" s="168" t="n"/>
    </row>
    <row r="165" ht="15" customHeight="1">
      <c r="B165" s="47" t="n"/>
      <c r="C165" s="373" t="n"/>
      <c r="D165" s="375" t="n"/>
      <c r="E165" s="374" t="n"/>
      <c r="F165" s="190" t="n"/>
      <c r="G165" s="375" t="n"/>
      <c r="H165" s="41" t="n"/>
      <c r="I165" s="373" t="n"/>
      <c r="J165" s="154">
        <f>F165-I164</f>
        <v/>
      </c>
      <c r="K165" s="376" t="n"/>
      <c r="L165" s="375" t="n"/>
      <c r="M165" s="359" t="n"/>
      <c r="N165" s="376" t="n"/>
      <c r="O165" s="373" t="n"/>
      <c r="P165" s="359" t="n"/>
      <c r="Q165" s="376" t="n"/>
      <c r="R165" s="376" t="n"/>
      <c r="S165" s="373" t="n"/>
      <c r="T165" s="374" t="n"/>
      <c r="U165" s="356" t="n"/>
      <c r="V165" s="168" t="n"/>
    </row>
    <row r="166" ht="15" customHeight="1">
      <c r="B166" s="47" t="n"/>
      <c r="C166" s="373" t="n"/>
      <c r="D166" s="375" t="n"/>
      <c r="E166" s="402" t="n"/>
      <c r="F166" s="190" t="n"/>
      <c r="G166" s="375" t="n"/>
      <c r="H166" s="41" t="n"/>
      <c r="I166" s="403" t="n"/>
      <c r="J166" s="154">
        <f>F166-I164</f>
        <v/>
      </c>
      <c r="K166" s="376" t="n"/>
      <c r="L166" s="404" t="n"/>
      <c r="M166" s="405" t="n"/>
      <c r="N166" s="406" t="n"/>
      <c r="O166" s="403" t="n"/>
      <c r="P166" s="405" t="n"/>
      <c r="Q166" s="406" t="n"/>
      <c r="R166" s="376" t="n"/>
      <c r="S166" s="373" t="n"/>
      <c r="T166" s="374" t="n"/>
      <c r="U166" s="356" t="n"/>
      <c r="V166" s="168" t="n"/>
    </row>
    <row r="167" ht="15" customHeight="1">
      <c r="B167" s="47" t="n"/>
      <c r="C167" s="373" t="n"/>
      <c r="D167" s="375" t="n"/>
      <c r="E167" s="290" t="n"/>
      <c r="F167" s="190" t="n"/>
      <c r="G167" s="375" t="n"/>
      <c r="H167" s="40" t="n"/>
      <c r="I167" s="247">
        <f>AVERAGE(F167:F169)</f>
        <v/>
      </c>
      <c r="J167" s="151">
        <f>F167-I167</f>
        <v/>
      </c>
      <c r="K167" s="376" t="n"/>
      <c r="L167" s="251">
        <f>(I167-$D$57)/$D$59</f>
        <v/>
      </c>
      <c r="M167" s="266">
        <f>10^L167</f>
        <v/>
      </c>
      <c r="N167" s="263">
        <f>M167*(452/G164)</f>
        <v/>
      </c>
      <c r="O167" s="260">
        <f>N167*E167</f>
        <v/>
      </c>
      <c r="P167" s="257">
        <f>O167/1000</f>
        <v/>
      </c>
      <c r="Q167" s="254">
        <f>((P167*10^-12)*(G164*617.9))*10^-6*10^9*10^3</f>
        <v/>
      </c>
      <c r="R167" s="376" t="n"/>
      <c r="S167" s="373" t="n"/>
      <c r="T167" s="374" t="n"/>
      <c r="U167" s="356" t="n"/>
      <c r="V167" s="168" t="n"/>
    </row>
    <row r="168" ht="15" customHeight="1">
      <c r="B168" s="47" t="n"/>
      <c r="C168" s="373" t="n"/>
      <c r="D168" s="375" t="n"/>
      <c r="E168" s="375" t="n"/>
      <c r="F168" s="190" t="n"/>
      <c r="G168" s="375" t="n"/>
      <c r="H168" s="41" t="n"/>
      <c r="I168" s="373" t="n"/>
      <c r="J168" s="154">
        <f>F168-I167</f>
        <v/>
      </c>
      <c r="K168" s="376" t="n"/>
      <c r="L168" s="375" t="n"/>
      <c r="M168" s="359" t="n"/>
      <c r="N168" s="376" t="n"/>
      <c r="O168" s="373" t="n"/>
      <c r="P168" s="359" t="n"/>
      <c r="Q168" s="376" t="n"/>
      <c r="R168" s="376" t="n"/>
      <c r="S168" s="373" t="n"/>
      <c r="T168" s="374" t="n"/>
      <c r="U168" s="356" t="n"/>
      <c r="V168" s="168" t="n"/>
    </row>
    <row r="169" ht="15" customHeight="1" thickBot="1">
      <c r="B169" s="47" t="n"/>
      <c r="C169" s="377" t="n"/>
      <c r="D169" s="379" t="n"/>
      <c r="E169" s="379" t="n"/>
      <c r="F169" s="191" t="n"/>
      <c r="G169" s="379" t="n"/>
      <c r="H169" s="42" t="n"/>
      <c r="I169" s="377" t="n"/>
      <c r="J169" s="155">
        <f>F169-I167</f>
        <v/>
      </c>
      <c r="K169" s="381" t="n"/>
      <c r="L169" s="379" t="n"/>
      <c r="M169" s="380" t="n"/>
      <c r="N169" s="381" t="n"/>
      <c r="O169" s="377" t="n"/>
      <c r="P169" s="380" t="n"/>
      <c r="Q169" s="381" t="n"/>
      <c r="R169" s="381" t="n"/>
      <c r="S169" s="377" t="n"/>
      <c r="T169" s="378" t="n"/>
      <c r="U169" s="407" t="n"/>
      <c r="V169" s="168" t="n"/>
    </row>
    <row r="170" ht="15" customHeight="1">
      <c r="B170" s="47" t="n"/>
      <c r="C170" s="382" t="n">
        <v>16</v>
      </c>
      <c r="D170" s="393" t="n"/>
      <c r="E170" s="313" t="n"/>
      <c r="F170" s="192" t="n"/>
      <c r="G170" s="419" t="n"/>
      <c r="H170" s="43" t="n"/>
      <c r="I170" s="408">
        <f>AVERAGE(F170:F172)</f>
        <v/>
      </c>
      <c r="J170" s="153">
        <f>F170-I170</f>
        <v/>
      </c>
      <c r="K170" s="409">
        <f>I173-I170</f>
        <v/>
      </c>
      <c r="L170" s="410">
        <f>(I170-$D$57)/$D$59</f>
        <v/>
      </c>
      <c r="M170" s="411">
        <f>10^L170</f>
        <v/>
      </c>
      <c r="N170" s="322">
        <f>M170*(452/G170)</f>
        <v/>
      </c>
      <c r="O170" s="412">
        <f>N170*E170</f>
        <v/>
      </c>
      <c r="P170" s="413">
        <f>O170/1000</f>
        <v/>
      </c>
      <c r="Q170" s="414">
        <f>((P170*10^-12)*(G170*617.9))*10^-6*10^9*10^3</f>
        <v/>
      </c>
      <c r="R170" s="415">
        <f>1-(P173/P170)</f>
        <v/>
      </c>
      <c r="S170" s="416">
        <f>AVERAGE(O170:O175)</f>
        <v/>
      </c>
      <c r="T170" s="417">
        <f>AVERAGE(P170:P175)</f>
        <v/>
      </c>
      <c r="U170" s="418">
        <f>AVERAGE(Q170:Q175)</f>
        <v/>
      </c>
      <c r="V170" s="168" t="n"/>
    </row>
    <row r="171" ht="15" customHeight="1">
      <c r="B171" s="47" t="n"/>
      <c r="C171" s="373" t="n"/>
      <c r="D171" s="375" t="n"/>
      <c r="E171" s="374" t="n"/>
      <c r="F171" s="190" t="n"/>
      <c r="G171" s="375" t="n"/>
      <c r="H171" s="41" t="n"/>
      <c r="I171" s="373" t="n"/>
      <c r="J171" s="154">
        <f>F171-I170</f>
        <v/>
      </c>
      <c r="K171" s="376" t="n"/>
      <c r="L171" s="375" t="n"/>
      <c r="M171" s="359" t="n"/>
      <c r="N171" s="376" t="n"/>
      <c r="O171" s="373" t="n"/>
      <c r="P171" s="359" t="n"/>
      <c r="Q171" s="376" t="n"/>
      <c r="R171" s="376" t="n"/>
      <c r="S171" s="373" t="n"/>
      <c r="T171" s="374" t="n"/>
      <c r="U171" s="356" t="n"/>
      <c r="V171" s="168" t="n"/>
    </row>
    <row r="172" ht="15" customHeight="1">
      <c r="B172" s="47" t="n"/>
      <c r="C172" s="373" t="n"/>
      <c r="D172" s="375" t="n"/>
      <c r="E172" s="402" t="n"/>
      <c r="F172" s="190" t="n"/>
      <c r="G172" s="375" t="n"/>
      <c r="H172" s="41" t="n"/>
      <c r="I172" s="403" t="n"/>
      <c r="J172" s="154">
        <f>F172-I170</f>
        <v/>
      </c>
      <c r="K172" s="376" t="n"/>
      <c r="L172" s="404" t="n"/>
      <c r="M172" s="405" t="n"/>
      <c r="N172" s="406" t="n"/>
      <c r="O172" s="403" t="n"/>
      <c r="P172" s="405" t="n"/>
      <c r="Q172" s="406" t="n"/>
      <c r="R172" s="376" t="n"/>
      <c r="S172" s="373" t="n"/>
      <c r="T172" s="374" t="n"/>
      <c r="U172" s="356" t="n"/>
      <c r="V172" s="168" t="n"/>
    </row>
    <row r="173" ht="15" customHeight="1">
      <c r="B173" s="47" t="n"/>
      <c r="C173" s="373" t="n"/>
      <c r="D173" s="375" t="n"/>
      <c r="E173" s="290" t="n"/>
      <c r="F173" s="190" t="n"/>
      <c r="G173" s="375" t="n"/>
      <c r="H173" s="40" t="n"/>
      <c r="I173" s="247">
        <f>AVERAGE(F173:F175)</f>
        <v/>
      </c>
      <c r="J173" s="151">
        <f>F173-I173</f>
        <v/>
      </c>
      <c r="K173" s="376" t="n"/>
      <c r="L173" s="251">
        <f>(I173-$D$57)/$D$59</f>
        <v/>
      </c>
      <c r="M173" s="266">
        <f>10^L173</f>
        <v/>
      </c>
      <c r="N173" s="263">
        <f>M173*(452/G170)</f>
        <v/>
      </c>
      <c r="O173" s="260">
        <f>N173*E173</f>
        <v/>
      </c>
      <c r="P173" s="257">
        <f>O173/1000</f>
        <v/>
      </c>
      <c r="Q173" s="254">
        <f>((P173*10^-12)*(G170*617.9))*10^-6*10^9*10^3</f>
        <v/>
      </c>
      <c r="R173" s="376" t="n"/>
      <c r="S173" s="373" t="n"/>
      <c r="T173" s="374" t="n"/>
      <c r="U173" s="356" t="n"/>
      <c r="V173" s="168" t="n"/>
    </row>
    <row r="174" ht="15" customHeight="1">
      <c r="B174" s="47" t="n"/>
      <c r="C174" s="373" t="n"/>
      <c r="D174" s="375" t="n"/>
      <c r="E174" s="375" t="n"/>
      <c r="F174" s="190" t="n"/>
      <c r="G174" s="375" t="n"/>
      <c r="H174" s="41" t="n"/>
      <c r="I174" s="373" t="n"/>
      <c r="J174" s="154">
        <f>F174-I173</f>
        <v/>
      </c>
      <c r="K174" s="376" t="n"/>
      <c r="L174" s="375" t="n"/>
      <c r="M174" s="359" t="n"/>
      <c r="N174" s="376" t="n"/>
      <c r="O174" s="373" t="n"/>
      <c r="P174" s="359" t="n"/>
      <c r="Q174" s="376" t="n"/>
      <c r="R174" s="376" t="n"/>
      <c r="S174" s="373" t="n"/>
      <c r="T174" s="374" t="n"/>
      <c r="U174" s="356" t="n"/>
      <c r="V174" s="168" t="n"/>
    </row>
    <row r="175" ht="15" customHeight="1" thickBot="1">
      <c r="B175" s="47" t="n"/>
      <c r="C175" s="377" t="n"/>
      <c r="D175" s="379" t="n"/>
      <c r="E175" s="379" t="n"/>
      <c r="F175" s="191" t="n"/>
      <c r="G175" s="379" t="n"/>
      <c r="H175" s="42" t="n"/>
      <c r="I175" s="377" t="n"/>
      <c r="J175" s="155">
        <f>F175-I173</f>
        <v/>
      </c>
      <c r="K175" s="381" t="n"/>
      <c r="L175" s="379" t="n"/>
      <c r="M175" s="380" t="n"/>
      <c r="N175" s="381" t="n"/>
      <c r="O175" s="377" t="n"/>
      <c r="P175" s="380" t="n"/>
      <c r="Q175" s="381" t="n"/>
      <c r="R175" s="381" t="n"/>
      <c r="S175" s="377" t="n"/>
      <c r="T175" s="378" t="n"/>
      <c r="U175" s="407" t="n"/>
      <c r="V175" s="168" t="n"/>
    </row>
    <row r="176" ht="15" customHeight="1">
      <c r="B176" s="47" t="n"/>
      <c r="C176" s="382" t="n">
        <v>17</v>
      </c>
      <c r="D176" s="393" t="n"/>
      <c r="E176" s="313" t="n"/>
      <c r="F176" s="192" t="n"/>
      <c r="G176" s="419" t="n"/>
      <c r="H176" s="43" t="n"/>
      <c r="I176" s="408">
        <f>AVERAGE(F176:F178)</f>
        <v/>
      </c>
      <c r="J176" s="153">
        <f>F176-I176</f>
        <v/>
      </c>
      <c r="K176" s="409">
        <f>I179-I176</f>
        <v/>
      </c>
      <c r="L176" s="410">
        <f>(I176-$D$57)/$D$59</f>
        <v/>
      </c>
      <c r="M176" s="411">
        <f>10^L176</f>
        <v/>
      </c>
      <c r="N176" s="322">
        <f>M176*(452/G176)</f>
        <v/>
      </c>
      <c r="O176" s="412">
        <f>N176*E176</f>
        <v/>
      </c>
      <c r="P176" s="413">
        <f>O176/1000</f>
        <v/>
      </c>
      <c r="Q176" s="414">
        <f>((P176*10^-12)*(G176*617.9))*10^-6*10^9*10^3</f>
        <v/>
      </c>
      <c r="R176" s="415">
        <f>1-(P179/P176)</f>
        <v/>
      </c>
      <c r="S176" s="416">
        <f>AVERAGE(O176:O181)</f>
        <v/>
      </c>
      <c r="T176" s="417">
        <f>AVERAGE(P176:P181)</f>
        <v/>
      </c>
      <c r="U176" s="418">
        <f>AVERAGE(Q176:Q181)</f>
        <v/>
      </c>
      <c r="V176" s="168" t="n"/>
    </row>
    <row r="177" ht="15" customHeight="1">
      <c r="B177" s="47" t="n"/>
      <c r="C177" s="373" t="n"/>
      <c r="D177" s="375" t="n"/>
      <c r="E177" s="374" t="n"/>
      <c r="F177" s="190" t="n"/>
      <c r="G177" s="375" t="n"/>
      <c r="H177" s="41" t="n"/>
      <c r="I177" s="373" t="n"/>
      <c r="J177" s="154">
        <f>F177-I176</f>
        <v/>
      </c>
      <c r="K177" s="376" t="n"/>
      <c r="L177" s="375" t="n"/>
      <c r="M177" s="359" t="n"/>
      <c r="N177" s="376" t="n"/>
      <c r="O177" s="373" t="n"/>
      <c r="P177" s="359" t="n"/>
      <c r="Q177" s="376" t="n"/>
      <c r="R177" s="376" t="n"/>
      <c r="S177" s="373" t="n"/>
      <c r="T177" s="374" t="n"/>
      <c r="U177" s="356" t="n"/>
      <c r="V177" s="168" t="n"/>
    </row>
    <row r="178" ht="15" customHeight="1">
      <c r="B178" s="47" t="n"/>
      <c r="C178" s="373" t="n"/>
      <c r="D178" s="375" t="n"/>
      <c r="E178" s="402" t="n"/>
      <c r="F178" s="190" t="n"/>
      <c r="G178" s="375" t="n"/>
      <c r="H178" s="41" t="n"/>
      <c r="I178" s="403" t="n"/>
      <c r="J178" s="154">
        <f>F178-I176</f>
        <v/>
      </c>
      <c r="K178" s="376" t="n"/>
      <c r="L178" s="404" t="n"/>
      <c r="M178" s="405" t="n"/>
      <c r="N178" s="406" t="n"/>
      <c r="O178" s="403" t="n"/>
      <c r="P178" s="405" t="n"/>
      <c r="Q178" s="406" t="n"/>
      <c r="R178" s="376" t="n"/>
      <c r="S178" s="373" t="n"/>
      <c r="T178" s="374" t="n"/>
      <c r="U178" s="356" t="n"/>
      <c r="V178" s="168" t="n"/>
    </row>
    <row r="179" ht="15" customHeight="1">
      <c r="B179" s="47" t="n"/>
      <c r="C179" s="373" t="n"/>
      <c r="D179" s="375" t="n"/>
      <c r="E179" s="290" t="n"/>
      <c r="F179" s="190" t="n"/>
      <c r="G179" s="375" t="n"/>
      <c r="H179" s="40" t="n"/>
      <c r="I179" s="247">
        <f>AVERAGE(F179:F181)</f>
        <v/>
      </c>
      <c r="J179" s="151">
        <f>F179-I179</f>
        <v/>
      </c>
      <c r="K179" s="376" t="n"/>
      <c r="L179" s="251">
        <f>(I179-$D$57)/$D$59</f>
        <v/>
      </c>
      <c r="M179" s="266">
        <f>10^L179</f>
        <v/>
      </c>
      <c r="N179" s="263">
        <f>M179*(452/G176)</f>
        <v/>
      </c>
      <c r="O179" s="260">
        <f>N179*E179</f>
        <v/>
      </c>
      <c r="P179" s="257">
        <f>O179/1000</f>
        <v/>
      </c>
      <c r="Q179" s="254">
        <f>((P179*10^-12)*(G176*617.9))*10^-6*10^9*10^3</f>
        <v/>
      </c>
      <c r="R179" s="376" t="n"/>
      <c r="S179" s="373" t="n"/>
      <c r="T179" s="374" t="n"/>
      <c r="U179" s="356" t="n"/>
      <c r="V179" s="168" t="n"/>
    </row>
    <row r="180" ht="15" customHeight="1">
      <c r="B180" s="47" t="n"/>
      <c r="C180" s="373" t="n"/>
      <c r="D180" s="375" t="n"/>
      <c r="E180" s="375" t="n"/>
      <c r="F180" s="190" t="n"/>
      <c r="G180" s="375" t="n"/>
      <c r="H180" s="41" t="n"/>
      <c r="I180" s="373" t="n"/>
      <c r="J180" s="154">
        <f>F180-I179</f>
        <v/>
      </c>
      <c r="K180" s="376" t="n"/>
      <c r="L180" s="375" t="n"/>
      <c r="M180" s="359" t="n"/>
      <c r="N180" s="376" t="n"/>
      <c r="O180" s="373" t="n"/>
      <c r="P180" s="359" t="n"/>
      <c r="Q180" s="376" t="n"/>
      <c r="R180" s="376" t="n"/>
      <c r="S180" s="373" t="n"/>
      <c r="T180" s="374" t="n"/>
      <c r="U180" s="356" t="n"/>
      <c r="V180" s="168" t="n"/>
    </row>
    <row r="181" ht="15" customHeight="1" thickBot="1">
      <c r="B181" s="47" t="n"/>
      <c r="C181" s="377" t="n"/>
      <c r="D181" s="379" t="n"/>
      <c r="E181" s="379" t="n"/>
      <c r="F181" s="191" t="n"/>
      <c r="G181" s="379" t="n"/>
      <c r="H181" s="42" t="n"/>
      <c r="I181" s="377" t="n"/>
      <c r="J181" s="155">
        <f>F181-I179</f>
        <v/>
      </c>
      <c r="K181" s="381" t="n"/>
      <c r="L181" s="379" t="n"/>
      <c r="M181" s="380" t="n"/>
      <c r="N181" s="381" t="n"/>
      <c r="O181" s="377" t="n"/>
      <c r="P181" s="380" t="n"/>
      <c r="Q181" s="381" t="n"/>
      <c r="R181" s="381" t="n"/>
      <c r="S181" s="377" t="n"/>
      <c r="T181" s="378" t="n"/>
      <c r="U181" s="407" t="n"/>
      <c r="V181" s="168" t="n"/>
    </row>
    <row r="182" ht="15" customHeight="1">
      <c r="B182" s="47" t="n"/>
      <c r="C182" s="382" t="n">
        <v>18</v>
      </c>
      <c r="D182" s="393" t="n"/>
      <c r="E182" s="313" t="n"/>
      <c r="F182" s="192" t="n"/>
      <c r="G182" s="419" t="n"/>
      <c r="H182" s="43" t="n"/>
      <c r="I182" s="408">
        <f>AVERAGE(F182:F184)</f>
        <v/>
      </c>
      <c r="J182" s="153">
        <f>F182-I182</f>
        <v/>
      </c>
      <c r="K182" s="409">
        <f>I185-I182</f>
        <v/>
      </c>
      <c r="L182" s="410">
        <f>(I182-$D$57)/$D$59</f>
        <v/>
      </c>
      <c r="M182" s="411">
        <f>10^L182</f>
        <v/>
      </c>
      <c r="N182" s="322">
        <f>M182*(452/G182)</f>
        <v/>
      </c>
      <c r="O182" s="412">
        <f>N182*E182</f>
        <v/>
      </c>
      <c r="P182" s="413">
        <f>O182/1000</f>
        <v/>
      </c>
      <c r="Q182" s="414">
        <f>((P182*10^-12)*(G182*617.9))*10^-6*10^9*10^3</f>
        <v/>
      </c>
      <c r="R182" s="415">
        <f>1-(P185/P182)</f>
        <v/>
      </c>
      <c r="S182" s="416">
        <f>AVERAGE(O182:O187)</f>
        <v/>
      </c>
      <c r="T182" s="417">
        <f>AVERAGE(P182:P187)</f>
        <v/>
      </c>
      <c r="U182" s="418">
        <f>AVERAGE(Q182:Q187)</f>
        <v/>
      </c>
      <c r="V182" s="168" t="n"/>
    </row>
    <row r="183" ht="15" customHeight="1">
      <c r="B183" s="47" t="n"/>
      <c r="C183" s="373" t="n"/>
      <c r="D183" s="375" t="n"/>
      <c r="E183" s="374" t="n"/>
      <c r="F183" s="190" t="n"/>
      <c r="G183" s="375" t="n"/>
      <c r="H183" s="41" t="n"/>
      <c r="I183" s="373" t="n"/>
      <c r="J183" s="154">
        <f>F183-I182</f>
        <v/>
      </c>
      <c r="K183" s="376" t="n"/>
      <c r="L183" s="375" t="n"/>
      <c r="M183" s="359" t="n"/>
      <c r="N183" s="376" t="n"/>
      <c r="O183" s="373" t="n"/>
      <c r="P183" s="359" t="n"/>
      <c r="Q183" s="376" t="n"/>
      <c r="R183" s="376" t="n"/>
      <c r="S183" s="373" t="n"/>
      <c r="T183" s="374" t="n"/>
      <c r="U183" s="356" t="n"/>
      <c r="V183" s="168" t="n"/>
    </row>
    <row r="184" ht="15" customHeight="1">
      <c r="B184" s="47" t="n"/>
      <c r="C184" s="373" t="n"/>
      <c r="D184" s="375" t="n"/>
      <c r="E184" s="402" t="n"/>
      <c r="F184" s="190" t="n"/>
      <c r="G184" s="375" t="n"/>
      <c r="H184" s="41" t="n"/>
      <c r="I184" s="403" t="n"/>
      <c r="J184" s="154">
        <f>F184-I182</f>
        <v/>
      </c>
      <c r="K184" s="376" t="n"/>
      <c r="L184" s="404" t="n"/>
      <c r="M184" s="405" t="n"/>
      <c r="N184" s="406" t="n"/>
      <c r="O184" s="403" t="n"/>
      <c r="P184" s="405" t="n"/>
      <c r="Q184" s="406" t="n"/>
      <c r="R184" s="376" t="n"/>
      <c r="S184" s="373" t="n"/>
      <c r="T184" s="374" t="n"/>
      <c r="U184" s="356" t="n"/>
      <c r="V184" s="168" t="n"/>
    </row>
    <row r="185" ht="15" customHeight="1">
      <c r="B185" s="47" t="n"/>
      <c r="C185" s="373" t="n"/>
      <c r="D185" s="375" t="n"/>
      <c r="E185" s="290" t="n"/>
      <c r="F185" s="190" t="n"/>
      <c r="G185" s="375" t="n"/>
      <c r="H185" s="40" t="n"/>
      <c r="I185" s="247">
        <f>AVERAGE(F185:F187)</f>
        <v/>
      </c>
      <c r="J185" s="151">
        <f>F185-I185</f>
        <v/>
      </c>
      <c r="K185" s="376" t="n"/>
      <c r="L185" s="251">
        <f>(I185-$D$57)/$D$59</f>
        <v/>
      </c>
      <c r="M185" s="266">
        <f>10^L185</f>
        <v/>
      </c>
      <c r="N185" s="263">
        <f>M185*(452/G182)</f>
        <v/>
      </c>
      <c r="O185" s="260">
        <f>N185*E185</f>
        <v/>
      </c>
      <c r="P185" s="257">
        <f>O185/1000</f>
        <v/>
      </c>
      <c r="Q185" s="254">
        <f>((P185*10^-12)*(G182*617.9))*10^-6*10^9*10^3</f>
        <v/>
      </c>
      <c r="R185" s="376" t="n"/>
      <c r="S185" s="373" t="n"/>
      <c r="T185" s="374" t="n"/>
      <c r="U185" s="356" t="n"/>
      <c r="V185" s="168" t="n"/>
    </row>
    <row r="186" ht="15" customHeight="1">
      <c r="B186" s="47" t="n"/>
      <c r="C186" s="373" t="n"/>
      <c r="D186" s="375" t="n"/>
      <c r="E186" s="375" t="n"/>
      <c r="F186" s="190" t="n"/>
      <c r="G186" s="375" t="n"/>
      <c r="H186" s="41" t="n"/>
      <c r="I186" s="373" t="n"/>
      <c r="J186" s="154">
        <f>F186-I185</f>
        <v/>
      </c>
      <c r="K186" s="376" t="n"/>
      <c r="L186" s="375" t="n"/>
      <c r="M186" s="359" t="n"/>
      <c r="N186" s="376" t="n"/>
      <c r="O186" s="373" t="n"/>
      <c r="P186" s="359" t="n"/>
      <c r="Q186" s="376" t="n"/>
      <c r="R186" s="376" t="n"/>
      <c r="S186" s="373" t="n"/>
      <c r="T186" s="374" t="n"/>
      <c r="U186" s="356" t="n"/>
      <c r="V186" s="168" t="n"/>
    </row>
    <row r="187" ht="15" customHeight="1" thickBot="1">
      <c r="B187" s="47" t="n"/>
      <c r="C187" s="377" t="n"/>
      <c r="D187" s="379" t="n"/>
      <c r="E187" s="379" t="n"/>
      <c r="F187" s="191" t="n"/>
      <c r="G187" s="379" t="n"/>
      <c r="H187" s="42" t="n"/>
      <c r="I187" s="377" t="n"/>
      <c r="J187" s="155">
        <f>F187-I185</f>
        <v/>
      </c>
      <c r="K187" s="381" t="n"/>
      <c r="L187" s="379" t="n"/>
      <c r="M187" s="380" t="n"/>
      <c r="N187" s="381" t="n"/>
      <c r="O187" s="377" t="n"/>
      <c r="P187" s="380" t="n"/>
      <c r="Q187" s="381" t="n"/>
      <c r="R187" s="381" t="n"/>
      <c r="S187" s="377" t="n"/>
      <c r="T187" s="378" t="n"/>
      <c r="U187" s="407" t="n"/>
      <c r="V187" s="168" t="n"/>
    </row>
    <row r="188" ht="15" customHeight="1">
      <c r="B188" s="47" t="n"/>
      <c r="C188" s="382" t="n">
        <v>19</v>
      </c>
      <c r="D188" s="393" t="n"/>
      <c r="E188" s="313" t="n"/>
      <c r="F188" s="192" t="n"/>
      <c r="G188" s="419" t="n"/>
      <c r="H188" s="43" t="n"/>
      <c r="I188" s="408">
        <f>AVERAGE(F188:F190)</f>
        <v/>
      </c>
      <c r="J188" s="153">
        <f>F188-I188</f>
        <v/>
      </c>
      <c r="K188" s="409">
        <f>I191-I188</f>
        <v/>
      </c>
      <c r="L188" s="410">
        <f>(I188-$D$57)/$D$59</f>
        <v/>
      </c>
      <c r="M188" s="411">
        <f>10^L188</f>
        <v/>
      </c>
      <c r="N188" s="322">
        <f>M188*(452/G188)</f>
        <v/>
      </c>
      <c r="O188" s="412">
        <f>N188*E188</f>
        <v/>
      </c>
      <c r="P188" s="413">
        <f>O188/1000</f>
        <v/>
      </c>
      <c r="Q188" s="414">
        <f>((P188*10^-12)*(G188*617.9))*10^-6*10^9*10^3</f>
        <v/>
      </c>
      <c r="R188" s="415">
        <f>1-(P191/P188)</f>
        <v/>
      </c>
      <c r="S188" s="416">
        <f>AVERAGE(O188:O193)</f>
        <v/>
      </c>
      <c r="T188" s="417">
        <f>AVERAGE(P188:P193)</f>
        <v/>
      </c>
      <c r="U188" s="418">
        <f>AVERAGE(Q188:Q193)</f>
        <v/>
      </c>
      <c r="V188" s="168" t="n"/>
    </row>
    <row r="189" ht="15" customHeight="1">
      <c r="B189" s="47" t="n"/>
      <c r="C189" s="373" t="n"/>
      <c r="D189" s="375" t="n"/>
      <c r="E189" s="374" t="n"/>
      <c r="F189" s="190" t="n"/>
      <c r="G189" s="375" t="n"/>
      <c r="H189" s="41" t="n"/>
      <c r="I189" s="373" t="n"/>
      <c r="J189" s="154">
        <f>F189-I188</f>
        <v/>
      </c>
      <c r="K189" s="376" t="n"/>
      <c r="L189" s="375" t="n"/>
      <c r="M189" s="359" t="n"/>
      <c r="N189" s="376" t="n"/>
      <c r="O189" s="373" t="n"/>
      <c r="P189" s="359" t="n"/>
      <c r="Q189" s="376" t="n"/>
      <c r="R189" s="376" t="n"/>
      <c r="S189" s="373" t="n"/>
      <c r="T189" s="374" t="n"/>
      <c r="U189" s="356" t="n"/>
      <c r="V189" s="168" t="n"/>
    </row>
    <row r="190" ht="15" customHeight="1">
      <c r="B190" s="47" t="n"/>
      <c r="C190" s="373" t="n"/>
      <c r="D190" s="375" t="n"/>
      <c r="E190" s="402" t="n"/>
      <c r="F190" s="190" t="n"/>
      <c r="G190" s="375" t="n"/>
      <c r="H190" s="41" t="n"/>
      <c r="I190" s="403" t="n"/>
      <c r="J190" s="154">
        <f>F190-I188</f>
        <v/>
      </c>
      <c r="K190" s="376" t="n"/>
      <c r="L190" s="404" t="n"/>
      <c r="M190" s="405" t="n"/>
      <c r="N190" s="406" t="n"/>
      <c r="O190" s="403" t="n"/>
      <c r="P190" s="405" t="n"/>
      <c r="Q190" s="406" t="n"/>
      <c r="R190" s="376" t="n"/>
      <c r="S190" s="373" t="n"/>
      <c r="T190" s="374" t="n"/>
      <c r="U190" s="356" t="n"/>
      <c r="V190" s="168" t="n"/>
    </row>
    <row r="191" ht="15" customHeight="1">
      <c r="B191" s="47" t="n"/>
      <c r="C191" s="373" t="n"/>
      <c r="D191" s="375" t="n"/>
      <c r="E191" s="290" t="n"/>
      <c r="F191" s="190" t="n"/>
      <c r="G191" s="375" t="n"/>
      <c r="H191" s="40" t="n"/>
      <c r="I191" s="247">
        <f>AVERAGE(F191:F193)</f>
        <v/>
      </c>
      <c r="J191" s="151">
        <f>F191-I191</f>
        <v/>
      </c>
      <c r="K191" s="376" t="n"/>
      <c r="L191" s="251">
        <f>(I191-$D$57)/$D$59</f>
        <v/>
      </c>
      <c r="M191" s="266">
        <f>10^L191</f>
        <v/>
      </c>
      <c r="N191" s="263">
        <f>M191*(452/G188)</f>
        <v/>
      </c>
      <c r="O191" s="260">
        <f>N191*E191</f>
        <v/>
      </c>
      <c r="P191" s="257">
        <f>O191/1000</f>
        <v/>
      </c>
      <c r="Q191" s="254">
        <f>((P191*10^-12)*(G188*617.9))*10^-6*10^9*10^3</f>
        <v/>
      </c>
      <c r="R191" s="376" t="n"/>
      <c r="S191" s="373" t="n"/>
      <c r="T191" s="374" t="n"/>
      <c r="U191" s="356" t="n"/>
      <c r="V191" s="168" t="n"/>
    </row>
    <row r="192" ht="15" customHeight="1">
      <c r="B192" s="47" t="n"/>
      <c r="C192" s="373" t="n"/>
      <c r="D192" s="375" t="n"/>
      <c r="E192" s="375" t="n"/>
      <c r="F192" s="190" t="n"/>
      <c r="G192" s="375" t="n"/>
      <c r="H192" s="41" t="n"/>
      <c r="I192" s="373" t="n"/>
      <c r="J192" s="154">
        <f>F192-I191</f>
        <v/>
      </c>
      <c r="K192" s="376" t="n"/>
      <c r="L192" s="375" t="n"/>
      <c r="M192" s="359" t="n"/>
      <c r="N192" s="376" t="n"/>
      <c r="O192" s="373" t="n"/>
      <c r="P192" s="359" t="n"/>
      <c r="Q192" s="376" t="n"/>
      <c r="R192" s="376" t="n"/>
      <c r="S192" s="373" t="n"/>
      <c r="T192" s="374" t="n"/>
      <c r="U192" s="356" t="n"/>
      <c r="V192" s="168" t="n"/>
    </row>
    <row r="193" ht="15" customHeight="1" thickBot="1">
      <c r="B193" s="47" t="n"/>
      <c r="C193" s="377" t="n"/>
      <c r="D193" s="379" t="n"/>
      <c r="E193" s="379" t="n"/>
      <c r="F193" s="191" t="n"/>
      <c r="G193" s="379" t="n"/>
      <c r="H193" s="42" t="n"/>
      <c r="I193" s="377" t="n"/>
      <c r="J193" s="155">
        <f>F193-I191</f>
        <v/>
      </c>
      <c r="K193" s="381" t="n"/>
      <c r="L193" s="379" t="n"/>
      <c r="M193" s="380" t="n"/>
      <c r="N193" s="381" t="n"/>
      <c r="O193" s="377" t="n"/>
      <c r="P193" s="380" t="n"/>
      <c r="Q193" s="381" t="n"/>
      <c r="R193" s="381" t="n"/>
      <c r="S193" s="377" t="n"/>
      <c r="T193" s="378" t="n"/>
      <c r="U193" s="407" t="n"/>
      <c r="V193" s="168" t="n"/>
    </row>
    <row r="194" ht="15" customHeight="1">
      <c r="B194" s="47" t="n"/>
      <c r="C194" s="382" t="n">
        <v>20</v>
      </c>
      <c r="D194" s="393" t="n"/>
      <c r="E194" s="313" t="n"/>
      <c r="F194" s="192" t="n"/>
      <c r="G194" s="419" t="n"/>
      <c r="H194" s="43" t="n"/>
      <c r="I194" s="408">
        <f>AVERAGE(F194:F196)</f>
        <v/>
      </c>
      <c r="J194" s="153">
        <f>F194-I194</f>
        <v/>
      </c>
      <c r="K194" s="409">
        <f>I197-I194</f>
        <v/>
      </c>
      <c r="L194" s="410">
        <f>(I194-$D$57)/$D$59</f>
        <v/>
      </c>
      <c r="M194" s="411">
        <f>10^L194</f>
        <v/>
      </c>
      <c r="N194" s="322">
        <f>M194*(452/G194)</f>
        <v/>
      </c>
      <c r="O194" s="412">
        <f>N194*E194</f>
        <v/>
      </c>
      <c r="P194" s="413">
        <f>O194/1000</f>
        <v/>
      </c>
      <c r="Q194" s="414">
        <f>((P194*10^-12)*(G194*617.9))*10^-6*10^9*10^3</f>
        <v/>
      </c>
      <c r="R194" s="415">
        <f>1-(P197/P194)</f>
        <v/>
      </c>
      <c r="S194" s="416">
        <f>AVERAGE(O194:O199)</f>
        <v/>
      </c>
      <c r="T194" s="417">
        <f>AVERAGE(P194:P199)</f>
        <v/>
      </c>
      <c r="U194" s="418">
        <f>AVERAGE(Q194:Q199)</f>
        <v/>
      </c>
      <c r="V194" s="168" t="n"/>
    </row>
    <row r="195" ht="15" customHeight="1">
      <c r="B195" s="47" t="n"/>
      <c r="C195" s="373" t="n"/>
      <c r="D195" s="375" t="n"/>
      <c r="E195" s="374" t="n"/>
      <c r="F195" s="190" t="n"/>
      <c r="G195" s="375" t="n"/>
      <c r="H195" s="41" t="n"/>
      <c r="I195" s="373" t="n"/>
      <c r="J195" s="154">
        <f>F195-I194</f>
        <v/>
      </c>
      <c r="K195" s="376" t="n"/>
      <c r="L195" s="375" t="n"/>
      <c r="M195" s="359" t="n"/>
      <c r="N195" s="376" t="n"/>
      <c r="O195" s="373" t="n"/>
      <c r="P195" s="359" t="n"/>
      <c r="Q195" s="376" t="n"/>
      <c r="R195" s="376" t="n"/>
      <c r="S195" s="373" t="n"/>
      <c r="T195" s="374" t="n"/>
      <c r="U195" s="356" t="n"/>
      <c r="V195" s="168" t="n"/>
    </row>
    <row r="196" ht="15" customHeight="1">
      <c r="B196" s="47" t="n"/>
      <c r="C196" s="373" t="n"/>
      <c r="D196" s="375" t="n"/>
      <c r="E196" s="402" t="n"/>
      <c r="F196" s="190" t="n"/>
      <c r="G196" s="375" t="n"/>
      <c r="H196" s="41" t="n"/>
      <c r="I196" s="403" t="n"/>
      <c r="J196" s="154">
        <f>F196-I194</f>
        <v/>
      </c>
      <c r="K196" s="376" t="n"/>
      <c r="L196" s="404" t="n"/>
      <c r="M196" s="405" t="n"/>
      <c r="N196" s="406" t="n"/>
      <c r="O196" s="403" t="n"/>
      <c r="P196" s="405" t="n"/>
      <c r="Q196" s="406" t="n"/>
      <c r="R196" s="376" t="n"/>
      <c r="S196" s="373" t="n"/>
      <c r="T196" s="374" t="n"/>
      <c r="U196" s="356" t="n"/>
      <c r="V196" s="168" t="n"/>
    </row>
    <row r="197" ht="15" customHeight="1">
      <c r="B197" s="47" t="n"/>
      <c r="C197" s="373" t="n"/>
      <c r="D197" s="375" t="n"/>
      <c r="E197" s="290" t="n"/>
      <c r="F197" s="190" t="n"/>
      <c r="G197" s="375" t="n"/>
      <c r="H197" s="40" t="n"/>
      <c r="I197" s="247">
        <f>AVERAGE(F197:F199)</f>
        <v/>
      </c>
      <c r="J197" s="151">
        <f>F197-I197</f>
        <v/>
      </c>
      <c r="K197" s="376" t="n"/>
      <c r="L197" s="251">
        <f>(I197-$D$57)/$D$59</f>
        <v/>
      </c>
      <c r="M197" s="266">
        <f>10^L197</f>
        <v/>
      </c>
      <c r="N197" s="263">
        <f>M197*(452/G194)</f>
        <v/>
      </c>
      <c r="O197" s="260">
        <f>N197*E197</f>
        <v/>
      </c>
      <c r="P197" s="257">
        <f>O197/1000</f>
        <v/>
      </c>
      <c r="Q197" s="254">
        <f>((P197*10^-12)*(G194*617.9))*10^-6*10^9*10^3</f>
        <v/>
      </c>
      <c r="R197" s="376" t="n"/>
      <c r="S197" s="373" t="n"/>
      <c r="T197" s="374" t="n"/>
      <c r="U197" s="356" t="n"/>
      <c r="V197" s="168" t="n"/>
    </row>
    <row r="198" ht="15" customHeight="1">
      <c r="B198" s="47" t="n"/>
      <c r="C198" s="373" t="n"/>
      <c r="D198" s="375" t="n"/>
      <c r="E198" s="375" t="n"/>
      <c r="F198" s="190" t="n"/>
      <c r="G198" s="375" t="n"/>
      <c r="H198" s="41" t="n"/>
      <c r="I198" s="373" t="n"/>
      <c r="J198" s="154">
        <f>F198-I197</f>
        <v/>
      </c>
      <c r="K198" s="376" t="n"/>
      <c r="L198" s="375" t="n"/>
      <c r="M198" s="359" t="n"/>
      <c r="N198" s="376" t="n"/>
      <c r="O198" s="373" t="n"/>
      <c r="P198" s="359" t="n"/>
      <c r="Q198" s="376" t="n"/>
      <c r="R198" s="376" t="n"/>
      <c r="S198" s="373" t="n"/>
      <c r="T198" s="374" t="n"/>
      <c r="U198" s="356" t="n"/>
      <c r="V198" s="168" t="n"/>
    </row>
    <row r="199" ht="15" customHeight="1" thickBot="1">
      <c r="B199" s="47" t="n"/>
      <c r="C199" s="377" t="n"/>
      <c r="D199" s="379" t="n"/>
      <c r="E199" s="379" t="n"/>
      <c r="F199" s="191" t="n"/>
      <c r="G199" s="379" t="n"/>
      <c r="H199" s="42" t="n"/>
      <c r="I199" s="377" t="n"/>
      <c r="J199" s="155">
        <f>F199-I197</f>
        <v/>
      </c>
      <c r="K199" s="381" t="n"/>
      <c r="L199" s="379" t="n"/>
      <c r="M199" s="380" t="n"/>
      <c r="N199" s="381" t="n"/>
      <c r="O199" s="377" t="n"/>
      <c r="P199" s="380" t="n"/>
      <c r="Q199" s="381" t="n"/>
      <c r="R199" s="381" t="n"/>
      <c r="S199" s="377" t="n"/>
      <c r="T199" s="378" t="n"/>
      <c r="U199" s="407" t="n"/>
      <c r="V199" s="168" t="n"/>
    </row>
    <row r="200" ht="15" customHeight="1">
      <c r="B200" s="47" t="n"/>
      <c r="C200" s="382" t="n">
        <v>21</v>
      </c>
      <c r="D200" s="393" t="n"/>
      <c r="E200" s="313" t="n"/>
      <c r="F200" s="192" t="n"/>
      <c r="G200" s="419" t="n"/>
      <c r="H200" s="43" t="n"/>
      <c r="I200" s="408">
        <f>AVERAGE(F200:F202)</f>
        <v/>
      </c>
      <c r="J200" s="153">
        <f>F200-I200</f>
        <v/>
      </c>
      <c r="K200" s="409">
        <f>I203-I200</f>
        <v/>
      </c>
      <c r="L200" s="410">
        <f>(I200-$D$57)/$D$59</f>
        <v/>
      </c>
      <c r="M200" s="411">
        <f>10^L200</f>
        <v/>
      </c>
      <c r="N200" s="322">
        <f>M200*(452/G200)</f>
        <v/>
      </c>
      <c r="O200" s="412">
        <f>N200*E200</f>
        <v/>
      </c>
      <c r="P200" s="413">
        <f>O200/1000</f>
        <v/>
      </c>
      <c r="Q200" s="414">
        <f>((P200*10^-12)*(G200*617.9))*10^-6*10^9*10^3</f>
        <v/>
      </c>
      <c r="R200" s="415">
        <f>1-(P203/P200)</f>
        <v/>
      </c>
      <c r="S200" s="416">
        <f>AVERAGE(O200:O205)</f>
        <v/>
      </c>
      <c r="T200" s="417">
        <f>AVERAGE(P200:P205)</f>
        <v/>
      </c>
      <c r="U200" s="418">
        <f>AVERAGE(Q200:Q205)</f>
        <v/>
      </c>
      <c r="V200" s="168" t="n"/>
    </row>
    <row r="201" ht="15" customHeight="1">
      <c r="B201" s="47" t="n"/>
      <c r="C201" s="373" t="n"/>
      <c r="D201" s="375" t="n"/>
      <c r="E201" s="374" t="n"/>
      <c r="F201" s="190" t="n"/>
      <c r="G201" s="375" t="n"/>
      <c r="H201" s="41" t="n"/>
      <c r="I201" s="373" t="n"/>
      <c r="J201" s="154">
        <f>F201-I200</f>
        <v/>
      </c>
      <c r="K201" s="376" t="n"/>
      <c r="L201" s="375" t="n"/>
      <c r="M201" s="359" t="n"/>
      <c r="N201" s="376" t="n"/>
      <c r="O201" s="373" t="n"/>
      <c r="P201" s="359" t="n"/>
      <c r="Q201" s="376" t="n"/>
      <c r="R201" s="376" t="n"/>
      <c r="S201" s="373" t="n"/>
      <c r="T201" s="374" t="n"/>
      <c r="U201" s="356" t="n"/>
      <c r="V201" s="168" t="n"/>
    </row>
    <row r="202" ht="15" customHeight="1">
      <c r="B202" s="47" t="n"/>
      <c r="C202" s="373" t="n"/>
      <c r="D202" s="375" t="n"/>
      <c r="E202" s="402" t="n"/>
      <c r="F202" s="190" t="n"/>
      <c r="G202" s="375" t="n"/>
      <c r="H202" s="41" t="n"/>
      <c r="I202" s="403" t="n"/>
      <c r="J202" s="154">
        <f>F202-I200</f>
        <v/>
      </c>
      <c r="K202" s="376" t="n"/>
      <c r="L202" s="404" t="n"/>
      <c r="M202" s="405" t="n"/>
      <c r="N202" s="406" t="n"/>
      <c r="O202" s="403" t="n"/>
      <c r="P202" s="405" t="n"/>
      <c r="Q202" s="406" t="n"/>
      <c r="R202" s="376" t="n"/>
      <c r="S202" s="373" t="n"/>
      <c r="T202" s="374" t="n"/>
      <c r="U202" s="356" t="n"/>
      <c r="V202" s="168" t="n"/>
    </row>
    <row r="203" ht="15" customHeight="1">
      <c r="B203" s="47" t="n"/>
      <c r="C203" s="373" t="n"/>
      <c r="D203" s="375" t="n"/>
      <c r="E203" s="290" t="n"/>
      <c r="F203" s="190" t="n"/>
      <c r="G203" s="375" t="n"/>
      <c r="H203" s="40" t="n"/>
      <c r="I203" s="247">
        <f>AVERAGE(F203:F205)</f>
        <v/>
      </c>
      <c r="J203" s="151">
        <f>F203-I203</f>
        <v/>
      </c>
      <c r="K203" s="376" t="n"/>
      <c r="L203" s="251">
        <f>(I203-$D$57)/$D$59</f>
        <v/>
      </c>
      <c r="M203" s="266">
        <f>10^L203</f>
        <v/>
      </c>
      <c r="N203" s="263">
        <f>M203*(452/G200)</f>
        <v/>
      </c>
      <c r="O203" s="260">
        <f>N203*E203</f>
        <v/>
      </c>
      <c r="P203" s="257">
        <f>O203/1000</f>
        <v/>
      </c>
      <c r="Q203" s="254">
        <f>((P203*10^-12)*(G200*617.9))*10^-6*10^9*10^3</f>
        <v/>
      </c>
      <c r="R203" s="376" t="n"/>
      <c r="S203" s="373" t="n"/>
      <c r="T203" s="374" t="n"/>
      <c r="U203" s="356" t="n"/>
      <c r="V203" s="168" t="n"/>
    </row>
    <row r="204" ht="15" customHeight="1">
      <c r="B204" s="47" t="n"/>
      <c r="C204" s="373" t="n"/>
      <c r="D204" s="375" t="n"/>
      <c r="E204" s="375" t="n"/>
      <c r="F204" s="190" t="n"/>
      <c r="G204" s="375" t="n"/>
      <c r="H204" s="41" t="n"/>
      <c r="I204" s="373" t="n"/>
      <c r="J204" s="154">
        <f>F204-I203</f>
        <v/>
      </c>
      <c r="K204" s="376" t="n"/>
      <c r="L204" s="375" t="n"/>
      <c r="M204" s="359" t="n"/>
      <c r="N204" s="376" t="n"/>
      <c r="O204" s="373" t="n"/>
      <c r="P204" s="359" t="n"/>
      <c r="Q204" s="376" t="n"/>
      <c r="R204" s="376" t="n"/>
      <c r="S204" s="373" t="n"/>
      <c r="T204" s="374" t="n"/>
      <c r="U204" s="356" t="n"/>
      <c r="V204" s="168" t="n"/>
    </row>
    <row r="205" ht="15" customHeight="1" thickBot="1">
      <c r="B205" s="47" t="n"/>
      <c r="C205" s="377" t="n"/>
      <c r="D205" s="379" t="n"/>
      <c r="E205" s="379" t="n"/>
      <c r="F205" s="191" t="n"/>
      <c r="G205" s="379" t="n"/>
      <c r="H205" s="42" t="n"/>
      <c r="I205" s="377" t="n"/>
      <c r="J205" s="155">
        <f>F205-I203</f>
        <v/>
      </c>
      <c r="K205" s="381" t="n"/>
      <c r="L205" s="379" t="n"/>
      <c r="M205" s="380" t="n"/>
      <c r="N205" s="381" t="n"/>
      <c r="O205" s="377" t="n"/>
      <c r="P205" s="380" t="n"/>
      <c r="Q205" s="381" t="n"/>
      <c r="R205" s="381" t="n"/>
      <c r="S205" s="377" t="n"/>
      <c r="T205" s="378" t="n"/>
      <c r="U205" s="407" t="n"/>
      <c r="V205" s="168" t="n"/>
    </row>
    <row r="206" ht="15" customHeight="1">
      <c r="B206" s="47" t="n"/>
      <c r="C206" s="382" t="n">
        <v>22</v>
      </c>
      <c r="D206" s="393" t="n"/>
      <c r="E206" s="313" t="n"/>
      <c r="F206" s="192" t="n"/>
      <c r="G206" s="419" t="n"/>
      <c r="H206" s="43" t="n"/>
      <c r="I206" s="408">
        <f>AVERAGE(F206:F208)</f>
        <v/>
      </c>
      <c r="J206" s="153">
        <f>F206-I206</f>
        <v/>
      </c>
      <c r="K206" s="409">
        <f>I209-I206</f>
        <v/>
      </c>
      <c r="L206" s="410">
        <f>(I206-$D$57)/$D$59</f>
        <v/>
      </c>
      <c r="M206" s="411">
        <f>10^L206</f>
        <v/>
      </c>
      <c r="N206" s="322">
        <f>M206*(452/G206)</f>
        <v/>
      </c>
      <c r="O206" s="412">
        <f>N206*E206</f>
        <v/>
      </c>
      <c r="P206" s="413">
        <f>O206/1000</f>
        <v/>
      </c>
      <c r="Q206" s="414">
        <f>((P206*10^-12)*(G206*617.9))*10^-6*10^9*10^3</f>
        <v/>
      </c>
      <c r="R206" s="415">
        <f>1-(P209/P206)</f>
        <v/>
      </c>
      <c r="S206" s="416">
        <f>AVERAGE(O206:O211)</f>
        <v/>
      </c>
      <c r="T206" s="417">
        <f>AVERAGE(P206:P211)</f>
        <v/>
      </c>
      <c r="U206" s="418">
        <f>AVERAGE(Q206:Q211)</f>
        <v/>
      </c>
      <c r="V206" s="168" t="n"/>
    </row>
    <row r="207" ht="15" customHeight="1">
      <c r="B207" s="47" t="n"/>
      <c r="C207" s="373" t="n"/>
      <c r="D207" s="375" t="n"/>
      <c r="E207" s="374" t="n"/>
      <c r="F207" s="190" t="n"/>
      <c r="G207" s="375" t="n"/>
      <c r="H207" s="41" t="n"/>
      <c r="I207" s="373" t="n"/>
      <c r="J207" s="154">
        <f>F207-I206</f>
        <v/>
      </c>
      <c r="K207" s="376" t="n"/>
      <c r="L207" s="375" t="n"/>
      <c r="M207" s="359" t="n"/>
      <c r="N207" s="376" t="n"/>
      <c r="O207" s="373" t="n"/>
      <c r="P207" s="359" t="n"/>
      <c r="Q207" s="376" t="n"/>
      <c r="R207" s="376" t="n"/>
      <c r="S207" s="373" t="n"/>
      <c r="T207" s="374" t="n"/>
      <c r="U207" s="356" t="n"/>
      <c r="V207" s="168" t="n"/>
    </row>
    <row r="208" ht="15" customHeight="1">
      <c r="B208" s="47" t="n"/>
      <c r="C208" s="373" t="n"/>
      <c r="D208" s="375" t="n"/>
      <c r="E208" s="402" t="n"/>
      <c r="F208" s="190" t="n"/>
      <c r="G208" s="375" t="n"/>
      <c r="H208" s="41" t="n"/>
      <c r="I208" s="403" t="n"/>
      <c r="J208" s="154">
        <f>F208-I206</f>
        <v/>
      </c>
      <c r="K208" s="376" t="n"/>
      <c r="L208" s="404" t="n"/>
      <c r="M208" s="405" t="n"/>
      <c r="N208" s="406" t="n"/>
      <c r="O208" s="403" t="n"/>
      <c r="P208" s="405" t="n"/>
      <c r="Q208" s="406" t="n"/>
      <c r="R208" s="376" t="n"/>
      <c r="S208" s="373" t="n"/>
      <c r="T208" s="374" t="n"/>
      <c r="U208" s="356" t="n"/>
      <c r="V208" s="168" t="n"/>
    </row>
    <row r="209" ht="15" customHeight="1">
      <c r="B209" s="47" t="n"/>
      <c r="C209" s="373" t="n"/>
      <c r="D209" s="375" t="n"/>
      <c r="E209" s="290" t="n"/>
      <c r="F209" s="190" t="n"/>
      <c r="G209" s="375" t="n"/>
      <c r="H209" s="40" t="n"/>
      <c r="I209" s="247">
        <f>AVERAGE(F209:F211)</f>
        <v/>
      </c>
      <c r="J209" s="151">
        <f>F209-I209</f>
        <v/>
      </c>
      <c r="K209" s="376" t="n"/>
      <c r="L209" s="251">
        <f>(I209-$D$57)/$D$59</f>
        <v/>
      </c>
      <c r="M209" s="266">
        <f>10^L209</f>
        <v/>
      </c>
      <c r="N209" s="263">
        <f>M209*(452/G206)</f>
        <v/>
      </c>
      <c r="O209" s="260">
        <f>N209*E209</f>
        <v/>
      </c>
      <c r="P209" s="257">
        <f>O209/1000</f>
        <v/>
      </c>
      <c r="Q209" s="254">
        <f>((P209*10^-12)*(G206*617.9))*10^-6*10^9*10^3</f>
        <v/>
      </c>
      <c r="R209" s="376" t="n"/>
      <c r="S209" s="373" t="n"/>
      <c r="T209" s="374" t="n"/>
      <c r="U209" s="356" t="n"/>
      <c r="V209" s="168" t="n"/>
    </row>
    <row r="210" ht="15" customHeight="1">
      <c r="B210" s="47" t="n"/>
      <c r="C210" s="373" t="n"/>
      <c r="D210" s="375" t="n"/>
      <c r="E210" s="375" t="n"/>
      <c r="F210" s="190" t="n"/>
      <c r="G210" s="375" t="n"/>
      <c r="H210" s="41" t="n"/>
      <c r="I210" s="373" t="n"/>
      <c r="J210" s="154">
        <f>F210-I209</f>
        <v/>
      </c>
      <c r="K210" s="376" t="n"/>
      <c r="L210" s="375" t="n"/>
      <c r="M210" s="359" t="n"/>
      <c r="N210" s="376" t="n"/>
      <c r="O210" s="373" t="n"/>
      <c r="P210" s="359" t="n"/>
      <c r="Q210" s="376" t="n"/>
      <c r="R210" s="376" t="n"/>
      <c r="S210" s="373" t="n"/>
      <c r="T210" s="374" t="n"/>
      <c r="U210" s="356" t="n"/>
      <c r="V210" s="168" t="n"/>
    </row>
    <row r="211" ht="15" customHeight="1" thickBot="1">
      <c r="B211" s="47" t="n"/>
      <c r="C211" s="377" t="n"/>
      <c r="D211" s="379" t="n"/>
      <c r="E211" s="379" t="n"/>
      <c r="F211" s="191" t="n"/>
      <c r="G211" s="379" t="n"/>
      <c r="H211" s="42" t="n"/>
      <c r="I211" s="377" t="n"/>
      <c r="J211" s="155">
        <f>F211-I209</f>
        <v/>
      </c>
      <c r="K211" s="381" t="n"/>
      <c r="L211" s="379" t="n"/>
      <c r="M211" s="380" t="n"/>
      <c r="N211" s="381" t="n"/>
      <c r="O211" s="377" t="n"/>
      <c r="P211" s="380" t="n"/>
      <c r="Q211" s="381" t="n"/>
      <c r="R211" s="381" t="n"/>
      <c r="S211" s="377" t="n"/>
      <c r="T211" s="378" t="n"/>
      <c r="U211" s="407" t="n"/>
      <c r="V211" s="168" t="n"/>
    </row>
    <row r="212" ht="15" customHeight="1">
      <c r="B212" s="47" t="n"/>
      <c r="C212" s="382" t="n">
        <v>23</v>
      </c>
      <c r="D212" s="393" t="n"/>
      <c r="E212" s="313" t="n"/>
      <c r="F212" s="192" t="n"/>
      <c r="G212" s="419" t="n"/>
      <c r="H212" s="43" t="n"/>
      <c r="I212" s="408">
        <f>AVERAGE(F212:F214)</f>
        <v/>
      </c>
      <c r="J212" s="153">
        <f>F212-I212</f>
        <v/>
      </c>
      <c r="K212" s="409">
        <f>I215-I212</f>
        <v/>
      </c>
      <c r="L212" s="410">
        <f>(I212-$D$57)/$D$59</f>
        <v/>
      </c>
      <c r="M212" s="411">
        <f>10^L212</f>
        <v/>
      </c>
      <c r="N212" s="322">
        <f>M212*(452/G212)</f>
        <v/>
      </c>
      <c r="O212" s="412">
        <f>N212*E212</f>
        <v/>
      </c>
      <c r="P212" s="413">
        <f>O212/1000</f>
        <v/>
      </c>
      <c r="Q212" s="414">
        <f>((P212*10^-12)*(G212*617.9))*10^-6*10^9*10^3</f>
        <v/>
      </c>
      <c r="R212" s="415">
        <f>1-(P215/P212)</f>
        <v/>
      </c>
      <c r="S212" s="416">
        <f>AVERAGE(O212:O217)</f>
        <v/>
      </c>
      <c r="T212" s="417">
        <f>AVERAGE(P212:P217)</f>
        <v/>
      </c>
      <c r="U212" s="418">
        <f>AVERAGE(Q212:Q217)</f>
        <v/>
      </c>
      <c r="V212" s="168" t="n"/>
    </row>
    <row r="213" ht="15" customHeight="1">
      <c r="B213" s="47" t="n"/>
      <c r="C213" s="373" t="n"/>
      <c r="D213" s="375" t="n"/>
      <c r="E213" s="374" t="n"/>
      <c r="F213" s="190" t="n"/>
      <c r="G213" s="375" t="n"/>
      <c r="H213" s="41" t="n"/>
      <c r="I213" s="373" t="n"/>
      <c r="J213" s="154">
        <f>F213-I212</f>
        <v/>
      </c>
      <c r="K213" s="376" t="n"/>
      <c r="L213" s="375" t="n"/>
      <c r="M213" s="359" t="n"/>
      <c r="N213" s="376" t="n"/>
      <c r="O213" s="373" t="n"/>
      <c r="P213" s="359" t="n"/>
      <c r="Q213" s="376" t="n"/>
      <c r="R213" s="376" t="n"/>
      <c r="S213" s="373" t="n"/>
      <c r="T213" s="374" t="n"/>
      <c r="U213" s="356" t="n"/>
      <c r="V213" s="168" t="n"/>
    </row>
    <row r="214" ht="15" customHeight="1">
      <c r="B214" s="47" t="n"/>
      <c r="C214" s="373" t="n"/>
      <c r="D214" s="375" t="n"/>
      <c r="E214" s="402" t="n"/>
      <c r="F214" s="190" t="n"/>
      <c r="G214" s="375" t="n"/>
      <c r="H214" s="41" t="n"/>
      <c r="I214" s="403" t="n"/>
      <c r="J214" s="154">
        <f>F214-I212</f>
        <v/>
      </c>
      <c r="K214" s="376" t="n"/>
      <c r="L214" s="404" t="n"/>
      <c r="M214" s="405" t="n"/>
      <c r="N214" s="406" t="n"/>
      <c r="O214" s="403" t="n"/>
      <c r="P214" s="405" t="n"/>
      <c r="Q214" s="406" t="n"/>
      <c r="R214" s="376" t="n"/>
      <c r="S214" s="373" t="n"/>
      <c r="T214" s="374" t="n"/>
      <c r="U214" s="356" t="n"/>
      <c r="V214" s="168" t="n"/>
    </row>
    <row r="215" ht="15" customHeight="1">
      <c r="B215" s="47" t="n"/>
      <c r="C215" s="373" t="n"/>
      <c r="D215" s="375" t="n"/>
      <c r="E215" s="290" t="n"/>
      <c r="F215" s="190" t="n"/>
      <c r="G215" s="375" t="n"/>
      <c r="H215" s="40" t="n"/>
      <c r="I215" s="247">
        <f>AVERAGE(F215:F217)</f>
        <v/>
      </c>
      <c r="J215" s="151">
        <f>F215-I215</f>
        <v/>
      </c>
      <c r="K215" s="376" t="n"/>
      <c r="L215" s="251">
        <f>(I215-$D$57)/$D$59</f>
        <v/>
      </c>
      <c r="M215" s="266">
        <f>10^L215</f>
        <v/>
      </c>
      <c r="N215" s="263">
        <f>M215*(452/G212)</f>
        <v/>
      </c>
      <c r="O215" s="260">
        <f>N215*E215</f>
        <v/>
      </c>
      <c r="P215" s="257">
        <f>O215/1000</f>
        <v/>
      </c>
      <c r="Q215" s="254">
        <f>((P215*10^-12)*(G212*617.9))*10^-6*10^9*10^3</f>
        <v/>
      </c>
      <c r="R215" s="376" t="n"/>
      <c r="S215" s="373" t="n"/>
      <c r="T215" s="374" t="n"/>
      <c r="U215" s="356" t="n"/>
      <c r="V215" s="168" t="n"/>
    </row>
    <row r="216" ht="15" customHeight="1">
      <c r="B216" s="47" t="n"/>
      <c r="C216" s="373" t="n"/>
      <c r="D216" s="375" t="n"/>
      <c r="E216" s="375" t="n"/>
      <c r="F216" s="190" t="n"/>
      <c r="G216" s="375" t="n"/>
      <c r="H216" s="41" t="n"/>
      <c r="I216" s="373" t="n"/>
      <c r="J216" s="154">
        <f>F216-I215</f>
        <v/>
      </c>
      <c r="K216" s="376" t="n"/>
      <c r="L216" s="375" t="n"/>
      <c r="M216" s="359" t="n"/>
      <c r="N216" s="376" t="n"/>
      <c r="O216" s="373" t="n"/>
      <c r="P216" s="359" t="n"/>
      <c r="Q216" s="376" t="n"/>
      <c r="R216" s="376" t="n"/>
      <c r="S216" s="373" t="n"/>
      <c r="T216" s="374" t="n"/>
      <c r="U216" s="356" t="n"/>
      <c r="V216" s="168" t="n"/>
    </row>
    <row r="217" ht="15" customHeight="1" thickBot="1">
      <c r="B217" s="47" t="n"/>
      <c r="C217" s="377" t="n"/>
      <c r="D217" s="379" t="n"/>
      <c r="E217" s="379" t="n"/>
      <c r="F217" s="191" t="n"/>
      <c r="G217" s="379" t="n"/>
      <c r="H217" s="42" t="n"/>
      <c r="I217" s="377" t="n"/>
      <c r="J217" s="155">
        <f>F217-I215</f>
        <v/>
      </c>
      <c r="K217" s="381" t="n"/>
      <c r="L217" s="379" t="n"/>
      <c r="M217" s="380" t="n"/>
      <c r="N217" s="381" t="n"/>
      <c r="O217" s="377" t="n"/>
      <c r="P217" s="380" t="n"/>
      <c r="Q217" s="381" t="n"/>
      <c r="R217" s="381" t="n"/>
      <c r="S217" s="377" t="n"/>
      <c r="T217" s="378" t="n"/>
      <c r="U217" s="407" t="n"/>
      <c r="V217" s="168" t="n"/>
    </row>
    <row r="218" ht="15" customHeight="1">
      <c r="B218" s="47" t="n"/>
      <c r="C218" s="382" t="n">
        <v>24</v>
      </c>
      <c r="D218" s="393" t="n"/>
      <c r="E218" s="313" t="n"/>
      <c r="F218" s="192" t="n"/>
      <c r="G218" s="419" t="n"/>
      <c r="H218" s="43" t="n"/>
      <c r="I218" s="408">
        <f>AVERAGE(F218:F220)</f>
        <v/>
      </c>
      <c r="J218" s="153">
        <f>F218-I218</f>
        <v/>
      </c>
      <c r="K218" s="409">
        <f>I221-I218</f>
        <v/>
      </c>
      <c r="L218" s="410">
        <f>(I218-$D$57)/$D$59</f>
        <v/>
      </c>
      <c r="M218" s="411">
        <f>10^L218</f>
        <v/>
      </c>
      <c r="N218" s="322">
        <f>M218*(452/G218)</f>
        <v/>
      </c>
      <c r="O218" s="412">
        <f>N218*E218</f>
        <v/>
      </c>
      <c r="P218" s="413">
        <f>O218/1000</f>
        <v/>
      </c>
      <c r="Q218" s="414">
        <f>((P218*10^-12)*(G218*617.9))*10^-6*10^9*10^3</f>
        <v/>
      </c>
      <c r="R218" s="415">
        <f>1-(P221/P218)</f>
        <v/>
      </c>
      <c r="S218" s="416">
        <f>AVERAGE(O218:O223)</f>
        <v/>
      </c>
      <c r="T218" s="417">
        <f>AVERAGE(P218:P223)</f>
        <v/>
      </c>
      <c r="U218" s="418">
        <f>AVERAGE(Q218:Q223)</f>
        <v/>
      </c>
      <c r="V218" s="168" t="n"/>
    </row>
    <row r="219" ht="15" customHeight="1">
      <c r="B219" s="47" t="n"/>
      <c r="C219" s="373" t="n"/>
      <c r="D219" s="375" t="n"/>
      <c r="E219" s="374" t="n"/>
      <c r="F219" s="190" t="n"/>
      <c r="G219" s="375" t="n"/>
      <c r="H219" s="41" t="n"/>
      <c r="I219" s="373" t="n"/>
      <c r="J219" s="154">
        <f>F219-I218</f>
        <v/>
      </c>
      <c r="K219" s="376" t="n"/>
      <c r="L219" s="375" t="n"/>
      <c r="M219" s="359" t="n"/>
      <c r="N219" s="376" t="n"/>
      <c r="O219" s="373" t="n"/>
      <c r="P219" s="359" t="n"/>
      <c r="Q219" s="376" t="n"/>
      <c r="R219" s="376" t="n"/>
      <c r="S219" s="373" t="n"/>
      <c r="T219" s="374" t="n"/>
      <c r="U219" s="356" t="n"/>
      <c r="V219" s="168" t="n"/>
    </row>
    <row r="220" ht="15" customHeight="1">
      <c r="B220" s="47" t="n"/>
      <c r="C220" s="373" t="n"/>
      <c r="D220" s="375" t="n"/>
      <c r="E220" s="402" t="n"/>
      <c r="F220" s="190" t="n"/>
      <c r="G220" s="375" t="n"/>
      <c r="H220" s="41" t="n"/>
      <c r="I220" s="403" t="n"/>
      <c r="J220" s="154">
        <f>F220-I218</f>
        <v/>
      </c>
      <c r="K220" s="376" t="n"/>
      <c r="L220" s="404" t="n"/>
      <c r="M220" s="405" t="n"/>
      <c r="N220" s="406" t="n"/>
      <c r="O220" s="403" t="n"/>
      <c r="P220" s="405" t="n"/>
      <c r="Q220" s="406" t="n"/>
      <c r="R220" s="376" t="n"/>
      <c r="S220" s="373" t="n"/>
      <c r="T220" s="374" t="n"/>
      <c r="U220" s="356" t="n"/>
      <c r="V220" s="168" t="n"/>
    </row>
    <row r="221" ht="15" customHeight="1">
      <c r="B221" s="47" t="n"/>
      <c r="C221" s="373" t="n"/>
      <c r="D221" s="375" t="n"/>
      <c r="E221" s="290" t="n"/>
      <c r="F221" s="190" t="n"/>
      <c r="G221" s="375" t="n"/>
      <c r="H221" s="40" t="n"/>
      <c r="I221" s="247">
        <f>AVERAGE(F221:F223)</f>
        <v/>
      </c>
      <c r="J221" s="151">
        <f>F221-I221</f>
        <v/>
      </c>
      <c r="K221" s="376" t="n"/>
      <c r="L221" s="251">
        <f>(I221-$D$57)/$D$59</f>
        <v/>
      </c>
      <c r="M221" s="266">
        <f>10^L221</f>
        <v/>
      </c>
      <c r="N221" s="263">
        <f>M221*(452/G218)</f>
        <v/>
      </c>
      <c r="O221" s="260">
        <f>N221*E221</f>
        <v/>
      </c>
      <c r="P221" s="257">
        <f>O221/1000</f>
        <v/>
      </c>
      <c r="Q221" s="254">
        <f>((P221*10^-12)*(G218*617.9))*10^-6*10^9*10^3</f>
        <v/>
      </c>
      <c r="R221" s="376" t="n"/>
      <c r="S221" s="373" t="n"/>
      <c r="T221" s="374" t="n"/>
      <c r="U221" s="356" t="n"/>
      <c r="V221" s="168" t="n"/>
    </row>
    <row r="222" ht="15" customHeight="1">
      <c r="B222" s="47" t="n"/>
      <c r="C222" s="373" t="n"/>
      <c r="D222" s="375" t="n"/>
      <c r="E222" s="375" t="n"/>
      <c r="F222" s="190" t="n"/>
      <c r="G222" s="375" t="n"/>
      <c r="H222" s="41" t="n"/>
      <c r="I222" s="373" t="n"/>
      <c r="J222" s="154">
        <f>F222-I221</f>
        <v/>
      </c>
      <c r="K222" s="376" t="n"/>
      <c r="L222" s="375" t="n"/>
      <c r="M222" s="359" t="n"/>
      <c r="N222" s="376" t="n"/>
      <c r="O222" s="373" t="n"/>
      <c r="P222" s="359" t="n"/>
      <c r="Q222" s="376" t="n"/>
      <c r="R222" s="376" t="n"/>
      <c r="S222" s="373" t="n"/>
      <c r="T222" s="374" t="n"/>
      <c r="U222" s="356" t="n"/>
      <c r="V222" s="168" t="n"/>
    </row>
    <row r="223" ht="15" customHeight="1" thickBot="1">
      <c r="B223" s="47" t="n"/>
      <c r="C223" s="377" t="n"/>
      <c r="D223" s="379" t="n"/>
      <c r="E223" s="379" t="n"/>
      <c r="F223" s="191" t="n"/>
      <c r="G223" s="379" t="n"/>
      <c r="H223" s="42" t="n"/>
      <c r="I223" s="377" t="n"/>
      <c r="J223" s="155">
        <f>F223-I221</f>
        <v/>
      </c>
      <c r="K223" s="381" t="n"/>
      <c r="L223" s="379" t="n"/>
      <c r="M223" s="380" t="n"/>
      <c r="N223" s="381" t="n"/>
      <c r="O223" s="377" t="n"/>
      <c r="P223" s="380" t="n"/>
      <c r="Q223" s="381" t="n"/>
      <c r="R223" s="381" t="n"/>
      <c r="S223" s="377" t="n"/>
      <c r="T223" s="378" t="n"/>
      <c r="U223" s="407" t="n"/>
      <c r="V223" s="168" t="n"/>
    </row>
    <row r="224" ht="15" customHeight="1">
      <c r="B224" s="47" t="n"/>
      <c r="C224" s="382" t="n">
        <v>25</v>
      </c>
      <c r="D224" s="393" t="n"/>
      <c r="E224" s="313" t="n"/>
      <c r="F224" s="192" t="n"/>
      <c r="G224" s="419" t="n"/>
      <c r="H224" s="43" t="n"/>
      <c r="I224" s="408">
        <f>AVERAGE(F224:F226)</f>
        <v/>
      </c>
      <c r="J224" s="153">
        <f>F224-I224</f>
        <v/>
      </c>
      <c r="K224" s="409">
        <f>I227-I224</f>
        <v/>
      </c>
      <c r="L224" s="410">
        <f>(I224-$D$57)/$D$59</f>
        <v/>
      </c>
      <c r="M224" s="411">
        <f>10^L224</f>
        <v/>
      </c>
      <c r="N224" s="322">
        <f>M224*(452/G224)</f>
        <v/>
      </c>
      <c r="O224" s="412">
        <f>N224*E224</f>
        <v/>
      </c>
      <c r="P224" s="413">
        <f>O224/1000</f>
        <v/>
      </c>
      <c r="Q224" s="414">
        <f>((P224*10^-12)*(G224*617.9))*10^-6*10^9*10^3</f>
        <v/>
      </c>
      <c r="R224" s="415">
        <f>1-(P227/P224)</f>
        <v/>
      </c>
      <c r="S224" s="416">
        <f>AVERAGE(O224:O229)</f>
        <v/>
      </c>
      <c r="T224" s="417">
        <f>AVERAGE(P224:P229)</f>
        <v/>
      </c>
      <c r="U224" s="418">
        <f>AVERAGE(Q224:Q229)</f>
        <v/>
      </c>
      <c r="V224" s="168" t="n"/>
    </row>
    <row r="225" ht="15" customHeight="1">
      <c r="B225" s="47" t="n"/>
      <c r="C225" s="373" t="n"/>
      <c r="D225" s="375" t="n"/>
      <c r="E225" s="374" t="n"/>
      <c r="F225" s="190" t="n"/>
      <c r="G225" s="375" t="n"/>
      <c r="H225" s="41" t="n"/>
      <c r="I225" s="373" t="n"/>
      <c r="J225" s="154">
        <f>F225-I224</f>
        <v/>
      </c>
      <c r="K225" s="376" t="n"/>
      <c r="L225" s="375" t="n"/>
      <c r="M225" s="359" t="n"/>
      <c r="N225" s="376" t="n"/>
      <c r="O225" s="373" t="n"/>
      <c r="P225" s="359" t="n"/>
      <c r="Q225" s="376" t="n"/>
      <c r="R225" s="376" t="n"/>
      <c r="S225" s="373" t="n"/>
      <c r="T225" s="374" t="n"/>
      <c r="U225" s="356" t="n"/>
      <c r="V225" s="168" t="n"/>
    </row>
    <row r="226" ht="15" customHeight="1">
      <c r="B226" s="47" t="n"/>
      <c r="C226" s="373" t="n"/>
      <c r="D226" s="375" t="n"/>
      <c r="E226" s="402" t="n"/>
      <c r="F226" s="190" t="n"/>
      <c r="G226" s="375" t="n"/>
      <c r="H226" s="41" t="n"/>
      <c r="I226" s="403" t="n"/>
      <c r="J226" s="154">
        <f>F226-I224</f>
        <v/>
      </c>
      <c r="K226" s="376" t="n"/>
      <c r="L226" s="404" t="n"/>
      <c r="M226" s="405" t="n"/>
      <c r="N226" s="406" t="n"/>
      <c r="O226" s="403" t="n"/>
      <c r="P226" s="405" t="n"/>
      <c r="Q226" s="406" t="n"/>
      <c r="R226" s="376" t="n"/>
      <c r="S226" s="373" t="n"/>
      <c r="T226" s="374" t="n"/>
      <c r="U226" s="356" t="n"/>
      <c r="V226" s="168" t="n"/>
    </row>
    <row r="227" ht="15" customHeight="1">
      <c r="B227" s="47" t="n"/>
      <c r="C227" s="373" t="n"/>
      <c r="D227" s="375" t="n"/>
      <c r="E227" s="290" t="n"/>
      <c r="F227" s="190" t="n"/>
      <c r="G227" s="375" t="n"/>
      <c r="H227" s="40" t="n"/>
      <c r="I227" s="247">
        <f>AVERAGE(F227:F229)</f>
        <v/>
      </c>
      <c r="J227" s="151">
        <f>F227-I227</f>
        <v/>
      </c>
      <c r="K227" s="376" t="n"/>
      <c r="L227" s="251">
        <f>(I227-$D$57)/$D$59</f>
        <v/>
      </c>
      <c r="M227" s="266">
        <f>10^L227</f>
        <v/>
      </c>
      <c r="N227" s="263">
        <f>M227*(452/G224)</f>
        <v/>
      </c>
      <c r="O227" s="260">
        <f>N227*E227</f>
        <v/>
      </c>
      <c r="P227" s="257">
        <f>O227/1000</f>
        <v/>
      </c>
      <c r="Q227" s="254">
        <f>((P227*10^-12)*(G224*617.9))*10^-6*10^9*10^3</f>
        <v/>
      </c>
      <c r="R227" s="376" t="n"/>
      <c r="S227" s="373" t="n"/>
      <c r="T227" s="374" t="n"/>
      <c r="U227" s="356" t="n"/>
      <c r="V227" s="168" t="n"/>
    </row>
    <row r="228" ht="15" customHeight="1">
      <c r="B228" s="47" t="n"/>
      <c r="C228" s="373" t="n"/>
      <c r="D228" s="375" t="n"/>
      <c r="E228" s="375" t="n"/>
      <c r="F228" s="190" t="n"/>
      <c r="G228" s="375" t="n"/>
      <c r="H228" s="41" t="n"/>
      <c r="I228" s="373" t="n"/>
      <c r="J228" s="154">
        <f>F228-I227</f>
        <v/>
      </c>
      <c r="K228" s="376" t="n"/>
      <c r="L228" s="375" t="n"/>
      <c r="M228" s="359" t="n"/>
      <c r="N228" s="376" t="n"/>
      <c r="O228" s="373" t="n"/>
      <c r="P228" s="359" t="n"/>
      <c r="Q228" s="376" t="n"/>
      <c r="R228" s="376" t="n"/>
      <c r="S228" s="373" t="n"/>
      <c r="T228" s="374" t="n"/>
      <c r="U228" s="356" t="n"/>
      <c r="V228" s="168" t="n"/>
    </row>
    <row r="229" ht="15" customHeight="1" thickBot="1">
      <c r="B229" s="47" t="n"/>
      <c r="C229" s="377" t="n"/>
      <c r="D229" s="379" t="n"/>
      <c r="E229" s="379" t="n"/>
      <c r="F229" s="191" t="n"/>
      <c r="G229" s="379" t="n"/>
      <c r="H229" s="42" t="n"/>
      <c r="I229" s="377" t="n"/>
      <c r="J229" s="155">
        <f>F229-I227</f>
        <v/>
      </c>
      <c r="K229" s="381" t="n"/>
      <c r="L229" s="379" t="n"/>
      <c r="M229" s="380" t="n"/>
      <c r="N229" s="381" t="n"/>
      <c r="O229" s="377" t="n"/>
      <c r="P229" s="380" t="n"/>
      <c r="Q229" s="381" t="n"/>
      <c r="R229" s="381" t="n"/>
      <c r="S229" s="377" t="n"/>
      <c r="T229" s="378" t="n"/>
      <c r="U229" s="407" t="n"/>
      <c r="V229" s="168" t="n"/>
    </row>
    <row r="230" ht="15" customHeight="1">
      <c r="B230" s="47" t="n"/>
      <c r="C230" s="382" t="n">
        <v>26</v>
      </c>
      <c r="D230" s="393" t="n"/>
      <c r="E230" s="313" t="n"/>
      <c r="F230" s="192" t="n"/>
      <c r="G230" s="419" t="n"/>
      <c r="H230" s="43" t="n"/>
      <c r="I230" s="408">
        <f>AVERAGE(F230:F232)</f>
        <v/>
      </c>
      <c r="J230" s="153">
        <f>F230-I230</f>
        <v/>
      </c>
      <c r="K230" s="409">
        <f>I233-I230</f>
        <v/>
      </c>
      <c r="L230" s="410">
        <f>(I230-$D$57)/$D$59</f>
        <v/>
      </c>
      <c r="M230" s="411">
        <f>10^L230</f>
        <v/>
      </c>
      <c r="N230" s="322">
        <f>M230*(452/G230)</f>
        <v/>
      </c>
      <c r="O230" s="412">
        <f>N230*E230</f>
        <v/>
      </c>
      <c r="P230" s="413">
        <f>O230/1000</f>
        <v/>
      </c>
      <c r="Q230" s="414">
        <f>((P230*10^-12)*(G230*617.9))*10^-6*10^9*10^3</f>
        <v/>
      </c>
      <c r="R230" s="415">
        <f>1-(P233/P230)</f>
        <v/>
      </c>
      <c r="S230" s="416">
        <f>AVERAGE(O230:O235)</f>
        <v/>
      </c>
      <c r="T230" s="417">
        <f>AVERAGE(P230:P235)</f>
        <v/>
      </c>
      <c r="U230" s="418">
        <f>AVERAGE(Q230:Q235)</f>
        <v/>
      </c>
      <c r="V230" s="168" t="n"/>
    </row>
    <row r="231" ht="15" customHeight="1">
      <c r="B231" s="47" t="n"/>
      <c r="C231" s="373" t="n"/>
      <c r="D231" s="375" t="n"/>
      <c r="E231" s="374" t="n"/>
      <c r="F231" s="190" t="n"/>
      <c r="G231" s="375" t="n"/>
      <c r="H231" s="41" t="n"/>
      <c r="I231" s="373" t="n"/>
      <c r="J231" s="154">
        <f>F231-I230</f>
        <v/>
      </c>
      <c r="K231" s="376" t="n"/>
      <c r="L231" s="375" t="n"/>
      <c r="M231" s="359" t="n"/>
      <c r="N231" s="376" t="n"/>
      <c r="O231" s="373" t="n"/>
      <c r="P231" s="359" t="n"/>
      <c r="Q231" s="376" t="n"/>
      <c r="R231" s="376" t="n"/>
      <c r="S231" s="373" t="n"/>
      <c r="T231" s="374" t="n"/>
      <c r="U231" s="356" t="n"/>
      <c r="V231" s="168" t="n"/>
    </row>
    <row r="232" ht="15" customHeight="1">
      <c r="B232" s="47" t="n"/>
      <c r="C232" s="373" t="n"/>
      <c r="D232" s="375" t="n"/>
      <c r="E232" s="402" t="n"/>
      <c r="F232" s="190" t="n"/>
      <c r="G232" s="375" t="n"/>
      <c r="H232" s="41" t="n"/>
      <c r="I232" s="403" t="n"/>
      <c r="J232" s="154">
        <f>F232-I230</f>
        <v/>
      </c>
      <c r="K232" s="376" t="n"/>
      <c r="L232" s="404" t="n"/>
      <c r="M232" s="405" t="n"/>
      <c r="N232" s="406" t="n"/>
      <c r="O232" s="403" t="n"/>
      <c r="P232" s="405" t="n"/>
      <c r="Q232" s="406" t="n"/>
      <c r="R232" s="376" t="n"/>
      <c r="S232" s="373" t="n"/>
      <c r="T232" s="374" t="n"/>
      <c r="U232" s="356" t="n"/>
      <c r="V232" s="168" t="n"/>
    </row>
    <row r="233" ht="15" customHeight="1">
      <c r="B233" s="47" t="n"/>
      <c r="C233" s="373" t="n"/>
      <c r="D233" s="375" t="n"/>
      <c r="E233" s="290" t="n"/>
      <c r="F233" s="190" t="n"/>
      <c r="G233" s="375" t="n"/>
      <c r="H233" s="40" t="n"/>
      <c r="I233" s="247">
        <f>AVERAGE(F233:F235)</f>
        <v/>
      </c>
      <c r="J233" s="151">
        <f>F233-I233</f>
        <v/>
      </c>
      <c r="K233" s="376" t="n"/>
      <c r="L233" s="251">
        <f>(I233-$D$57)/$D$59</f>
        <v/>
      </c>
      <c r="M233" s="266">
        <f>10^L233</f>
        <v/>
      </c>
      <c r="N233" s="263">
        <f>M233*(452/G230)</f>
        <v/>
      </c>
      <c r="O233" s="260">
        <f>N233*E233</f>
        <v/>
      </c>
      <c r="P233" s="257">
        <f>O233/1000</f>
        <v/>
      </c>
      <c r="Q233" s="254">
        <f>((P233*10^-12)*(G230*617.9))*10^-6*10^9*10^3</f>
        <v/>
      </c>
      <c r="R233" s="376" t="n"/>
      <c r="S233" s="373" t="n"/>
      <c r="T233" s="374" t="n"/>
      <c r="U233" s="356" t="n"/>
      <c r="V233" s="168" t="n"/>
    </row>
    <row r="234" ht="15" customHeight="1">
      <c r="B234" s="47" t="n"/>
      <c r="C234" s="373" t="n"/>
      <c r="D234" s="375" t="n"/>
      <c r="E234" s="375" t="n"/>
      <c r="F234" s="190" t="n"/>
      <c r="G234" s="375" t="n"/>
      <c r="H234" s="41" t="n"/>
      <c r="I234" s="373" t="n"/>
      <c r="J234" s="154">
        <f>F234-I233</f>
        <v/>
      </c>
      <c r="K234" s="376" t="n"/>
      <c r="L234" s="375" t="n"/>
      <c r="M234" s="359" t="n"/>
      <c r="N234" s="376" t="n"/>
      <c r="O234" s="373" t="n"/>
      <c r="P234" s="359" t="n"/>
      <c r="Q234" s="376" t="n"/>
      <c r="R234" s="376" t="n"/>
      <c r="S234" s="373" t="n"/>
      <c r="T234" s="374" t="n"/>
      <c r="U234" s="356" t="n"/>
      <c r="V234" s="168" t="n"/>
    </row>
    <row r="235" ht="15" customHeight="1" thickBot="1">
      <c r="B235" s="47" t="n"/>
      <c r="C235" s="377" t="n"/>
      <c r="D235" s="379" t="n"/>
      <c r="E235" s="379" t="n"/>
      <c r="F235" s="191" t="n"/>
      <c r="G235" s="379" t="n"/>
      <c r="H235" s="42" t="n"/>
      <c r="I235" s="377" t="n"/>
      <c r="J235" s="155">
        <f>F235-I233</f>
        <v/>
      </c>
      <c r="K235" s="381" t="n"/>
      <c r="L235" s="379" t="n"/>
      <c r="M235" s="380" t="n"/>
      <c r="N235" s="381" t="n"/>
      <c r="O235" s="377" t="n"/>
      <c r="P235" s="380" t="n"/>
      <c r="Q235" s="381" t="n"/>
      <c r="R235" s="381" t="n"/>
      <c r="S235" s="377" t="n"/>
      <c r="T235" s="378" t="n"/>
      <c r="U235" s="407" t="n"/>
      <c r="V235" s="168" t="n"/>
    </row>
    <row r="236" ht="15" customHeight="1">
      <c r="B236" s="47" t="n"/>
      <c r="C236" s="382" t="n">
        <v>27</v>
      </c>
      <c r="D236" s="393" t="n"/>
      <c r="E236" s="313" t="n"/>
      <c r="F236" s="192" t="n"/>
      <c r="G236" s="419" t="n"/>
      <c r="H236" s="43" t="n"/>
      <c r="I236" s="408">
        <f>AVERAGE(F236:F238)</f>
        <v/>
      </c>
      <c r="J236" s="153">
        <f>F236-I236</f>
        <v/>
      </c>
      <c r="K236" s="409">
        <f>I239-I236</f>
        <v/>
      </c>
      <c r="L236" s="410">
        <f>(I236-$D$57)/$D$59</f>
        <v/>
      </c>
      <c r="M236" s="411">
        <f>10^L236</f>
        <v/>
      </c>
      <c r="N236" s="322">
        <f>M236*(452/G236)</f>
        <v/>
      </c>
      <c r="O236" s="412">
        <f>N236*E236</f>
        <v/>
      </c>
      <c r="P236" s="413">
        <f>O236/1000</f>
        <v/>
      </c>
      <c r="Q236" s="414">
        <f>((P236*10^-12)*(G236*617.9))*10^-6*10^9*10^3</f>
        <v/>
      </c>
      <c r="R236" s="415">
        <f>1-(P239/P236)</f>
        <v/>
      </c>
      <c r="S236" s="416">
        <f>AVERAGE(O236:O241)</f>
        <v/>
      </c>
      <c r="T236" s="417">
        <f>AVERAGE(P236:P241)</f>
        <v/>
      </c>
      <c r="U236" s="418">
        <f>AVERAGE(Q236:Q241)</f>
        <v/>
      </c>
      <c r="V236" s="168" t="n"/>
    </row>
    <row r="237" ht="15" customHeight="1">
      <c r="B237" s="47" t="n"/>
      <c r="C237" s="373" t="n"/>
      <c r="D237" s="375" t="n"/>
      <c r="E237" s="374" t="n"/>
      <c r="F237" s="190" t="n"/>
      <c r="G237" s="375" t="n"/>
      <c r="H237" s="41" t="n"/>
      <c r="I237" s="373" t="n"/>
      <c r="J237" s="154">
        <f>F237-I236</f>
        <v/>
      </c>
      <c r="K237" s="376" t="n"/>
      <c r="L237" s="375" t="n"/>
      <c r="M237" s="359" t="n"/>
      <c r="N237" s="376" t="n"/>
      <c r="O237" s="373" t="n"/>
      <c r="P237" s="359" t="n"/>
      <c r="Q237" s="376" t="n"/>
      <c r="R237" s="376" t="n"/>
      <c r="S237" s="373" t="n"/>
      <c r="T237" s="374" t="n"/>
      <c r="U237" s="356" t="n"/>
      <c r="V237" s="168" t="n"/>
    </row>
    <row r="238" ht="15" customHeight="1">
      <c r="B238" s="47" t="n"/>
      <c r="C238" s="373" t="n"/>
      <c r="D238" s="375" t="n"/>
      <c r="E238" s="402" t="n"/>
      <c r="F238" s="190" t="n"/>
      <c r="G238" s="375" t="n"/>
      <c r="H238" s="41" t="n"/>
      <c r="I238" s="403" t="n"/>
      <c r="J238" s="154">
        <f>F238-I236</f>
        <v/>
      </c>
      <c r="K238" s="376" t="n"/>
      <c r="L238" s="404" t="n"/>
      <c r="M238" s="405" t="n"/>
      <c r="N238" s="406" t="n"/>
      <c r="O238" s="403" t="n"/>
      <c r="P238" s="405" t="n"/>
      <c r="Q238" s="406" t="n"/>
      <c r="R238" s="376" t="n"/>
      <c r="S238" s="373" t="n"/>
      <c r="T238" s="374" t="n"/>
      <c r="U238" s="356" t="n"/>
      <c r="V238" s="168" t="n"/>
    </row>
    <row r="239" ht="15" customHeight="1">
      <c r="B239" s="47" t="n"/>
      <c r="C239" s="373" t="n"/>
      <c r="D239" s="375" t="n"/>
      <c r="E239" s="290" t="n"/>
      <c r="F239" s="190" t="n"/>
      <c r="G239" s="375" t="n"/>
      <c r="H239" s="40" t="n"/>
      <c r="I239" s="247">
        <f>AVERAGE(F239:F241)</f>
        <v/>
      </c>
      <c r="J239" s="151">
        <f>F239-I239</f>
        <v/>
      </c>
      <c r="K239" s="376" t="n"/>
      <c r="L239" s="251">
        <f>(I239-$D$57)/$D$59</f>
        <v/>
      </c>
      <c r="M239" s="266">
        <f>10^L239</f>
        <v/>
      </c>
      <c r="N239" s="263">
        <f>M239*(452/G236)</f>
        <v/>
      </c>
      <c r="O239" s="260">
        <f>N239*E239</f>
        <v/>
      </c>
      <c r="P239" s="257">
        <f>O239/1000</f>
        <v/>
      </c>
      <c r="Q239" s="254">
        <f>((P239*10^-12)*(G236*617.9))*10^-6*10^9*10^3</f>
        <v/>
      </c>
      <c r="R239" s="376" t="n"/>
      <c r="S239" s="373" t="n"/>
      <c r="T239" s="374" t="n"/>
      <c r="U239" s="356" t="n"/>
      <c r="V239" s="168" t="n"/>
    </row>
    <row r="240" ht="15" customHeight="1">
      <c r="B240" s="47" t="n"/>
      <c r="C240" s="373" t="n"/>
      <c r="D240" s="375" t="n"/>
      <c r="E240" s="375" t="n"/>
      <c r="F240" s="190" t="n"/>
      <c r="G240" s="375" t="n"/>
      <c r="H240" s="41" t="n"/>
      <c r="I240" s="373" t="n"/>
      <c r="J240" s="154">
        <f>F240-I239</f>
        <v/>
      </c>
      <c r="K240" s="376" t="n"/>
      <c r="L240" s="375" t="n"/>
      <c r="M240" s="359" t="n"/>
      <c r="N240" s="376" t="n"/>
      <c r="O240" s="373" t="n"/>
      <c r="P240" s="359" t="n"/>
      <c r="Q240" s="376" t="n"/>
      <c r="R240" s="376" t="n"/>
      <c r="S240" s="373" t="n"/>
      <c r="T240" s="374" t="n"/>
      <c r="U240" s="356" t="n"/>
      <c r="V240" s="168" t="n"/>
    </row>
    <row r="241" ht="15" customHeight="1" thickBot="1">
      <c r="B241" s="47" t="n"/>
      <c r="C241" s="377" t="n"/>
      <c r="D241" s="379" t="n"/>
      <c r="E241" s="379" t="n"/>
      <c r="F241" s="191" t="n"/>
      <c r="G241" s="379" t="n"/>
      <c r="H241" s="42" t="n"/>
      <c r="I241" s="377" t="n"/>
      <c r="J241" s="155">
        <f>F241-I239</f>
        <v/>
      </c>
      <c r="K241" s="381" t="n"/>
      <c r="L241" s="379" t="n"/>
      <c r="M241" s="380" t="n"/>
      <c r="N241" s="381" t="n"/>
      <c r="O241" s="377" t="n"/>
      <c r="P241" s="380" t="n"/>
      <c r="Q241" s="381" t="n"/>
      <c r="R241" s="381" t="n"/>
      <c r="S241" s="377" t="n"/>
      <c r="T241" s="378" t="n"/>
      <c r="U241" s="407" t="n"/>
      <c r="V241" s="168" t="n"/>
    </row>
    <row r="242" ht="15" customHeight="1">
      <c r="B242" s="47" t="n"/>
      <c r="C242" s="382" t="n">
        <v>28</v>
      </c>
      <c r="D242" s="393" t="n"/>
      <c r="E242" s="313" t="n"/>
      <c r="F242" s="192" t="n"/>
      <c r="G242" s="419" t="n"/>
      <c r="H242" s="43" t="n"/>
      <c r="I242" s="408">
        <f>AVERAGE(F242:F244)</f>
        <v/>
      </c>
      <c r="J242" s="153">
        <f>F242-I242</f>
        <v/>
      </c>
      <c r="K242" s="409">
        <f>I245-I242</f>
        <v/>
      </c>
      <c r="L242" s="410">
        <f>(I242-$D$57)/$D$59</f>
        <v/>
      </c>
      <c r="M242" s="411">
        <f>10^L242</f>
        <v/>
      </c>
      <c r="N242" s="322">
        <f>M242*(452/G242)</f>
        <v/>
      </c>
      <c r="O242" s="412">
        <f>N242*E242</f>
        <v/>
      </c>
      <c r="P242" s="413">
        <f>O242/1000</f>
        <v/>
      </c>
      <c r="Q242" s="414">
        <f>((P242*10^-12)*(G242*617.9))*10^-6*10^9*10^3</f>
        <v/>
      </c>
      <c r="R242" s="415">
        <f>1-(P245/P242)</f>
        <v/>
      </c>
      <c r="S242" s="416">
        <f>AVERAGE(O242:O247)</f>
        <v/>
      </c>
      <c r="T242" s="417">
        <f>AVERAGE(P242:P247)</f>
        <v/>
      </c>
      <c r="U242" s="418">
        <f>AVERAGE(Q242:Q247)</f>
        <v/>
      </c>
      <c r="V242" s="168" t="n"/>
    </row>
    <row r="243" ht="15" customHeight="1">
      <c r="B243" s="47" t="n"/>
      <c r="C243" s="373" t="n"/>
      <c r="D243" s="375" t="n"/>
      <c r="E243" s="374" t="n"/>
      <c r="F243" s="190" t="n"/>
      <c r="G243" s="375" t="n"/>
      <c r="H243" s="41" t="n"/>
      <c r="I243" s="373" t="n"/>
      <c r="J243" s="154">
        <f>F243-I242</f>
        <v/>
      </c>
      <c r="K243" s="376" t="n"/>
      <c r="L243" s="375" t="n"/>
      <c r="M243" s="359" t="n"/>
      <c r="N243" s="376" t="n"/>
      <c r="O243" s="373" t="n"/>
      <c r="P243" s="359" t="n"/>
      <c r="Q243" s="376" t="n"/>
      <c r="R243" s="376" t="n"/>
      <c r="S243" s="373" t="n"/>
      <c r="T243" s="374" t="n"/>
      <c r="U243" s="356" t="n"/>
      <c r="V243" s="168" t="n"/>
    </row>
    <row r="244" ht="15" customHeight="1">
      <c r="B244" s="47" t="n"/>
      <c r="C244" s="373" t="n"/>
      <c r="D244" s="375" t="n"/>
      <c r="E244" s="402" t="n"/>
      <c r="F244" s="190" t="n"/>
      <c r="G244" s="375" t="n"/>
      <c r="H244" s="41" t="n"/>
      <c r="I244" s="403" t="n"/>
      <c r="J244" s="154">
        <f>F244-I242</f>
        <v/>
      </c>
      <c r="K244" s="376" t="n"/>
      <c r="L244" s="404" t="n"/>
      <c r="M244" s="405" t="n"/>
      <c r="N244" s="406" t="n"/>
      <c r="O244" s="403" t="n"/>
      <c r="P244" s="405" t="n"/>
      <c r="Q244" s="406" t="n"/>
      <c r="R244" s="376" t="n"/>
      <c r="S244" s="373" t="n"/>
      <c r="T244" s="374" t="n"/>
      <c r="U244" s="356" t="n"/>
      <c r="V244" s="168" t="n"/>
    </row>
    <row r="245" ht="15" customHeight="1">
      <c r="B245" s="47" t="n"/>
      <c r="C245" s="373" t="n"/>
      <c r="D245" s="375" t="n"/>
      <c r="E245" s="290" t="n"/>
      <c r="F245" s="190" t="n"/>
      <c r="G245" s="375" t="n"/>
      <c r="H245" s="40" t="n"/>
      <c r="I245" s="247">
        <f>AVERAGE(F245:F247)</f>
        <v/>
      </c>
      <c r="J245" s="151">
        <f>F245-I245</f>
        <v/>
      </c>
      <c r="K245" s="376" t="n"/>
      <c r="L245" s="251">
        <f>(I245-$D$57)/$D$59</f>
        <v/>
      </c>
      <c r="M245" s="266">
        <f>10^L245</f>
        <v/>
      </c>
      <c r="N245" s="263">
        <f>M245*(452/G242)</f>
        <v/>
      </c>
      <c r="O245" s="260">
        <f>N245*E245</f>
        <v/>
      </c>
      <c r="P245" s="257">
        <f>O245/1000</f>
        <v/>
      </c>
      <c r="Q245" s="254">
        <f>((P245*10^-12)*(G242*617.9))*10^-6*10^9*10^3</f>
        <v/>
      </c>
      <c r="R245" s="376" t="n"/>
      <c r="S245" s="373" t="n"/>
      <c r="T245" s="374" t="n"/>
      <c r="U245" s="356" t="n"/>
      <c r="V245" s="168" t="n"/>
    </row>
    <row r="246" ht="15" customHeight="1">
      <c r="B246" s="47" t="n"/>
      <c r="C246" s="373" t="n"/>
      <c r="D246" s="375" t="n"/>
      <c r="E246" s="375" t="n"/>
      <c r="F246" s="190" t="n"/>
      <c r="G246" s="375" t="n"/>
      <c r="H246" s="41" t="n"/>
      <c r="I246" s="373" t="n"/>
      <c r="J246" s="154">
        <f>F246-I245</f>
        <v/>
      </c>
      <c r="K246" s="376" t="n"/>
      <c r="L246" s="375" t="n"/>
      <c r="M246" s="359" t="n"/>
      <c r="N246" s="376" t="n"/>
      <c r="O246" s="373" t="n"/>
      <c r="P246" s="359" t="n"/>
      <c r="Q246" s="376" t="n"/>
      <c r="R246" s="376" t="n"/>
      <c r="S246" s="373" t="n"/>
      <c r="T246" s="374" t="n"/>
      <c r="U246" s="356" t="n"/>
      <c r="V246" s="168" t="n"/>
    </row>
    <row r="247" ht="15" customHeight="1" thickBot="1">
      <c r="B247" s="47" t="n"/>
      <c r="C247" s="377" t="n"/>
      <c r="D247" s="379" t="n"/>
      <c r="E247" s="379" t="n"/>
      <c r="F247" s="191" t="n"/>
      <c r="G247" s="379" t="n"/>
      <c r="H247" s="42" t="n"/>
      <c r="I247" s="377" t="n"/>
      <c r="J247" s="155">
        <f>F247-I245</f>
        <v/>
      </c>
      <c r="K247" s="381" t="n"/>
      <c r="L247" s="379" t="n"/>
      <c r="M247" s="380" t="n"/>
      <c r="N247" s="381" t="n"/>
      <c r="O247" s="377" t="n"/>
      <c r="P247" s="380" t="n"/>
      <c r="Q247" s="381" t="n"/>
      <c r="R247" s="381" t="n"/>
      <c r="S247" s="377" t="n"/>
      <c r="T247" s="378" t="n"/>
      <c r="U247" s="407" t="n"/>
      <c r="V247" s="168" t="n"/>
    </row>
    <row r="248" ht="15" customHeight="1">
      <c r="B248" s="47" t="n"/>
      <c r="C248" s="382" t="n">
        <v>29</v>
      </c>
      <c r="D248" s="393" t="n"/>
      <c r="E248" s="313" t="n"/>
      <c r="F248" s="192" t="n"/>
      <c r="G248" s="419" t="n"/>
      <c r="H248" s="43" t="n"/>
      <c r="I248" s="408">
        <f>AVERAGE(F248:F250)</f>
        <v/>
      </c>
      <c r="J248" s="153">
        <f>F248-I248</f>
        <v/>
      </c>
      <c r="K248" s="409">
        <f>I251-I248</f>
        <v/>
      </c>
      <c r="L248" s="410">
        <f>(I248-$D$57)/$D$59</f>
        <v/>
      </c>
      <c r="M248" s="411">
        <f>10^L248</f>
        <v/>
      </c>
      <c r="N248" s="322">
        <f>M248*(452/G248)</f>
        <v/>
      </c>
      <c r="O248" s="412">
        <f>N248*E248</f>
        <v/>
      </c>
      <c r="P248" s="413">
        <f>O248/1000</f>
        <v/>
      </c>
      <c r="Q248" s="414">
        <f>((P248*10^-12)*(G248*617.9))*10^-6*10^9*10^3</f>
        <v/>
      </c>
      <c r="R248" s="415">
        <f>1-(P251/P248)</f>
        <v/>
      </c>
      <c r="S248" s="416">
        <f>AVERAGE(O248:O253)</f>
        <v/>
      </c>
      <c r="T248" s="417">
        <f>AVERAGE(P248:P253)</f>
        <v/>
      </c>
      <c r="U248" s="418">
        <f>AVERAGE(Q248:Q253)</f>
        <v/>
      </c>
      <c r="V248" s="168" t="n"/>
    </row>
    <row r="249" ht="15" customHeight="1">
      <c r="B249" s="47" t="n"/>
      <c r="C249" s="373" t="n"/>
      <c r="D249" s="375" t="n"/>
      <c r="E249" s="374" t="n"/>
      <c r="F249" s="190" t="n"/>
      <c r="G249" s="375" t="n"/>
      <c r="H249" s="41" t="n"/>
      <c r="I249" s="373" t="n"/>
      <c r="J249" s="154">
        <f>F249-I248</f>
        <v/>
      </c>
      <c r="K249" s="376" t="n"/>
      <c r="L249" s="375" t="n"/>
      <c r="M249" s="359" t="n"/>
      <c r="N249" s="376" t="n"/>
      <c r="O249" s="373" t="n"/>
      <c r="P249" s="359" t="n"/>
      <c r="Q249" s="376" t="n"/>
      <c r="R249" s="376" t="n"/>
      <c r="S249" s="373" t="n"/>
      <c r="T249" s="374" t="n"/>
      <c r="U249" s="356" t="n"/>
      <c r="V249" s="168" t="n"/>
    </row>
    <row r="250" ht="15" customHeight="1">
      <c r="B250" s="47" t="n"/>
      <c r="C250" s="373" t="n"/>
      <c r="D250" s="375" t="n"/>
      <c r="E250" s="402" t="n"/>
      <c r="F250" s="190" t="n"/>
      <c r="G250" s="375" t="n"/>
      <c r="H250" s="41" t="n"/>
      <c r="I250" s="403" t="n"/>
      <c r="J250" s="154">
        <f>F250-I248</f>
        <v/>
      </c>
      <c r="K250" s="376" t="n"/>
      <c r="L250" s="404" t="n"/>
      <c r="M250" s="405" t="n"/>
      <c r="N250" s="406" t="n"/>
      <c r="O250" s="403" t="n"/>
      <c r="P250" s="405" t="n"/>
      <c r="Q250" s="406" t="n"/>
      <c r="R250" s="376" t="n"/>
      <c r="S250" s="373" t="n"/>
      <c r="T250" s="374" t="n"/>
      <c r="U250" s="356" t="n"/>
      <c r="V250" s="168" t="n"/>
    </row>
    <row r="251" ht="15" customHeight="1">
      <c r="B251" s="47" t="n"/>
      <c r="C251" s="373" t="n"/>
      <c r="D251" s="375" t="n"/>
      <c r="E251" s="290" t="n"/>
      <c r="F251" s="190" t="n"/>
      <c r="G251" s="375" t="n"/>
      <c r="H251" s="40" t="n"/>
      <c r="I251" s="247">
        <f>AVERAGE(F251:F253)</f>
        <v/>
      </c>
      <c r="J251" s="151">
        <f>F251-I251</f>
        <v/>
      </c>
      <c r="K251" s="376" t="n"/>
      <c r="L251" s="251">
        <f>(I251-$D$57)/$D$59</f>
        <v/>
      </c>
      <c r="M251" s="266">
        <f>10^L251</f>
        <v/>
      </c>
      <c r="N251" s="263">
        <f>M251*(452/G248)</f>
        <v/>
      </c>
      <c r="O251" s="260">
        <f>N251*E251</f>
        <v/>
      </c>
      <c r="P251" s="257">
        <f>O251/1000</f>
        <v/>
      </c>
      <c r="Q251" s="254">
        <f>((P251*10^-12)*(G248*617.9))*10^-6*10^9*10^3</f>
        <v/>
      </c>
      <c r="R251" s="376" t="n"/>
      <c r="S251" s="373" t="n"/>
      <c r="T251" s="374" t="n"/>
      <c r="U251" s="356" t="n"/>
      <c r="V251" s="168" t="n"/>
    </row>
    <row r="252" ht="15" customHeight="1">
      <c r="B252" s="47" t="n"/>
      <c r="C252" s="373" t="n"/>
      <c r="D252" s="375" t="n"/>
      <c r="E252" s="375" t="n"/>
      <c r="F252" s="190" t="n"/>
      <c r="G252" s="375" t="n"/>
      <c r="H252" s="41" t="n"/>
      <c r="I252" s="373" t="n"/>
      <c r="J252" s="154">
        <f>F252-I251</f>
        <v/>
      </c>
      <c r="K252" s="376" t="n"/>
      <c r="L252" s="375" t="n"/>
      <c r="M252" s="359" t="n"/>
      <c r="N252" s="376" t="n"/>
      <c r="O252" s="373" t="n"/>
      <c r="P252" s="359" t="n"/>
      <c r="Q252" s="376" t="n"/>
      <c r="R252" s="376" t="n"/>
      <c r="S252" s="373" t="n"/>
      <c r="T252" s="374" t="n"/>
      <c r="U252" s="356" t="n"/>
      <c r="V252" s="168" t="n"/>
    </row>
    <row r="253" ht="15" customHeight="1" thickBot="1">
      <c r="B253" s="47" t="n"/>
      <c r="C253" s="377" t="n"/>
      <c r="D253" s="379" t="n"/>
      <c r="E253" s="379" t="n"/>
      <c r="F253" s="191" t="n"/>
      <c r="G253" s="379" t="n"/>
      <c r="H253" s="42" t="n"/>
      <c r="I253" s="377" t="n"/>
      <c r="J253" s="155">
        <f>F253-I251</f>
        <v/>
      </c>
      <c r="K253" s="381" t="n"/>
      <c r="L253" s="379" t="n"/>
      <c r="M253" s="380" t="n"/>
      <c r="N253" s="381" t="n"/>
      <c r="O253" s="377" t="n"/>
      <c r="P253" s="380" t="n"/>
      <c r="Q253" s="381" t="n"/>
      <c r="R253" s="381" t="n"/>
      <c r="S253" s="377" t="n"/>
      <c r="T253" s="378" t="n"/>
      <c r="U253" s="407" t="n"/>
      <c r="V253" s="168" t="n"/>
    </row>
    <row r="254" ht="15" customHeight="1">
      <c r="B254" s="47" t="n"/>
      <c r="C254" s="382" t="n">
        <v>30</v>
      </c>
      <c r="D254" s="393" t="n"/>
      <c r="E254" s="313" t="n"/>
      <c r="F254" s="192" t="n"/>
      <c r="G254" s="419" t="n"/>
      <c r="H254" s="43" t="n"/>
      <c r="I254" s="408">
        <f>AVERAGE(F254:F256)</f>
        <v/>
      </c>
      <c r="J254" s="153">
        <f>F254-I254</f>
        <v/>
      </c>
      <c r="K254" s="409">
        <f>I257-I254</f>
        <v/>
      </c>
      <c r="L254" s="410">
        <f>(I254-$D$57)/$D$59</f>
        <v/>
      </c>
      <c r="M254" s="411">
        <f>10^L254</f>
        <v/>
      </c>
      <c r="N254" s="322">
        <f>M254*(452/G254)</f>
        <v/>
      </c>
      <c r="O254" s="412">
        <f>N254*E254</f>
        <v/>
      </c>
      <c r="P254" s="413">
        <f>O254/1000</f>
        <v/>
      </c>
      <c r="Q254" s="414">
        <f>((P254*10^-12)*(G254*617.9))*10^-6*10^9*10^3</f>
        <v/>
      </c>
      <c r="R254" s="415">
        <f>1-(P257/P254)</f>
        <v/>
      </c>
      <c r="S254" s="416">
        <f>AVERAGE(O254:O259)</f>
        <v/>
      </c>
      <c r="T254" s="417">
        <f>AVERAGE(P254:P259)</f>
        <v/>
      </c>
      <c r="U254" s="418">
        <f>AVERAGE(Q254:Q259)</f>
        <v/>
      </c>
      <c r="V254" s="168" t="n"/>
    </row>
    <row r="255" ht="15" customHeight="1">
      <c r="B255" s="47" t="n"/>
      <c r="C255" s="373" t="n"/>
      <c r="D255" s="375" t="n"/>
      <c r="E255" s="374" t="n"/>
      <c r="F255" s="190" t="n"/>
      <c r="G255" s="375" t="n"/>
      <c r="H255" s="41" t="n"/>
      <c r="I255" s="373" t="n"/>
      <c r="J255" s="154">
        <f>F255-I254</f>
        <v/>
      </c>
      <c r="K255" s="376" t="n"/>
      <c r="L255" s="375" t="n"/>
      <c r="M255" s="359" t="n"/>
      <c r="N255" s="376" t="n"/>
      <c r="O255" s="373" t="n"/>
      <c r="P255" s="359" t="n"/>
      <c r="Q255" s="376" t="n"/>
      <c r="R255" s="376" t="n"/>
      <c r="S255" s="373" t="n"/>
      <c r="T255" s="374" t="n"/>
      <c r="U255" s="356" t="n"/>
      <c r="V255" s="168" t="n"/>
    </row>
    <row r="256" ht="15" customHeight="1">
      <c r="B256" s="47" t="n"/>
      <c r="C256" s="373" t="n"/>
      <c r="D256" s="375" t="n"/>
      <c r="E256" s="402" t="n"/>
      <c r="F256" s="190" t="n"/>
      <c r="G256" s="375" t="n"/>
      <c r="H256" s="41" t="n"/>
      <c r="I256" s="403" t="n"/>
      <c r="J256" s="154">
        <f>F256-I254</f>
        <v/>
      </c>
      <c r="K256" s="376" t="n"/>
      <c r="L256" s="404" t="n"/>
      <c r="M256" s="405" t="n"/>
      <c r="N256" s="406" t="n"/>
      <c r="O256" s="403" t="n"/>
      <c r="P256" s="405" t="n"/>
      <c r="Q256" s="406" t="n"/>
      <c r="R256" s="376" t="n"/>
      <c r="S256" s="373" t="n"/>
      <c r="T256" s="374" t="n"/>
      <c r="U256" s="356" t="n"/>
      <c r="V256" s="168" t="n"/>
    </row>
    <row r="257" ht="15" customHeight="1">
      <c r="B257" s="47" t="n"/>
      <c r="C257" s="373" t="n"/>
      <c r="D257" s="375" t="n"/>
      <c r="E257" s="290" t="n"/>
      <c r="F257" s="190" t="n"/>
      <c r="G257" s="375" t="n"/>
      <c r="H257" s="40" t="n"/>
      <c r="I257" s="247">
        <f>AVERAGE(F257:F259)</f>
        <v/>
      </c>
      <c r="J257" s="151">
        <f>F257-I257</f>
        <v/>
      </c>
      <c r="K257" s="376" t="n"/>
      <c r="L257" s="251">
        <f>(I257-$D$57)/$D$59</f>
        <v/>
      </c>
      <c r="M257" s="266">
        <f>10^L257</f>
        <v/>
      </c>
      <c r="N257" s="263">
        <f>M257*(452/G254)</f>
        <v/>
      </c>
      <c r="O257" s="260">
        <f>N257*E257</f>
        <v/>
      </c>
      <c r="P257" s="257">
        <f>O257/1000</f>
        <v/>
      </c>
      <c r="Q257" s="254">
        <f>((P257*10^-12)*(G254*617.9))*10^-6*10^9*10^3</f>
        <v/>
      </c>
      <c r="R257" s="376" t="n"/>
      <c r="S257" s="373" t="n"/>
      <c r="T257" s="374" t="n"/>
      <c r="U257" s="356" t="n"/>
      <c r="V257" s="168" t="n"/>
    </row>
    <row r="258" ht="15" customHeight="1">
      <c r="B258" s="47" t="n"/>
      <c r="C258" s="373" t="n"/>
      <c r="D258" s="375" t="n"/>
      <c r="E258" s="375" t="n"/>
      <c r="F258" s="190" t="n"/>
      <c r="G258" s="375" t="n"/>
      <c r="H258" s="41" t="n"/>
      <c r="I258" s="373" t="n"/>
      <c r="J258" s="154">
        <f>F258-I257</f>
        <v/>
      </c>
      <c r="K258" s="376" t="n"/>
      <c r="L258" s="375" t="n"/>
      <c r="M258" s="359" t="n"/>
      <c r="N258" s="376" t="n"/>
      <c r="O258" s="373" t="n"/>
      <c r="P258" s="359" t="n"/>
      <c r="Q258" s="376" t="n"/>
      <c r="R258" s="376" t="n"/>
      <c r="S258" s="373" t="n"/>
      <c r="T258" s="374" t="n"/>
      <c r="U258" s="356" t="n"/>
      <c r="V258" s="168" t="n"/>
    </row>
    <row r="259" ht="15" customHeight="1" thickBot="1">
      <c r="B259" s="47" t="n"/>
      <c r="C259" s="377" t="n"/>
      <c r="D259" s="379" t="n"/>
      <c r="E259" s="379" t="n"/>
      <c r="F259" s="191" t="n"/>
      <c r="G259" s="379" t="n"/>
      <c r="H259" s="42" t="n"/>
      <c r="I259" s="377" t="n"/>
      <c r="J259" s="155">
        <f>F259-I257</f>
        <v/>
      </c>
      <c r="K259" s="381" t="n"/>
      <c r="L259" s="379" t="n"/>
      <c r="M259" s="380" t="n"/>
      <c r="N259" s="381" t="n"/>
      <c r="O259" s="377" t="n"/>
      <c r="P259" s="380" t="n"/>
      <c r="Q259" s="381" t="n"/>
      <c r="R259" s="381" t="n"/>
      <c r="S259" s="377" t="n"/>
      <c r="T259" s="378" t="n"/>
      <c r="U259" s="407" t="n"/>
      <c r="V259" s="168" t="n"/>
    </row>
    <row r="260" ht="15" customHeight="1">
      <c r="B260" s="47" t="n"/>
      <c r="C260" s="382" t="n">
        <v>31</v>
      </c>
      <c r="D260" s="393" t="n"/>
      <c r="E260" s="313" t="n"/>
      <c r="F260" s="192" t="n"/>
      <c r="G260" s="419" t="n"/>
      <c r="H260" s="43" t="n"/>
      <c r="I260" s="408">
        <f>AVERAGE(F260:F262)</f>
        <v/>
      </c>
      <c r="J260" s="153">
        <f>F260-I260</f>
        <v/>
      </c>
      <c r="K260" s="409">
        <f>I263-I260</f>
        <v/>
      </c>
      <c r="L260" s="410">
        <f>(I260-$D$57)/$D$59</f>
        <v/>
      </c>
      <c r="M260" s="411">
        <f>10^L260</f>
        <v/>
      </c>
      <c r="N260" s="322">
        <f>M260*(452/G260)</f>
        <v/>
      </c>
      <c r="O260" s="412">
        <f>N260*E260</f>
        <v/>
      </c>
      <c r="P260" s="413">
        <f>O260/1000</f>
        <v/>
      </c>
      <c r="Q260" s="414">
        <f>((P260*10^-12)*(G260*617.9))*10^-6*10^9*10^3</f>
        <v/>
      </c>
      <c r="R260" s="415">
        <f>1-(P263/P260)</f>
        <v/>
      </c>
      <c r="S260" s="416">
        <f>AVERAGE(O260:O265)</f>
        <v/>
      </c>
      <c r="T260" s="417">
        <f>AVERAGE(P260:P265)</f>
        <v/>
      </c>
      <c r="U260" s="418">
        <f>AVERAGE(Q260:Q265)</f>
        <v/>
      </c>
      <c r="V260" s="168" t="n"/>
    </row>
    <row r="261" ht="15" customHeight="1">
      <c r="B261" s="47" t="n"/>
      <c r="C261" s="373" t="n"/>
      <c r="D261" s="375" t="n"/>
      <c r="E261" s="374" t="n"/>
      <c r="F261" s="190" t="n"/>
      <c r="G261" s="375" t="n"/>
      <c r="H261" s="41" t="n"/>
      <c r="I261" s="373" t="n"/>
      <c r="J261" s="154">
        <f>F261-I260</f>
        <v/>
      </c>
      <c r="K261" s="376" t="n"/>
      <c r="L261" s="375" t="n"/>
      <c r="M261" s="359" t="n"/>
      <c r="N261" s="376" t="n"/>
      <c r="O261" s="373" t="n"/>
      <c r="P261" s="359" t="n"/>
      <c r="Q261" s="376" t="n"/>
      <c r="R261" s="376" t="n"/>
      <c r="S261" s="373" t="n"/>
      <c r="T261" s="374" t="n"/>
      <c r="U261" s="356" t="n"/>
      <c r="V261" s="168" t="n"/>
    </row>
    <row r="262" ht="15" customHeight="1">
      <c r="B262" s="47" t="n"/>
      <c r="C262" s="373" t="n"/>
      <c r="D262" s="375" t="n"/>
      <c r="E262" s="402" t="n"/>
      <c r="F262" s="190" t="n"/>
      <c r="G262" s="375" t="n"/>
      <c r="H262" s="41" t="n"/>
      <c r="I262" s="403" t="n"/>
      <c r="J262" s="154">
        <f>F262-I260</f>
        <v/>
      </c>
      <c r="K262" s="376" t="n"/>
      <c r="L262" s="404" t="n"/>
      <c r="M262" s="405" t="n"/>
      <c r="N262" s="406" t="n"/>
      <c r="O262" s="403" t="n"/>
      <c r="P262" s="405" t="n"/>
      <c r="Q262" s="406" t="n"/>
      <c r="R262" s="376" t="n"/>
      <c r="S262" s="373" t="n"/>
      <c r="T262" s="374" t="n"/>
      <c r="U262" s="356" t="n"/>
      <c r="V262" s="168" t="n"/>
    </row>
    <row r="263" ht="15" customHeight="1">
      <c r="B263" s="47" t="n"/>
      <c r="C263" s="373" t="n"/>
      <c r="D263" s="375" t="n"/>
      <c r="E263" s="290" t="n"/>
      <c r="F263" s="190" t="n"/>
      <c r="G263" s="375" t="n"/>
      <c r="H263" s="40" t="n"/>
      <c r="I263" s="247">
        <f>AVERAGE(F263:F265)</f>
        <v/>
      </c>
      <c r="J263" s="151">
        <f>F263-I263</f>
        <v/>
      </c>
      <c r="K263" s="376" t="n"/>
      <c r="L263" s="251">
        <f>(I263-$D$57)/$D$59</f>
        <v/>
      </c>
      <c r="M263" s="266">
        <f>10^L263</f>
        <v/>
      </c>
      <c r="N263" s="263">
        <f>M263*(452/G260)</f>
        <v/>
      </c>
      <c r="O263" s="260">
        <f>N263*E263</f>
        <v/>
      </c>
      <c r="P263" s="257">
        <f>O263/1000</f>
        <v/>
      </c>
      <c r="Q263" s="254">
        <f>((P263*10^-12)*(G260*617.9))*10^-6*10^9*10^3</f>
        <v/>
      </c>
      <c r="R263" s="376" t="n"/>
      <c r="S263" s="373" t="n"/>
      <c r="T263" s="374" t="n"/>
      <c r="U263" s="356" t="n"/>
      <c r="V263" s="168" t="n"/>
    </row>
    <row r="264" ht="15" customHeight="1">
      <c r="B264" s="47" t="n"/>
      <c r="C264" s="373" t="n"/>
      <c r="D264" s="375" t="n"/>
      <c r="E264" s="375" t="n"/>
      <c r="F264" s="190" t="n"/>
      <c r="G264" s="375" t="n"/>
      <c r="H264" s="41" t="n"/>
      <c r="I264" s="373" t="n"/>
      <c r="J264" s="154">
        <f>F264-I263</f>
        <v/>
      </c>
      <c r="K264" s="376" t="n"/>
      <c r="L264" s="375" t="n"/>
      <c r="M264" s="359" t="n"/>
      <c r="N264" s="376" t="n"/>
      <c r="O264" s="373" t="n"/>
      <c r="P264" s="359" t="n"/>
      <c r="Q264" s="376" t="n"/>
      <c r="R264" s="376" t="n"/>
      <c r="S264" s="373" t="n"/>
      <c r="T264" s="374" t="n"/>
      <c r="U264" s="356" t="n"/>
      <c r="V264" s="168" t="n"/>
    </row>
    <row r="265" ht="15" customHeight="1" thickBot="1">
      <c r="B265" s="47" t="n"/>
      <c r="C265" s="377" t="n"/>
      <c r="D265" s="379" t="n"/>
      <c r="E265" s="379" t="n"/>
      <c r="F265" s="191" t="n"/>
      <c r="G265" s="379" t="n"/>
      <c r="H265" s="42" t="n"/>
      <c r="I265" s="377" t="n"/>
      <c r="J265" s="155">
        <f>F265-I263</f>
        <v/>
      </c>
      <c r="K265" s="381" t="n"/>
      <c r="L265" s="379" t="n"/>
      <c r="M265" s="380" t="n"/>
      <c r="N265" s="381" t="n"/>
      <c r="O265" s="377" t="n"/>
      <c r="P265" s="380" t="n"/>
      <c r="Q265" s="381" t="n"/>
      <c r="R265" s="381" t="n"/>
      <c r="S265" s="377" t="n"/>
      <c r="T265" s="378" t="n"/>
      <c r="U265" s="407" t="n"/>
      <c r="V265" s="168" t="n"/>
    </row>
    <row r="266" ht="15" customHeight="1">
      <c r="B266" s="47" t="n"/>
      <c r="C266" s="382" t="n">
        <v>32</v>
      </c>
      <c r="D266" s="393" t="n"/>
      <c r="E266" s="313" t="n"/>
      <c r="F266" s="192" t="n"/>
      <c r="G266" s="419" t="n"/>
      <c r="H266" s="43" t="n"/>
      <c r="I266" s="408">
        <f>AVERAGE(F266:F268)</f>
        <v/>
      </c>
      <c r="J266" s="153">
        <f>F266-I266</f>
        <v/>
      </c>
      <c r="K266" s="409">
        <f>I269-I266</f>
        <v/>
      </c>
      <c r="L266" s="410">
        <f>(I266-$D$57)/$D$59</f>
        <v/>
      </c>
      <c r="M266" s="411">
        <f>10^L266</f>
        <v/>
      </c>
      <c r="N266" s="322">
        <f>M266*(452/G266)</f>
        <v/>
      </c>
      <c r="O266" s="412">
        <f>N266*E266</f>
        <v/>
      </c>
      <c r="P266" s="413">
        <f>O266/1000</f>
        <v/>
      </c>
      <c r="Q266" s="414">
        <f>((P266*10^-12)*(G266*617.9))*10^-6*10^9*10^3</f>
        <v/>
      </c>
      <c r="R266" s="415">
        <f>1-(P269/P266)</f>
        <v/>
      </c>
      <c r="S266" s="416">
        <f>AVERAGE(O266:O271)</f>
        <v/>
      </c>
      <c r="T266" s="417">
        <f>AVERAGE(P266:P271)</f>
        <v/>
      </c>
      <c r="U266" s="418">
        <f>AVERAGE(Q266:Q271)</f>
        <v/>
      </c>
      <c r="V266" s="168" t="n"/>
    </row>
    <row r="267" ht="15" customHeight="1">
      <c r="B267" s="47" t="n"/>
      <c r="C267" s="373" t="n"/>
      <c r="D267" s="375" t="n"/>
      <c r="E267" s="374" t="n"/>
      <c r="F267" s="190" t="n"/>
      <c r="G267" s="375" t="n"/>
      <c r="H267" s="41" t="n"/>
      <c r="I267" s="373" t="n"/>
      <c r="J267" s="154">
        <f>F267-I266</f>
        <v/>
      </c>
      <c r="K267" s="376" t="n"/>
      <c r="L267" s="375" t="n"/>
      <c r="M267" s="359" t="n"/>
      <c r="N267" s="376" t="n"/>
      <c r="O267" s="373" t="n"/>
      <c r="P267" s="359" t="n"/>
      <c r="Q267" s="376" t="n"/>
      <c r="R267" s="376" t="n"/>
      <c r="S267" s="373" t="n"/>
      <c r="T267" s="374" t="n"/>
      <c r="U267" s="356" t="n"/>
      <c r="V267" s="168" t="n"/>
    </row>
    <row r="268" ht="15" customHeight="1">
      <c r="B268" s="47" t="n"/>
      <c r="C268" s="373" t="n"/>
      <c r="D268" s="375" t="n"/>
      <c r="E268" s="402" t="n"/>
      <c r="F268" s="190" t="n"/>
      <c r="G268" s="375" t="n"/>
      <c r="H268" s="41" t="n"/>
      <c r="I268" s="403" t="n"/>
      <c r="J268" s="154">
        <f>F268-I266</f>
        <v/>
      </c>
      <c r="K268" s="376" t="n"/>
      <c r="L268" s="404" t="n"/>
      <c r="M268" s="405" t="n"/>
      <c r="N268" s="406" t="n"/>
      <c r="O268" s="403" t="n"/>
      <c r="P268" s="405" t="n"/>
      <c r="Q268" s="406" t="n"/>
      <c r="R268" s="376" t="n"/>
      <c r="S268" s="373" t="n"/>
      <c r="T268" s="374" t="n"/>
      <c r="U268" s="356" t="n"/>
      <c r="V268" s="168" t="n"/>
    </row>
    <row r="269" ht="15" customHeight="1">
      <c r="B269" s="47" t="n"/>
      <c r="C269" s="373" t="n"/>
      <c r="D269" s="375" t="n"/>
      <c r="E269" s="290" t="n"/>
      <c r="F269" s="190" t="n"/>
      <c r="G269" s="375" t="n"/>
      <c r="H269" s="40" t="n"/>
      <c r="I269" s="247">
        <f>AVERAGE(F269:F271)</f>
        <v/>
      </c>
      <c r="J269" s="151">
        <f>F269-I269</f>
        <v/>
      </c>
      <c r="K269" s="376" t="n"/>
      <c r="L269" s="251">
        <f>(I269-$D$57)/$D$59</f>
        <v/>
      </c>
      <c r="M269" s="266">
        <f>10^L269</f>
        <v/>
      </c>
      <c r="N269" s="263">
        <f>M269*(452/G266)</f>
        <v/>
      </c>
      <c r="O269" s="260">
        <f>N269*E269</f>
        <v/>
      </c>
      <c r="P269" s="257">
        <f>O269/1000</f>
        <v/>
      </c>
      <c r="Q269" s="254">
        <f>((P269*10^-12)*(G266*617.9))*10^-6*10^9*10^3</f>
        <v/>
      </c>
      <c r="R269" s="376" t="n"/>
      <c r="S269" s="373" t="n"/>
      <c r="T269" s="374" t="n"/>
      <c r="U269" s="356" t="n"/>
      <c r="V269" s="168" t="n"/>
    </row>
    <row r="270" ht="15" customHeight="1">
      <c r="B270" s="47" t="n"/>
      <c r="C270" s="373" t="n"/>
      <c r="D270" s="375" t="n"/>
      <c r="E270" s="375" t="n"/>
      <c r="F270" s="190" t="n"/>
      <c r="G270" s="375" t="n"/>
      <c r="H270" s="41" t="n"/>
      <c r="I270" s="373" t="n"/>
      <c r="J270" s="154">
        <f>F270-I269</f>
        <v/>
      </c>
      <c r="K270" s="376" t="n"/>
      <c r="L270" s="375" t="n"/>
      <c r="M270" s="359" t="n"/>
      <c r="N270" s="376" t="n"/>
      <c r="O270" s="373" t="n"/>
      <c r="P270" s="359" t="n"/>
      <c r="Q270" s="376" t="n"/>
      <c r="R270" s="376" t="n"/>
      <c r="S270" s="373" t="n"/>
      <c r="T270" s="374" t="n"/>
      <c r="U270" s="356" t="n"/>
      <c r="V270" s="168" t="n"/>
    </row>
    <row r="271" ht="15" customHeight="1" thickBot="1">
      <c r="B271" s="47" t="n"/>
      <c r="C271" s="377" t="n"/>
      <c r="D271" s="379" t="n"/>
      <c r="E271" s="379" t="n"/>
      <c r="F271" s="191" t="n"/>
      <c r="G271" s="379" t="n"/>
      <c r="H271" s="42" t="n"/>
      <c r="I271" s="377" t="n"/>
      <c r="J271" s="155">
        <f>F271-I269</f>
        <v/>
      </c>
      <c r="K271" s="381" t="n"/>
      <c r="L271" s="379" t="n"/>
      <c r="M271" s="380" t="n"/>
      <c r="N271" s="381" t="n"/>
      <c r="O271" s="377" t="n"/>
      <c r="P271" s="380" t="n"/>
      <c r="Q271" s="381" t="n"/>
      <c r="R271" s="381" t="n"/>
      <c r="S271" s="377" t="n"/>
      <c r="T271" s="378" t="n"/>
      <c r="U271" s="407" t="n"/>
      <c r="V271" s="168" t="n"/>
    </row>
    <row r="272" ht="15" customHeight="1">
      <c r="B272" s="47" t="n"/>
      <c r="C272" s="382" t="n">
        <v>33</v>
      </c>
      <c r="D272" s="393" t="n"/>
      <c r="E272" s="313" t="n"/>
      <c r="F272" s="192" t="n"/>
      <c r="G272" s="419" t="n"/>
      <c r="H272" s="43" t="n"/>
      <c r="I272" s="408">
        <f>AVERAGE(F272:F274)</f>
        <v/>
      </c>
      <c r="J272" s="153">
        <f>F272-I272</f>
        <v/>
      </c>
      <c r="K272" s="409">
        <f>I275-I272</f>
        <v/>
      </c>
      <c r="L272" s="410">
        <f>(I272-$D$57)/$D$59</f>
        <v/>
      </c>
      <c r="M272" s="411">
        <f>10^L272</f>
        <v/>
      </c>
      <c r="N272" s="322">
        <f>M272*(452/G272)</f>
        <v/>
      </c>
      <c r="O272" s="412">
        <f>N272*E272</f>
        <v/>
      </c>
      <c r="P272" s="413">
        <f>O272/1000</f>
        <v/>
      </c>
      <c r="Q272" s="414">
        <f>((P272*10^-12)*(G272*617.9))*10^-6*10^9*10^3</f>
        <v/>
      </c>
      <c r="R272" s="415">
        <f>1-(P275/P272)</f>
        <v/>
      </c>
      <c r="S272" s="416">
        <f>AVERAGE(O272:O277)</f>
        <v/>
      </c>
      <c r="T272" s="417">
        <f>AVERAGE(P272:P277)</f>
        <v/>
      </c>
      <c r="U272" s="418">
        <f>AVERAGE(Q272:Q277)</f>
        <v/>
      </c>
      <c r="V272" s="168" t="n"/>
    </row>
    <row r="273" ht="15" customHeight="1">
      <c r="B273" s="47" t="n"/>
      <c r="C273" s="373" t="n"/>
      <c r="D273" s="375" t="n"/>
      <c r="E273" s="374" t="n"/>
      <c r="F273" s="190" t="n"/>
      <c r="G273" s="375" t="n"/>
      <c r="H273" s="41" t="n"/>
      <c r="I273" s="373" t="n"/>
      <c r="J273" s="154">
        <f>F273-I272</f>
        <v/>
      </c>
      <c r="K273" s="376" t="n"/>
      <c r="L273" s="375" t="n"/>
      <c r="M273" s="359" t="n"/>
      <c r="N273" s="376" t="n"/>
      <c r="O273" s="373" t="n"/>
      <c r="P273" s="359" t="n"/>
      <c r="Q273" s="376" t="n"/>
      <c r="R273" s="376" t="n"/>
      <c r="S273" s="373" t="n"/>
      <c r="T273" s="374" t="n"/>
      <c r="U273" s="356" t="n"/>
      <c r="V273" s="168" t="n"/>
    </row>
    <row r="274" ht="15" customHeight="1">
      <c r="B274" s="47" t="n"/>
      <c r="C274" s="373" t="n"/>
      <c r="D274" s="375" t="n"/>
      <c r="E274" s="402" t="n"/>
      <c r="F274" s="190" t="n"/>
      <c r="G274" s="375" t="n"/>
      <c r="H274" s="41" t="n"/>
      <c r="I274" s="403" t="n"/>
      <c r="J274" s="154">
        <f>F274-I272</f>
        <v/>
      </c>
      <c r="K274" s="376" t="n"/>
      <c r="L274" s="404" t="n"/>
      <c r="M274" s="405" t="n"/>
      <c r="N274" s="406" t="n"/>
      <c r="O274" s="403" t="n"/>
      <c r="P274" s="405" t="n"/>
      <c r="Q274" s="406" t="n"/>
      <c r="R274" s="376" t="n"/>
      <c r="S274" s="373" t="n"/>
      <c r="T274" s="374" t="n"/>
      <c r="U274" s="356" t="n"/>
      <c r="V274" s="168" t="n"/>
    </row>
    <row r="275" ht="15" customHeight="1">
      <c r="B275" s="47" t="n"/>
      <c r="C275" s="373" t="n"/>
      <c r="D275" s="375" t="n"/>
      <c r="E275" s="290" t="n"/>
      <c r="F275" s="190" t="n"/>
      <c r="G275" s="375" t="n"/>
      <c r="H275" s="40" t="n"/>
      <c r="I275" s="247">
        <f>AVERAGE(F275:F277)</f>
        <v/>
      </c>
      <c r="J275" s="151">
        <f>F275-I275</f>
        <v/>
      </c>
      <c r="K275" s="376" t="n"/>
      <c r="L275" s="251">
        <f>(I275-$D$57)/$D$59</f>
        <v/>
      </c>
      <c r="M275" s="266">
        <f>10^L275</f>
        <v/>
      </c>
      <c r="N275" s="263">
        <f>M275*(452/G272)</f>
        <v/>
      </c>
      <c r="O275" s="260">
        <f>N275*E275</f>
        <v/>
      </c>
      <c r="P275" s="257">
        <f>O275/1000</f>
        <v/>
      </c>
      <c r="Q275" s="254">
        <f>((P275*10^-12)*(G272*617.9))*10^-6*10^9*10^3</f>
        <v/>
      </c>
      <c r="R275" s="376" t="n"/>
      <c r="S275" s="373" t="n"/>
      <c r="T275" s="374" t="n"/>
      <c r="U275" s="356" t="n"/>
      <c r="V275" s="168" t="n"/>
    </row>
    <row r="276" ht="15" customHeight="1">
      <c r="B276" s="47" t="n"/>
      <c r="C276" s="373" t="n"/>
      <c r="D276" s="375" t="n"/>
      <c r="E276" s="375" t="n"/>
      <c r="F276" s="190" t="n"/>
      <c r="G276" s="375" t="n"/>
      <c r="H276" s="41" t="n"/>
      <c r="I276" s="373" t="n"/>
      <c r="J276" s="154">
        <f>F276-I275</f>
        <v/>
      </c>
      <c r="K276" s="376" t="n"/>
      <c r="L276" s="375" t="n"/>
      <c r="M276" s="359" t="n"/>
      <c r="N276" s="376" t="n"/>
      <c r="O276" s="373" t="n"/>
      <c r="P276" s="359" t="n"/>
      <c r="Q276" s="376" t="n"/>
      <c r="R276" s="376" t="n"/>
      <c r="S276" s="373" t="n"/>
      <c r="T276" s="374" t="n"/>
      <c r="U276" s="356" t="n"/>
      <c r="V276" s="168" t="n"/>
    </row>
    <row r="277" ht="15" customHeight="1" thickBot="1">
      <c r="B277" s="47" t="n"/>
      <c r="C277" s="377" t="n"/>
      <c r="D277" s="379" t="n"/>
      <c r="E277" s="379" t="n"/>
      <c r="F277" s="191" t="n"/>
      <c r="G277" s="379" t="n"/>
      <c r="H277" s="42" t="n"/>
      <c r="I277" s="377" t="n"/>
      <c r="J277" s="155">
        <f>F277-I275</f>
        <v/>
      </c>
      <c r="K277" s="381" t="n"/>
      <c r="L277" s="379" t="n"/>
      <c r="M277" s="380" t="n"/>
      <c r="N277" s="381" t="n"/>
      <c r="O277" s="377" t="n"/>
      <c r="P277" s="380" t="n"/>
      <c r="Q277" s="381" t="n"/>
      <c r="R277" s="381" t="n"/>
      <c r="S277" s="377" t="n"/>
      <c r="T277" s="378" t="n"/>
      <c r="U277" s="407" t="n"/>
      <c r="V277" s="168" t="n"/>
    </row>
    <row r="278" ht="15" customHeight="1">
      <c r="B278" s="47" t="n"/>
      <c r="C278" s="382" t="n">
        <v>34</v>
      </c>
      <c r="D278" s="393" t="n"/>
      <c r="E278" s="313" t="n"/>
      <c r="F278" s="192" t="n"/>
      <c r="G278" s="419" t="n"/>
      <c r="H278" s="43" t="n"/>
      <c r="I278" s="408">
        <f>AVERAGE(F278:F280)</f>
        <v/>
      </c>
      <c r="J278" s="153">
        <f>F278-I278</f>
        <v/>
      </c>
      <c r="K278" s="409">
        <f>I281-I278</f>
        <v/>
      </c>
      <c r="L278" s="410">
        <f>(I278-$D$57)/$D$59</f>
        <v/>
      </c>
      <c r="M278" s="411">
        <f>10^L278</f>
        <v/>
      </c>
      <c r="N278" s="322">
        <f>M278*(452/G278)</f>
        <v/>
      </c>
      <c r="O278" s="412">
        <f>N278*E278</f>
        <v/>
      </c>
      <c r="P278" s="413">
        <f>O278/1000</f>
        <v/>
      </c>
      <c r="Q278" s="414">
        <f>((P278*10^-12)*(G278*617.9))*10^-6*10^9*10^3</f>
        <v/>
      </c>
      <c r="R278" s="415">
        <f>1-(P281/P278)</f>
        <v/>
      </c>
      <c r="S278" s="416">
        <f>AVERAGE(O278:O283)</f>
        <v/>
      </c>
      <c r="T278" s="417">
        <f>AVERAGE(P278:P283)</f>
        <v/>
      </c>
      <c r="U278" s="418">
        <f>AVERAGE(Q278:Q283)</f>
        <v/>
      </c>
      <c r="V278" s="168" t="n"/>
    </row>
    <row r="279" ht="15" customHeight="1">
      <c r="B279" s="47" t="n"/>
      <c r="C279" s="373" t="n"/>
      <c r="D279" s="375" t="n"/>
      <c r="E279" s="374" t="n"/>
      <c r="F279" s="190" t="n"/>
      <c r="G279" s="375" t="n"/>
      <c r="H279" s="41" t="n"/>
      <c r="I279" s="373" t="n"/>
      <c r="J279" s="154">
        <f>F279-I278</f>
        <v/>
      </c>
      <c r="K279" s="376" t="n"/>
      <c r="L279" s="375" t="n"/>
      <c r="M279" s="359" t="n"/>
      <c r="N279" s="376" t="n"/>
      <c r="O279" s="373" t="n"/>
      <c r="P279" s="359" t="n"/>
      <c r="Q279" s="376" t="n"/>
      <c r="R279" s="376" t="n"/>
      <c r="S279" s="373" t="n"/>
      <c r="T279" s="374" t="n"/>
      <c r="U279" s="356" t="n"/>
      <c r="V279" s="168" t="n"/>
    </row>
    <row r="280" ht="15" customHeight="1">
      <c r="B280" s="47" t="n"/>
      <c r="C280" s="373" t="n"/>
      <c r="D280" s="375" t="n"/>
      <c r="E280" s="402" t="n"/>
      <c r="F280" s="190" t="n"/>
      <c r="G280" s="375" t="n"/>
      <c r="H280" s="41" t="n"/>
      <c r="I280" s="403" t="n"/>
      <c r="J280" s="154">
        <f>F280-I278</f>
        <v/>
      </c>
      <c r="K280" s="376" t="n"/>
      <c r="L280" s="404" t="n"/>
      <c r="M280" s="405" t="n"/>
      <c r="N280" s="406" t="n"/>
      <c r="O280" s="403" t="n"/>
      <c r="P280" s="405" t="n"/>
      <c r="Q280" s="406" t="n"/>
      <c r="R280" s="376" t="n"/>
      <c r="S280" s="373" t="n"/>
      <c r="T280" s="374" t="n"/>
      <c r="U280" s="356" t="n"/>
      <c r="V280" s="168" t="n"/>
    </row>
    <row r="281" ht="15" customHeight="1">
      <c r="B281" s="47" t="n"/>
      <c r="C281" s="373" t="n"/>
      <c r="D281" s="375" t="n"/>
      <c r="E281" s="290" t="n"/>
      <c r="F281" s="190" t="n"/>
      <c r="G281" s="375" t="n"/>
      <c r="H281" s="40" t="n"/>
      <c r="I281" s="247">
        <f>AVERAGE(F281:F283)</f>
        <v/>
      </c>
      <c r="J281" s="151">
        <f>F281-I281</f>
        <v/>
      </c>
      <c r="K281" s="376" t="n"/>
      <c r="L281" s="251">
        <f>(I281-$D$57)/$D$59</f>
        <v/>
      </c>
      <c r="M281" s="266">
        <f>10^L281</f>
        <v/>
      </c>
      <c r="N281" s="263">
        <f>M281*(452/G278)</f>
        <v/>
      </c>
      <c r="O281" s="260">
        <f>N281*E281</f>
        <v/>
      </c>
      <c r="P281" s="257">
        <f>O281/1000</f>
        <v/>
      </c>
      <c r="Q281" s="254">
        <f>((P281*10^-12)*(G278*617.9))*10^-6*10^9*10^3</f>
        <v/>
      </c>
      <c r="R281" s="376" t="n"/>
      <c r="S281" s="373" t="n"/>
      <c r="T281" s="374" t="n"/>
      <c r="U281" s="356" t="n"/>
      <c r="V281" s="168" t="n"/>
    </row>
    <row r="282" ht="15" customHeight="1">
      <c r="B282" s="47" t="n"/>
      <c r="C282" s="373" t="n"/>
      <c r="D282" s="375" t="n"/>
      <c r="E282" s="375" t="n"/>
      <c r="F282" s="190" t="n"/>
      <c r="G282" s="375" t="n"/>
      <c r="H282" s="41" t="n"/>
      <c r="I282" s="373" t="n"/>
      <c r="J282" s="154">
        <f>F282-I281</f>
        <v/>
      </c>
      <c r="K282" s="376" t="n"/>
      <c r="L282" s="375" t="n"/>
      <c r="M282" s="359" t="n"/>
      <c r="N282" s="376" t="n"/>
      <c r="O282" s="373" t="n"/>
      <c r="P282" s="359" t="n"/>
      <c r="Q282" s="376" t="n"/>
      <c r="R282" s="376" t="n"/>
      <c r="S282" s="373" t="n"/>
      <c r="T282" s="374" t="n"/>
      <c r="U282" s="356" t="n"/>
      <c r="V282" s="168" t="n"/>
    </row>
    <row r="283" ht="15" customHeight="1" thickBot="1">
      <c r="B283" s="47" t="n"/>
      <c r="C283" s="377" t="n"/>
      <c r="D283" s="379" t="n"/>
      <c r="E283" s="379" t="n"/>
      <c r="F283" s="191" t="n"/>
      <c r="G283" s="379" t="n"/>
      <c r="H283" s="42" t="n"/>
      <c r="I283" s="377" t="n"/>
      <c r="J283" s="155">
        <f>F283-I281</f>
        <v/>
      </c>
      <c r="K283" s="381" t="n"/>
      <c r="L283" s="379" t="n"/>
      <c r="M283" s="380" t="n"/>
      <c r="N283" s="381" t="n"/>
      <c r="O283" s="377" t="n"/>
      <c r="P283" s="380" t="n"/>
      <c r="Q283" s="381" t="n"/>
      <c r="R283" s="381" t="n"/>
      <c r="S283" s="377" t="n"/>
      <c r="T283" s="378" t="n"/>
      <c r="U283" s="407" t="n"/>
      <c r="V283" s="168" t="n"/>
    </row>
    <row r="284" ht="15" customHeight="1">
      <c r="B284" s="47" t="n"/>
      <c r="C284" s="382" t="n">
        <v>35</v>
      </c>
      <c r="D284" s="393" t="n"/>
      <c r="E284" s="313" t="n"/>
      <c r="F284" s="192" t="n"/>
      <c r="G284" s="419" t="n"/>
      <c r="H284" s="43" t="n"/>
      <c r="I284" s="408">
        <f>AVERAGE(F284:F286)</f>
        <v/>
      </c>
      <c r="J284" s="153">
        <f>F284-I284</f>
        <v/>
      </c>
      <c r="K284" s="409">
        <f>I287-I284</f>
        <v/>
      </c>
      <c r="L284" s="410">
        <f>(I284-$D$57)/$D$59</f>
        <v/>
      </c>
      <c r="M284" s="411">
        <f>10^L284</f>
        <v/>
      </c>
      <c r="N284" s="322">
        <f>M284*(452/G284)</f>
        <v/>
      </c>
      <c r="O284" s="412">
        <f>N284*E284</f>
        <v/>
      </c>
      <c r="P284" s="413">
        <f>O284/1000</f>
        <v/>
      </c>
      <c r="Q284" s="414">
        <f>((P284*10^-12)*(G284*617.9))*10^-6*10^9*10^3</f>
        <v/>
      </c>
      <c r="R284" s="415">
        <f>1-(P287/P284)</f>
        <v/>
      </c>
      <c r="S284" s="416">
        <f>AVERAGE(O284:O289)</f>
        <v/>
      </c>
      <c r="T284" s="417">
        <f>AVERAGE(P284:P289)</f>
        <v/>
      </c>
      <c r="U284" s="418">
        <f>AVERAGE(Q284:Q289)</f>
        <v/>
      </c>
      <c r="V284" s="168" t="n"/>
    </row>
    <row r="285" ht="15" customHeight="1">
      <c r="B285" s="47" t="n"/>
      <c r="C285" s="373" t="n"/>
      <c r="D285" s="375" t="n"/>
      <c r="E285" s="374" t="n"/>
      <c r="F285" s="190" t="n"/>
      <c r="G285" s="375" t="n"/>
      <c r="H285" s="41" t="n"/>
      <c r="I285" s="373" t="n"/>
      <c r="J285" s="154">
        <f>F285-I284</f>
        <v/>
      </c>
      <c r="K285" s="376" t="n"/>
      <c r="L285" s="375" t="n"/>
      <c r="M285" s="359" t="n"/>
      <c r="N285" s="376" t="n"/>
      <c r="O285" s="373" t="n"/>
      <c r="P285" s="359" t="n"/>
      <c r="Q285" s="376" t="n"/>
      <c r="R285" s="376" t="n"/>
      <c r="S285" s="373" t="n"/>
      <c r="T285" s="374" t="n"/>
      <c r="U285" s="356" t="n"/>
      <c r="V285" s="168" t="n"/>
    </row>
    <row r="286" ht="15" customHeight="1">
      <c r="B286" s="47" t="n"/>
      <c r="C286" s="373" t="n"/>
      <c r="D286" s="375" t="n"/>
      <c r="E286" s="402" t="n"/>
      <c r="F286" s="190" t="n"/>
      <c r="G286" s="375" t="n"/>
      <c r="H286" s="41" t="n"/>
      <c r="I286" s="403" t="n"/>
      <c r="J286" s="154">
        <f>F286-I284</f>
        <v/>
      </c>
      <c r="K286" s="376" t="n"/>
      <c r="L286" s="404" t="n"/>
      <c r="M286" s="405" t="n"/>
      <c r="N286" s="406" t="n"/>
      <c r="O286" s="403" t="n"/>
      <c r="P286" s="405" t="n"/>
      <c r="Q286" s="406" t="n"/>
      <c r="R286" s="376" t="n"/>
      <c r="S286" s="373" t="n"/>
      <c r="T286" s="374" t="n"/>
      <c r="U286" s="356" t="n"/>
      <c r="V286" s="168" t="n"/>
    </row>
    <row r="287" ht="15" customHeight="1">
      <c r="B287" s="47" t="n"/>
      <c r="C287" s="373" t="n"/>
      <c r="D287" s="375" t="n"/>
      <c r="E287" s="290" t="n"/>
      <c r="F287" s="190" t="n"/>
      <c r="G287" s="375" t="n"/>
      <c r="H287" s="40" t="n"/>
      <c r="I287" s="247">
        <f>AVERAGE(F287:F289)</f>
        <v/>
      </c>
      <c r="J287" s="151">
        <f>F287-I287</f>
        <v/>
      </c>
      <c r="K287" s="376" t="n"/>
      <c r="L287" s="251">
        <f>(I287-$D$57)/$D$59</f>
        <v/>
      </c>
      <c r="M287" s="266">
        <f>10^L287</f>
        <v/>
      </c>
      <c r="N287" s="263">
        <f>M287*(452/G284)</f>
        <v/>
      </c>
      <c r="O287" s="260">
        <f>N287*E287</f>
        <v/>
      </c>
      <c r="P287" s="257">
        <f>O287/1000</f>
        <v/>
      </c>
      <c r="Q287" s="254">
        <f>((P287*10^-12)*(G284*617.9))*10^-6*10^9*10^3</f>
        <v/>
      </c>
      <c r="R287" s="376" t="n"/>
      <c r="S287" s="373" t="n"/>
      <c r="T287" s="374" t="n"/>
      <c r="U287" s="356" t="n"/>
      <c r="V287" s="168" t="n"/>
    </row>
    <row r="288" ht="15" customHeight="1">
      <c r="B288" s="47" t="n"/>
      <c r="C288" s="373" t="n"/>
      <c r="D288" s="375" t="n"/>
      <c r="E288" s="375" t="n"/>
      <c r="F288" s="190" t="n"/>
      <c r="G288" s="375" t="n"/>
      <c r="H288" s="41" t="n"/>
      <c r="I288" s="373" t="n"/>
      <c r="J288" s="154">
        <f>F288-I287</f>
        <v/>
      </c>
      <c r="K288" s="376" t="n"/>
      <c r="L288" s="375" t="n"/>
      <c r="M288" s="359" t="n"/>
      <c r="N288" s="376" t="n"/>
      <c r="O288" s="373" t="n"/>
      <c r="P288" s="359" t="n"/>
      <c r="Q288" s="376" t="n"/>
      <c r="R288" s="376" t="n"/>
      <c r="S288" s="373" t="n"/>
      <c r="T288" s="374" t="n"/>
      <c r="U288" s="356" t="n"/>
      <c r="V288" s="168" t="n"/>
    </row>
    <row r="289" ht="15" customHeight="1" thickBot="1">
      <c r="B289" s="47" t="n"/>
      <c r="C289" s="377" t="n"/>
      <c r="D289" s="379" t="n"/>
      <c r="E289" s="379" t="n"/>
      <c r="F289" s="191" t="n"/>
      <c r="G289" s="379" t="n"/>
      <c r="H289" s="42" t="n"/>
      <c r="I289" s="377" t="n"/>
      <c r="J289" s="155">
        <f>F289-I287</f>
        <v/>
      </c>
      <c r="K289" s="381" t="n"/>
      <c r="L289" s="379" t="n"/>
      <c r="M289" s="380" t="n"/>
      <c r="N289" s="381" t="n"/>
      <c r="O289" s="377" t="n"/>
      <c r="P289" s="380" t="n"/>
      <c r="Q289" s="381" t="n"/>
      <c r="R289" s="381" t="n"/>
      <c r="S289" s="377" t="n"/>
      <c r="T289" s="378" t="n"/>
      <c r="U289" s="407" t="n"/>
      <c r="V289" s="168" t="n"/>
    </row>
    <row r="290" ht="15" customHeight="1">
      <c r="B290" s="47" t="n"/>
      <c r="C290" s="382" t="n">
        <v>36</v>
      </c>
      <c r="D290" s="393" t="n"/>
      <c r="E290" s="313" t="n"/>
      <c r="F290" s="192" t="n"/>
      <c r="G290" s="419" t="n"/>
      <c r="H290" s="43" t="n"/>
      <c r="I290" s="408">
        <f>AVERAGE(F290:F292)</f>
        <v/>
      </c>
      <c r="J290" s="153">
        <f>F290-I290</f>
        <v/>
      </c>
      <c r="K290" s="409">
        <f>I293-I290</f>
        <v/>
      </c>
      <c r="L290" s="410">
        <f>(I290-$D$57)/$D$59</f>
        <v/>
      </c>
      <c r="M290" s="411">
        <f>10^L290</f>
        <v/>
      </c>
      <c r="N290" s="322">
        <f>M290*(452/G290)</f>
        <v/>
      </c>
      <c r="O290" s="412">
        <f>N290*E290</f>
        <v/>
      </c>
      <c r="P290" s="413">
        <f>O290/1000</f>
        <v/>
      </c>
      <c r="Q290" s="414">
        <f>((P290*10^-12)*(G290*617.9))*10^-6*10^9*10^3</f>
        <v/>
      </c>
      <c r="R290" s="415">
        <f>1-(P293/P290)</f>
        <v/>
      </c>
      <c r="S290" s="416">
        <f>AVERAGE(O290:O295)</f>
        <v/>
      </c>
      <c r="T290" s="417">
        <f>AVERAGE(P290:P295)</f>
        <v/>
      </c>
      <c r="U290" s="418">
        <f>AVERAGE(Q290:Q295)</f>
        <v/>
      </c>
      <c r="V290" s="168" t="n"/>
    </row>
    <row r="291" ht="15" customHeight="1">
      <c r="B291" s="47" t="n"/>
      <c r="C291" s="373" t="n"/>
      <c r="D291" s="375" t="n"/>
      <c r="E291" s="374" t="n"/>
      <c r="F291" s="190" t="n"/>
      <c r="G291" s="375" t="n"/>
      <c r="H291" s="41" t="n"/>
      <c r="I291" s="373" t="n"/>
      <c r="J291" s="154">
        <f>F291-I290</f>
        <v/>
      </c>
      <c r="K291" s="376" t="n"/>
      <c r="L291" s="375" t="n"/>
      <c r="M291" s="359" t="n"/>
      <c r="N291" s="376" t="n"/>
      <c r="O291" s="373" t="n"/>
      <c r="P291" s="359" t="n"/>
      <c r="Q291" s="376" t="n"/>
      <c r="R291" s="376" t="n"/>
      <c r="S291" s="373" t="n"/>
      <c r="T291" s="374" t="n"/>
      <c r="U291" s="356" t="n"/>
      <c r="V291" s="168" t="n"/>
    </row>
    <row r="292" ht="15" customHeight="1">
      <c r="B292" s="47" t="n"/>
      <c r="C292" s="373" t="n"/>
      <c r="D292" s="375" t="n"/>
      <c r="E292" s="402" t="n"/>
      <c r="F292" s="190" t="n"/>
      <c r="G292" s="375" t="n"/>
      <c r="H292" s="41" t="n"/>
      <c r="I292" s="403" t="n"/>
      <c r="J292" s="154">
        <f>F292-I290</f>
        <v/>
      </c>
      <c r="K292" s="376" t="n"/>
      <c r="L292" s="404" t="n"/>
      <c r="M292" s="405" t="n"/>
      <c r="N292" s="406" t="n"/>
      <c r="O292" s="403" t="n"/>
      <c r="P292" s="405" t="n"/>
      <c r="Q292" s="406" t="n"/>
      <c r="R292" s="376" t="n"/>
      <c r="S292" s="373" t="n"/>
      <c r="T292" s="374" t="n"/>
      <c r="U292" s="356" t="n"/>
      <c r="V292" s="168" t="n"/>
    </row>
    <row r="293" ht="15" customHeight="1">
      <c r="B293" s="47" t="n"/>
      <c r="C293" s="373" t="n"/>
      <c r="D293" s="375" t="n"/>
      <c r="E293" s="290" t="n"/>
      <c r="F293" s="190" t="n"/>
      <c r="G293" s="375" t="n"/>
      <c r="H293" s="40" t="n"/>
      <c r="I293" s="247">
        <f>AVERAGE(F293:F295)</f>
        <v/>
      </c>
      <c r="J293" s="151">
        <f>F293-I293</f>
        <v/>
      </c>
      <c r="K293" s="376" t="n"/>
      <c r="L293" s="251">
        <f>(I293-$D$57)/$D$59</f>
        <v/>
      </c>
      <c r="M293" s="266">
        <f>10^L293</f>
        <v/>
      </c>
      <c r="N293" s="263">
        <f>M293*(452/G290)</f>
        <v/>
      </c>
      <c r="O293" s="260">
        <f>N293*E293</f>
        <v/>
      </c>
      <c r="P293" s="257">
        <f>O293/1000</f>
        <v/>
      </c>
      <c r="Q293" s="254">
        <f>((P293*10^-12)*(G290*617.9))*10^-6*10^9*10^3</f>
        <v/>
      </c>
      <c r="R293" s="376" t="n"/>
      <c r="S293" s="373" t="n"/>
      <c r="T293" s="374" t="n"/>
      <c r="U293" s="356" t="n"/>
      <c r="V293" s="168" t="n"/>
    </row>
    <row r="294" ht="15" customHeight="1">
      <c r="B294" s="47" t="n"/>
      <c r="C294" s="373" t="n"/>
      <c r="D294" s="375" t="n"/>
      <c r="E294" s="375" t="n"/>
      <c r="F294" s="190" t="n"/>
      <c r="G294" s="375" t="n"/>
      <c r="H294" s="41" t="n"/>
      <c r="I294" s="373" t="n"/>
      <c r="J294" s="154">
        <f>F294-I293</f>
        <v/>
      </c>
      <c r="K294" s="376" t="n"/>
      <c r="L294" s="375" t="n"/>
      <c r="M294" s="359" t="n"/>
      <c r="N294" s="376" t="n"/>
      <c r="O294" s="373" t="n"/>
      <c r="P294" s="359" t="n"/>
      <c r="Q294" s="376" t="n"/>
      <c r="R294" s="376" t="n"/>
      <c r="S294" s="373" t="n"/>
      <c r="T294" s="374" t="n"/>
      <c r="U294" s="356" t="n"/>
      <c r="V294" s="168" t="n"/>
    </row>
    <row r="295" ht="15" customHeight="1" thickBot="1">
      <c r="B295" s="47" t="n"/>
      <c r="C295" s="377" t="n"/>
      <c r="D295" s="379" t="n"/>
      <c r="E295" s="379" t="n"/>
      <c r="F295" s="191" t="n"/>
      <c r="G295" s="379" t="n"/>
      <c r="H295" s="42" t="n"/>
      <c r="I295" s="377" t="n"/>
      <c r="J295" s="155">
        <f>F295-I293</f>
        <v/>
      </c>
      <c r="K295" s="381" t="n"/>
      <c r="L295" s="379" t="n"/>
      <c r="M295" s="380" t="n"/>
      <c r="N295" s="381" t="n"/>
      <c r="O295" s="377" t="n"/>
      <c r="P295" s="380" t="n"/>
      <c r="Q295" s="381" t="n"/>
      <c r="R295" s="381" t="n"/>
      <c r="S295" s="377" t="n"/>
      <c r="T295" s="378" t="n"/>
      <c r="U295" s="407" t="n"/>
      <c r="V295" s="168" t="n"/>
    </row>
    <row r="296" ht="15" customHeight="1">
      <c r="B296" s="47" t="n"/>
      <c r="C296" s="382" t="n">
        <v>37</v>
      </c>
      <c r="D296" s="393" t="n"/>
      <c r="E296" s="313" t="n"/>
      <c r="F296" s="192" t="n"/>
      <c r="G296" s="419" t="n"/>
      <c r="H296" s="43" t="n"/>
      <c r="I296" s="408">
        <f>AVERAGE(F296:F298)</f>
        <v/>
      </c>
      <c r="J296" s="153">
        <f>F296-I296</f>
        <v/>
      </c>
      <c r="K296" s="409">
        <f>I299-I296</f>
        <v/>
      </c>
      <c r="L296" s="410">
        <f>(I296-$D$57)/$D$59</f>
        <v/>
      </c>
      <c r="M296" s="411">
        <f>10^L296</f>
        <v/>
      </c>
      <c r="N296" s="322">
        <f>M296*(452/G296)</f>
        <v/>
      </c>
      <c r="O296" s="412">
        <f>N296*E296</f>
        <v/>
      </c>
      <c r="P296" s="413">
        <f>O296/1000</f>
        <v/>
      </c>
      <c r="Q296" s="414">
        <f>((P296*10^-12)*(G296*617.9))*10^-6*10^9*10^3</f>
        <v/>
      </c>
      <c r="R296" s="415">
        <f>1-(P299/P296)</f>
        <v/>
      </c>
      <c r="S296" s="416">
        <f>AVERAGE(O296:O301)</f>
        <v/>
      </c>
      <c r="T296" s="417">
        <f>AVERAGE(P296:P301)</f>
        <v/>
      </c>
      <c r="U296" s="418">
        <f>AVERAGE(Q296:Q301)</f>
        <v/>
      </c>
      <c r="V296" s="168" t="n"/>
    </row>
    <row r="297" ht="15" customHeight="1">
      <c r="B297" s="47" t="n"/>
      <c r="C297" s="373" t="n"/>
      <c r="D297" s="375" t="n"/>
      <c r="E297" s="374" t="n"/>
      <c r="F297" s="190" t="n"/>
      <c r="G297" s="375" t="n"/>
      <c r="H297" s="41" t="n"/>
      <c r="I297" s="373" t="n"/>
      <c r="J297" s="154">
        <f>F297-I296</f>
        <v/>
      </c>
      <c r="K297" s="376" t="n"/>
      <c r="L297" s="375" t="n"/>
      <c r="M297" s="359" t="n"/>
      <c r="N297" s="376" t="n"/>
      <c r="O297" s="373" t="n"/>
      <c r="P297" s="359" t="n"/>
      <c r="Q297" s="376" t="n"/>
      <c r="R297" s="376" t="n"/>
      <c r="S297" s="373" t="n"/>
      <c r="T297" s="374" t="n"/>
      <c r="U297" s="356" t="n"/>
      <c r="V297" s="168" t="n"/>
    </row>
    <row r="298" ht="15" customHeight="1">
      <c r="B298" s="47" t="n"/>
      <c r="C298" s="373" t="n"/>
      <c r="D298" s="375" t="n"/>
      <c r="E298" s="402" t="n"/>
      <c r="F298" s="190" t="n"/>
      <c r="G298" s="375" t="n"/>
      <c r="H298" s="41" t="n"/>
      <c r="I298" s="403" t="n"/>
      <c r="J298" s="154">
        <f>F298-I296</f>
        <v/>
      </c>
      <c r="K298" s="376" t="n"/>
      <c r="L298" s="404" t="n"/>
      <c r="M298" s="405" t="n"/>
      <c r="N298" s="406" t="n"/>
      <c r="O298" s="403" t="n"/>
      <c r="P298" s="405" t="n"/>
      <c r="Q298" s="406" t="n"/>
      <c r="R298" s="376" t="n"/>
      <c r="S298" s="373" t="n"/>
      <c r="T298" s="374" t="n"/>
      <c r="U298" s="356" t="n"/>
      <c r="V298" s="168" t="n"/>
    </row>
    <row r="299" ht="15" customHeight="1">
      <c r="B299" s="47" t="n"/>
      <c r="C299" s="373" t="n"/>
      <c r="D299" s="375" t="n"/>
      <c r="E299" s="290" t="n"/>
      <c r="F299" s="190" t="n"/>
      <c r="G299" s="375" t="n"/>
      <c r="H299" s="40" t="n"/>
      <c r="I299" s="247">
        <f>AVERAGE(F299:F301)</f>
        <v/>
      </c>
      <c r="J299" s="151">
        <f>F299-I299</f>
        <v/>
      </c>
      <c r="K299" s="376" t="n"/>
      <c r="L299" s="251">
        <f>(I299-$D$57)/$D$59</f>
        <v/>
      </c>
      <c r="M299" s="266">
        <f>10^L299</f>
        <v/>
      </c>
      <c r="N299" s="263">
        <f>M299*(452/G296)</f>
        <v/>
      </c>
      <c r="O299" s="260">
        <f>N299*E299</f>
        <v/>
      </c>
      <c r="P299" s="257">
        <f>O299/1000</f>
        <v/>
      </c>
      <c r="Q299" s="254">
        <f>((P299*10^-12)*(G296*617.9))*10^-6*10^9*10^3</f>
        <v/>
      </c>
      <c r="R299" s="376" t="n"/>
      <c r="S299" s="373" t="n"/>
      <c r="T299" s="374" t="n"/>
      <c r="U299" s="356" t="n"/>
      <c r="V299" s="168" t="n"/>
    </row>
    <row r="300" ht="15" customHeight="1">
      <c r="B300" s="47" t="n"/>
      <c r="C300" s="373" t="n"/>
      <c r="D300" s="375" t="n"/>
      <c r="E300" s="375" t="n"/>
      <c r="F300" s="190" t="n"/>
      <c r="G300" s="375" t="n"/>
      <c r="H300" s="41" t="n"/>
      <c r="I300" s="373" t="n"/>
      <c r="J300" s="154">
        <f>F300-I299</f>
        <v/>
      </c>
      <c r="K300" s="376" t="n"/>
      <c r="L300" s="375" t="n"/>
      <c r="M300" s="359" t="n"/>
      <c r="N300" s="376" t="n"/>
      <c r="O300" s="373" t="n"/>
      <c r="P300" s="359" t="n"/>
      <c r="Q300" s="376" t="n"/>
      <c r="R300" s="376" t="n"/>
      <c r="S300" s="373" t="n"/>
      <c r="T300" s="374" t="n"/>
      <c r="U300" s="356" t="n"/>
      <c r="V300" s="168" t="n"/>
    </row>
    <row r="301" ht="15" customHeight="1" thickBot="1">
      <c r="B301" s="47" t="n"/>
      <c r="C301" s="377" t="n"/>
      <c r="D301" s="379" t="n"/>
      <c r="E301" s="379" t="n"/>
      <c r="F301" s="191" t="n"/>
      <c r="G301" s="379" t="n"/>
      <c r="H301" s="42" t="n"/>
      <c r="I301" s="377" t="n"/>
      <c r="J301" s="155">
        <f>F301-I299</f>
        <v/>
      </c>
      <c r="K301" s="381" t="n"/>
      <c r="L301" s="379" t="n"/>
      <c r="M301" s="380" t="n"/>
      <c r="N301" s="381" t="n"/>
      <c r="O301" s="377" t="n"/>
      <c r="P301" s="380" t="n"/>
      <c r="Q301" s="381" t="n"/>
      <c r="R301" s="381" t="n"/>
      <c r="S301" s="377" t="n"/>
      <c r="T301" s="378" t="n"/>
      <c r="U301" s="407" t="n"/>
      <c r="V301" s="168" t="n"/>
    </row>
    <row r="302" ht="15" customHeight="1">
      <c r="B302" s="47" t="n"/>
      <c r="C302" s="382" t="n">
        <v>38</v>
      </c>
      <c r="D302" s="393" t="n"/>
      <c r="E302" s="313" t="n"/>
      <c r="F302" s="192" t="n"/>
      <c r="G302" s="419" t="n"/>
      <c r="H302" s="43" t="n"/>
      <c r="I302" s="408">
        <f>AVERAGE(F302:F304)</f>
        <v/>
      </c>
      <c r="J302" s="153">
        <f>F302-I302</f>
        <v/>
      </c>
      <c r="K302" s="409">
        <f>I305-I302</f>
        <v/>
      </c>
      <c r="L302" s="410">
        <f>(I302-$D$57)/$D$59</f>
        <v/>
      </c>
      <c r="M302" s="411">
        <f>10^L302</f>
        <v/>
      </c>
      <c r="N302" s="322">
        <f>M302*(452/G302)</f>
        <v/>
      </c>
      <c r="O302" s="412">
        <f>N302*E302</f>
        <v/>
      </c>
      <c r="P302" s="413">
        <f>O302/1000</f>
        <v/>
      </c>
      <c r="Q302" s="414">
        <f>((P302*10^-12)*(G302*617.9))*10^-6*10^9*10^3</f>
        <v/>
      </c>
      <c r="R302" s="415">
        <f>1-(P305/P302)</f>
        <v/>
      </c>
      <c r="S302" s="416">
        <f>AVERAGE(O302:O307)</f>
        <v/>
      </c>
      <c r="T302" s="417">
        <f>AVERAGE(P302:P307)</f>
        <v/>
      </c>
      <c r="U302" s="418">
        <f>AVERAGE(Q302:Q307)</f>
        <v/>
      </c>
      <c r="V302" s="168" t="n"/>
    </row>
    <row r="303" ht="15" customHeight="1">
      <c r="B303" s="47" t="n"/>
      <c r="C303" s="373" t="n"/>
      <c r="D303" s="375" t="n"/>
      <c r="E303" s="374" t="n"/>
      <c r="F303" s="190" t="n"/>
      <c r="G303" s="375" t="n"/>
      <c r="H303" s="41" t="n"/>
      <c r="I303" s="373" t="n"/>
      <c r="J303" s="154">
        <f>F303-I302</f>
        <v/>
      </c>
      <c r="K303" s="376" t="n"/>
      <c r="L303" s="375" t="n"/>
      <c r="M303" s="359" t="n"/>
      <c r="N303" s="376" t="n"/>
      <c r="O303" s="373" t="n"/>
      <c r="P303" s="359" t="n"/>
      <c r="Q303" s="376" t="n"/>
      <c r="R303" s="376" t="n"/>
      <c r="S303" s="373" t="n"/>
      <c r="T303" s="374" t="n"/>
      <c r="U303" s="356" t="n"/>
      <c r="V303" s="168" t="n"/>
    </row>
    <row r="304" ht="15" customHeight="1">
      <c r="B304" s="47" t="n"/>
      <c r="C304" s="373" t="n"/>
      <c r="D304" s="375" t="n"/>
      <c r="E304" s="402" t="n"/>
      <c r="F304" s="190" t="n"/>
      <c r="G304" s="375" t="n"/>
      <c r="H304" s="41" t="n"/>
      <c r="I304" s="403" t="n"/>
      <c r="J304" s="154">
        <f>F304-I302</f>
        <v/>
      </c>
      <c r="K304" s="376" t="n"/>
      <c r="L304" s="404" t="n"/>
      <c r="M304" s="405" t="n"/>
      <c r="N304" s="406" t="n"/>
      <c r="O304" s="403" t="n"/>
      <c r="P304" s="405" t="n"/>
      <c r="Q304" s="406" t="n"/>
      <c r="R304" s="376" t="n"/>
      <c r="S304" s="373" t="n"/>
      <c r="T304" s="374" t="n"/>
      <c r="U304" s="356" t="n"/>
      <c r="V304" s="168" t="n"/>
    </row>
    <row r="305" ht="15" customHeight="1">
      <c r="B305" s="47" t="n"/>
      <c r="C305" s="373" t="n"/>
      <c r="D305" s="375" t="n"/>
      <c r="E305" s="290" t="n"/>
      <c r="F305" s="190" t="n"/>
      <c r="G305" s="375" t="n"/>
      <c r="H305" s="40" t="n"/>
      <c r="I305" s="247">
        <f>AVERAGE(F305:F307)</f>
        <v/>
      </c>
      <c r="J305" s="151">
        <f>F305-I305</f>
        <v/>
      </c>
      <c r="K305" s="376" t="n"/>
      <c r="L305" s="251">
        <f>(I305-$D$57)/$D$59</f>
        <v/>
      </c>
      <c r="M305" s="266">
        <f>10^L305</f>
        <v/>
      </c>
      <c r="N305" s="263">
        <f>M305*(452/G302)</f>
        <v/>
      </c>
      <c r="O305" s="260">
        <f>N305*E305</f>
        <v/>
      </c>
      <c r="P305" s="257">
        <f>O305/1000</f>
        <v/>
      </c>
      <c r="Q305" s="254">
        <f>((P305*10^-12)*(G302*617.9))*10^-6*10^9*10^3</f>
        <v/>
      </c>
      <c r="R305" s="376" t="n"/>
      <c r="S305" s="373" t="n"/>
      <c r="T305" s="374" t="n"/>
      <c r="U305" s="356" t="n"/>
      <c r="V305" s="168" t="n"/>
    </row>
    <row r="306" ht="15" customHeight="1">
      <c r="B306" s="47" t="n"/>
      <c r="C306" s="373" t="n"/>
      <c r="D306" s="375" t="n"/>
      <c r="E306" s="375" t="n"/>
      <c r="F306" s="190" t="n"/>
      <c r="G306" s="375" t="n"/>
      <c r="H306" s="41" t="n"/>
      <c r="I306" s="373" t="n"/>
      <c r="J306" s="154">
        <f>F306-I305</f>
        <v/>
      </c>
      <c r="K306" s="376" t="n"/>
      <c r="L306" s="375" t="n"/>
      <c r="M306" s="359" t="n"/>
      <c r="N306" s="376" t="n"/>
      <c r="O306" s="373" t="n"/>
      <c r="P306" s="359" t="n"/>
      <c r="Q306" s="376" t="n"/>
      <c r="R306" s="376" t="n"/>
      <c r="S306" s="373" t="n"/>
      <c r="T306" s="374" t="n"/>
      <c r="U306" s="356" t="n"/>
      <c r="V306" s="168" t="n"/>
    </row>
    <row r="307" ht="15" customHeight="1" thickBot="1">
      <c r="B307" s="47" t="n"/>
      <c r="C307" s="377" t="n"/>
      <c r="D307" s="379" t="n"/>
      <c r="E307" s="379" t="n"/>
      <c r="F307" s="191" t="n"/>
      <c r="G307" s="379" t="n"/>
      <c r="H307" s="42" t="n"/>
      <c r="I307" s="377" t="n"/>
      <c r="J307" s="155">
        <f>F307-I305</f>
        <v/>
      </c>
      <c r="K307" s="381" t="n"/>
      <c r="L307" s="379" t="n"/>
      <c r="M307" s="380" t="n"/>
      <c r="N307" s="381" t="n"/>
      <c r="O307" s="377" t="n"/>
      <c r="P307" s="380" t="n"/>
      <c r="Q307" s="381" t="n"/>
      <c r="R307" s="381" t="n"/>
      <c r="S307" s="377" t="n"/>
      <c r="T307" s="378" t="n"/>
      <c r="U307" s="407" t="n"/>
      <c r="V307" s="168" t="n"/>
    </row>
    <row r="308" ht="15" customHeight="1">
      <c r="B308" s="47" t="n"/>
      <c r="C308" s="382" t="n">
        <v>39</v>
      </c>
      <c r="D308" s="393" t="n"/>
      <c r="E308" s="313" t="n"/>
      <c r="F308" s="192" t="n"/>
      <c r="G308" s="419" t="n"/>
      <c r="H308" s="43" t="n"/>
      <c r="I308" s="408">
        <f>AVERAGE(F308:F310)</f>
        <v/>
      </c>
      <c r="J308" s="153">
        <f>F308-I308</f>
        <v/>
      </c>
      <c r="K308" s="409">
        <f>I311-I308</f>
        <v/>
      </c>
      <c r="L308" s="410">
        <f>(I308-$D$57)/$D$59</f>
        <v/>
      </c>
      <c r="M308" s="411">
        <f>10^L308</f>
        <v/>
      </c>
      <c r="N308" s="322">
        <f>M308*(452/G308)</f>
        <v/>
      </c>
      <c r="O308" s="412">
        <f>N308*E308</f>
        <v/>
      </c>
      <c r="P308" s="413">
        <f>O308/1000</f>
        <v/>
      </c>
      <c r="Q308" s="414">
        <f>((P308*10^-12)*(G308*617.9))*10^-6*10^9*10^3</f>
        <v/>
      </c>
      <c r="R308" s="415">
        <f>1-(P311/P308)</f>
        <v/>
      </c>
      <c r="S308" s="416">
        <f>AVERAGE(O308:O313)</f>
        <v/>
      </c>
      <c r="T308" s="417">
        <f>AVERAGE(P308:P313)</f>
        <v/>
      </c>
      <c r="U308" s="418">
        <f>AVERAGE(Q308:Q313)</f>
        <v/>
      </c>
      <c r="V308" s="168" t="n"/>
    </row>
    <row r="309" ht="15" customHeight="1">
      <c r="B309" s="47" t="n"/>
      <c r="C309" s="373" t="n"/>
      <c r="D309" s="375" t="n"/>
      <c r="E309" s="374" t="n"/>
      <c r="F309" s="190" t="n"/>
      <c r="G309" s="375" t="n"/>
      <c r="H309" s="41" t="n"/>
      <c r="I309" s="373" t="n"/>
      <c r="J309" s="154">
        <f>F309-I308</f>
        <v/>
      </c>
      <c r="K309" s="376" t="n"/>
      <c r="L309" s="375" t="n"/>
      <c r="M309" s="359" t="n"/>
      <c r="N309" s="376" t="n"/>
      <c r="O309" s="373" t="n"/>
      <c r="P309" s="359" t="n"/>
      <c r="Q309" s="376" t="n"/>
      <c r="R309" s="376" t="n"/>
      <c r="S309" s="373" t="n"/>
      <c r="T309" s="374" t="n"/>
      <c r="U309" s="356" t="n"/>
      <c r="V309" s="168" t="n"/>
    </row>
    <row r="310" ht="15" customHeight="1">
      <c r="B310" s="47" t="n"/>
      <c r="C310" s="373" t="n"/>
      <c r="D310" s="375" t="n"/>
      <c r="E310" s="402" t="n"/>
      <c r="F310" s="190" t="n"/>
      <c r="G310" s="375" t="n"/>
      <c r="H310" s="41" t="n"/>
      <c r="I310" s="403" t="n"/>
      <c r="J310" s="154">
        <f>F310-I308</f>
        <v/>
      </c>
      <c r="K310" s="376" t="n"/>
      <c r="L310" s="404" t="n"/>
      <c r="M310" s="405" t="n"/>
      <c r="N310" s="406" t="n"/>
      <c r="O310" s="403" t="n"/>
      <c r="P310" s="405" t="n"/>
      <c r="Q310" s="406" t="n"/>
      <c r="R310" s="376" t="n"/>
      <c r="S310" s="373" t="n"/>
      <c r="T310" s="374" t="n"/>
      <c r="U310" s="356" t="n"/>
      <c r="V310" s="168" t="n"/>
    </row>
    <row r="311" ht="15" customHeight="1">
      <c r="B311" s="47" t="n"/>
      <c r="C311" s="373" t="n"/>
      <c r="D311" s="375" t="n"/>
      <c r="E311" s="290" t="n"/>
      <c r="F311" s="190" t="n"/>
      <c r="G311" s="375" t="n"/>
      <c r="H311" s="40" t="n"/>
      <c r="I311" s="247">
        <f>AVERAGE(F311:F313)</f>
        <v/>
      </c>
      <c r="J311" s="151">
        <f>F311-I311</f>
        <v/>
      </c>
      <c r="K311" s="376" t="n"/>
      <c r="L311" s="251">
        <f>(I311-$D$57)/$D$59</f>
        <v/>
      </c>
      <c r="M311" s="266">
        <f>10^L311</f>
        <v/>
      </c>
      <c r="N311" s="263">
        <f>M311*(452/G308)</f>
        <v/>
      </c>
      <c r="O311" s="260">
        <f>N311*E311</f>
        <v/>
      </c>
      <c r="P311" s="257">
        <f>O311/1000</f>
        <v/>
      </c>
      <c r="Q311" s="254">
        <f>((P311*10^-12)*(G308*617.9))*10^-6*10^9*10^3</f>
        <v/>
      </c>
      <c r="R311" s="376" t="n"/>
      <c r="S311" s="373" t="n"/>
      <c r="T311" s="374" t="n"/>
      <c r="U311" s="356" t="n"/>
      <c r="V311" s="168" t="n"/>
    </row>
    <row r="312" ht="15" customHeight="1">
      <c r="B312" s="47" t="n"/>
      <c r="C312" s="373" t="n"/>
      <c r="D312" s="375" t="n"/>
      <c r="E312" s="375" t="n"/>
      <c r="F312" s="190" t="n"/>
      <c r="G312" s="375" t="n"/>
      <c r="H312" s="41" t="n"/>
      <c r="I312" s="373" t="n"/>
      <c r="J312" s="154">
        <f>F312-I311</f>
        <v/>
      </c>
      <c r="K312" s="376" t="n"/>
      <c r="L312" s="375" t="n"/>
      <c r="M312" s="359" t="n"/>
      <c r="N312" s="376" t="n"/>
      <c r="O312" s="373" t="n"/>
      <c r="P312" s="359" t="n"/>
      <c r="Q312" s="376" t="n"/>
      <c r="R312" s="376" t="n"/>
      <c r="S312" s="373" t="n"/>
      <c r="T312" s="374" t="n"/>
      <c r="U312" s="356" t="n"/>
      <c r="V312" s="168" t="n"/>
    </row>
    <row r="313" ht="15" customHeight="1" thickBot="1">
      <c r="B313" s="47" t="n"/>
      <c r="C313" s="377" t="n"/>
      <c r="D313" s="379" t="n"/>
      <c r="E313" s="379" t="n"/>
      <c r="F313" s="191" t="n"/>
      <c r="G313" s="379" t="n"/>
      <c r="H313" s="42" t="n"/>
      <c r="I313" s="377" t="n"/>
      <c r="J313" s="155">
        <f>F313-I311</f>
        <v/>
      </c>
      <c r="K313" s="381" t="n"/>
      <c r="L313" s="379" t="n"/>
      <c r="M313" s="380" t="n"/>
      <c r="N313" s="381" t="n"/>
      <c r="O313" s="377" t="n"/>
      <c r="P313" s="380" t="n"/>
      <c r="Q313" s="381" t="n"/>
      <c r="R313" s="381" t="n"/>
      <c r="S313" s="377" t="n"/>
      <c r="T313" s="378" t="n"/>
      <c r="U313" s="407" t="n"/>
      <c r="V313" s="168" t="n"/>
    </row>
    <row r="314" ht="15" customHeight="1">
      <c r="B314" s="47" t="n"/>
      <c r="C314" s="382" t="n">
        <v>40</v>
      </c>
      <c r="D314" s="393" t="n"/>
      <c r="E314" s="313" t="n"/>
      <c r="F314" s="192" t="n"/>
      <c r="G314" s="419" t="n"/>
      <c r="H314" s="43" t="n"/>
      <c r="I314" s="408">
        <f>AVERAGE(F314:F316)</f>
        <v/>
      </c>
      <c r="J314" s="153">
        <f>F314-I314</f>
        <v/>
      </c>
      <c r="K314" s="409">
        <f>I317-I314</f>
        <v/>
      </c>
      <c r="L314" s="410">
        <f>(I314-$D$57)/$D$59</f>
        <v/>
      </c>
      <c r="M314" s="411">
        <f>10^L314</f>
        <v/>
      </c>
      <c r="N314" s="322">
        <f>M314*(452/G314)</f>
        <v/>
      </c>
      <c r="O314" s="412">
        <f>N314*E314</f>
        <v/>
      </c>
      <c r="P314" s="413">
        <f>O314/1000</f>
        <v/>
      </c>
      <c r="Q314" s="414">
        <f>((P314*10^-12)*(G314*617.9))*10^-6*10^9*10^3</f>
        <v/>
      </c>
      <c r="R314" s="415">
        <f>1-(P317/P314)</f>
        <v/>
      </c>
      <c r="S314" s="416">
        <f>AVERAGE(O314:O319)</f>
        <v/>
      </c>
      <c r="T314" s="417">
        <f>AVERAGE(P314:P319)</f>
        <v/>
      </c>
      <c r="U314" s="418">
        <f>AVERAGE(Q314:Q319)</f>
        <v/>
      </c>
      <c r="V314" s="168" t="n"/>
    </row>
    <row r="315" ht="15" customHeight="1">
      <c r="B315" s="47" t="n"/>
      <c r="C315" s="373" t="n"/>
      <c r="D315" s="375" t="n"/>
      <c r="E315" s="374" t="n"/>
      <c r="F315" s="190" t="n"/>
      <c r="G315" s="375" t="n"/>
      <c r="H315" s="41" t="n"/>
      <c r="I315" s="373" t="n"/>
      <c r="J315" s="154">
        <f>F315-I314</f>
        <v/>
      </c>
      <c r="K315" s="376" t="n"/>
      <c r="L315" s="375" t="n"/>
      <c r="M315" s="359" t="n"/>
      <c r="N315" s="376" t="n"/>
      <c r="O315" s="373" t="n"/>
      <c r="P315" s="359" t="n"/>
      <c r="Q315" s="376" t="n"/>
      <c r="R315" s="376" t="n"/>
      <c r="S315" s="373" t="n"/>
      <c r="T315" s="374" t="n"/>
      <c r="U315" s="356" t="n"/>
      <c r="V315" s="168" t="n"/>
    </row>
    <row r="316" ht="15" customHeight="1">
      <c r="B316" s="47" t="n"/>
      <c r="C316" s="373" t="n"/>
      <c r="D316" s="375" t="n"/>
      <c r="E316" s="402" t="n"/>
      <c r="F316" s="190" t="n"/>
      <c r="G316" s="375" t="n"/>
      <c r="H316" s="41" t="n"/>
      <c r="I316" s="403" t="n"/>
      <c r="J316" s="154">
        <f>F316-I314</f>
        <v/>
      </c>
      <c r="K316" s="376" t="n"/>
      <c r="L316" s="404" t="n"/>
      <c r="M316" s="405" t="n"/>
      <c r="N316" s="406" t="n"/>
      <c r="O316" s="403" t="n"/>
      <c r="P316" s="405" t="n"/>
      <c r="Q316" s="406" t="n"/>
      <c r="R316" s="376" t="n"/>
      <c r="S316" s="373" t="n"/>
      <c r="T316" s="374" t="n"/>
      <c r="U316" s="356" t="n"/>
      <c r="V316" s="168" t="n"/>
    </row>
    <row r="317" ht="15" customHeight="1">
      <c r="B317" s="47" t="n"/>
      <c r="C317" s="373" t="n"/>
      <c r="D317" s="375" t="n"/>
      <c r="E317" s="290" t="n"/>
      <c r="F317" s="190" t="n"/>
      <c r="G317" s="375" t="n"/>
      <c r="H317" s="40" t="n"/>
      <c r="I317" s="247">
        <f>AVERAGE(F317:F319)</f>
        <v/>
      </c>
      <c r="J317" s="151">
        <f>F317-I317</f>
        <v/>
      </c>
      <c r="K317" s="376" t="n"/>
      <c r="L317" s="251">
        <f>(I317-$D$57)/$D$59</f>
        <v/>
      </c>
      <c r="M317" s="266">
        <f>10^L317</f>
        <v/>
      </c>
      <c r="N317" s="263">
        <f>M317*(452/G314)</f>
        <v/>
      </c>
      <c r="O317" s="260">
        <f>N317*E317</f>
        <v/>
      </c>
      <c r="P317" s="257">
        <f>O317/1000</f>
        <v/>
      </c>
      <c r="Q317" s="254">
        <f>((P317*10^-12)*(G314*617.9))*10^-6*10^9*10^3</f>
        <v/>
      </c>
      <c r="R317" s="376" t="n"/>
      <c r="S317" s="373" t="n"/>
      <c r="T317" s="374" t="n"/>
      <c r="U317" s="356" t="n"/>
      <c r="V317" s="168" t="n"/>
    </row>
    <row r="318" ht="15" customHeight="1">
      <c r="B318" s="47" t="n"/>
      <c r="C318" s="373" t="n"/>
      <c r="D318" s="375" t="n"/>
      <c r="E318" s="375" t="n"/>
      <c r="F318" s="190" t="n"/>
      <c r="G318" s="375" t="n"/>
      <c r="H318" s="41" t="n"/>
      <c r="I318" s="373" t="n"/>
      <c r="J318" s="154">
        <f>F318-I317</f>
        <v/>
      </c>
      <c r="K318" s="376" t="n"/>
      <c r="L318" s="375" t="n"/>
      <c r="M318" s="359" t="n"/>
      <c r="N318" s="376" t="n"/>
      <c r="O318" s="373" t="n"/>
      <c r="P318" s="359" t="n"/>
      <c r="Q318" s="376" t="n"/>
      <c r="R318" s="376" t="n"/>
      <c r="S318" s="373" t="n"/>
      <c r="T318" s="374" t="n"/>
      <c r="U318" s="356" t="n"/>
      <c r="V318" s="168" t="n"/>
    </row>
    <row r="319" ht="15" customHeight="1" thickBot="1">
      <c r="B319" s="47" t="n"/>
      <c r="C319" s="377" t="n"/>
      <c r="D319" s="379" t="n"/>
      <c r="E319" s="379" t="n"/>
      <c r="F319" s="191" t="n"/>
      <c r="G319" s="379" t="n"/>
      <c r="H319" s="42" t="n"/>
      <c r="I319" s="377" t="n"/>
      <c r="J319" s="155">
        <f>F319-I317</f>
        <v/>
      </c>
      <c r="K319" s="381" t="n"/>
      <c r="L319" s="379" t="n"/>
      <c r="M319" s="380" t="n"/>
      <c r="N319" s="381" t="n"/>
      <c r="O319" s="377" t="n"/>
      <c r="P319" s="380" t="n"/>
      <c r="Q319" s="381" t="n"/>
      <c r="R319" s="381" t="n"/>
      <c r="S319" s="377" t="n"/>
      <c r="T319" s="378" t="n"/>
      <c r="U319" s="407" t="n"/>
      <c r="V319" s="168" t="n"/>
    </row>
    <row r="320" ht="15" customHeight="1">
      <c r="B320" s="47" t="n"/>
      <c r="C320" s="382" t="n">
        <v>41</v>
      </c>
      <c r="D320" s="393" t="n"/>
      <c r="E320" s="313" t="n"/>
      <c r="F320" s="192" t="n"/>
      <c r="G320" s="419" t="n"/>
      <c r="H320" s="43" t="n"/>
      <c r="I320" s="408">
        <f>AVERAGE(F320:F322)</f>
        <v/>
      </c>
      <c r="J320" s="153">
        <f>F320-I320</f>
        <v/>
      </c>
      <c r="K320" s="409">
        <f>I323-I320</f>
        <v/>
      </c>
      <c r="L320" s="410">
        <f>(I320-$D$57)/$D$59</f>
        <v/>
      </c>
      <c r="M320" s="411">
        <f>10^L320</f>
        <v/>
      </c>
      <c r="N320" s="322">
        <f>M320*(452/G320)</f>
        <v/>
      </c>
      <c r="O320" s="412">
        <f>N320*E320</f>
        <v/>
      </c>
      <c r="P320" s="413">
        <f>O320/1000</f>
        <v/>
      </c>
      <c r="Q320" s="414">
        <f>((P320*10^-12)*(G320*617.9))*10^-6*10^9*10^3</f>
        <v/>
      </c>
      <c r="R320" s="415">
        <f>1-(P323/P320)</f>
        <v/>
      </c>
      <c r="S320" s="416">
        <f>AVERAGE(O320:O325)</f>
        <v/>
      </c>
      <c r="T320" s="417">
        <f>AVERAGE(P320:P325)</f>
        <v/>
      </c>
      <c r="U320" s="418">
        <f>AVERAGE(Q320:Q325)</f>
        <v/>
      </c>
      <c r="V320" s="168" t="n"/>
    </row>
    <row r="321" ht="15" customHeight="1">
      <c r="B321" s="47" t="n"/>
      <c r="C321" s="373" t="n"/>
      <c r="D321" s="375" t="n"/>
      <c r="E321" s="374" t="n"/>
      <c r="F321" s="190" t="n"/>
      <c r="G321" s="375" t="n"/>
      <c r="H321" s="41" t="n"/>
      <c r="I321" s="373" t="n"/>
      <c r="J321" s="154">
        <f>F321-I320</f>
        <v/>
      </c>
      <c r="K321" s="376" t="n"/>
      <c r="L321" s="375" t="n"/>
      <c r="M321" s="359" t="n"/>
      <c r="N321" s="376" t="n"/>
      <c r="O321" s="373" t="n"/>
      <c r="P321" s="359" t="n"/>
      <c r="Q321" s="376" t="n"/>
      <c r="R321" s="376" t="n"/>
      <c r="S321" s="373" t="n"/>
      <c r="T321" s="374" t="n"/>
      <c r="U321" s="356" t="n"/>
      <c r="V321" s="168" t="n"/>
    </row>
    <row r="322" ht="15" customHeight="1">
      <c r="B322" s="47" t="n"/>
      <c r="C322" s="373" t="n"/>
      <c r="D322" s="375" t="n"/>
      <c r="E322" s="402" t="n"/>
      <c r="F322" s="190" t="n"/>
      <c r="G322" s="375" t="n"/>
      <c r="H322" s="41" t="n"/>
      <c r="I322" s="403" t="n"/>
      <c r="J322" s="154">
        <f>F322-I320</f>
        <v/>
      </c>
      <c r="K322" s="376" t="n"/>
      <c r="L322" s="404" t="n"/>
      <c r="M322" s="405" t="n"/>
      <c r="N322" s="406" t="n"/>
      <c r="O322" s="403" t="n"/>
      <c r="P322" s="405" t="n"/>
      <c r="Q322" s="406" t="n"/>
      <c r="R322" s="376" t="n"/>
      <c r="S322" s="373" t="n"/>
      <c r="T322" s="374" t="n"/>
      <c r="U322" s="356" t="n"/>
      <c r="V322" s="168" t="n"/>
    </row>
    <row r="323" ht="15" customHeight="1">
      <c r="B323" s="47" t="n"/>
      <c r="C323" s="373" t="n"/>
      <c r="D323" s="375" t="n"/>
      <c r="E323" s="290" t="n"/>
      <c r="F323" s="190" t="n"/>
      <c r="G323" s="375" t="n"/>
      <c r="H323" s="40" t="n"/>
      <c r="I323" s="247">
        <f>AVERAGE(F323:F325)</f>
        <v/>
      </c>
      <c r="J323" s="151">
        <f>F323-I323</f>
        <v/>
      </c>
      <c r="K323" s="376" t="n"/>
      <c r="L323" s="251">
        <f>(I323-$D$57)/$D$59</f>
        <v/>
      </c>
      <c r="M323" s="266">
        <f>10^L323</f>
        <v/>
      </c>
      <c r="N323" s="263">
        <f>M323*(452/G320)</f>
        <v/>
      </c>
      <c r="O323" s="260">
        <f>N323*E323</f>
        <v/>
      </c>
      <c r="P323" s="257">
        <f>O323/1000</f>
        <v/>
      </c>
      <c r="Q323" s="254">
        <f>((P323*10^-12)*(G320*617.9))*10^-6*10^9*10^3</f>
        <v/>
      </c>
      <c r="R323" s="376" t="n"/>
      <c r="S323" s="373" t="n"/>
      <c r="T323" s="374" t="n"/>
      <c r="U323" s="356" t="n"/>
      <c r="V323" s="168" t="n"/>
    </row>
    <row r="324" ht="15" customHeight="1">
      <c r="B324" s="47" t="n"/>
      <c r="C324" s="373" t="n"/>
      <c r="D324" s="375" t="n"/>
      <c r="E324" s="375" t="n"/>
      <c r="F324" s="190" t="n"/>
      <c r="G324" s="375" t="n"/>
      <c r="H324" s="41" t="n"/>
      <c r="I324" s="373" t="n"/>
      <c r="J324" s="154">
        <f>F324-I323</f>
        <v/>
      </c>
      <c r="K324" s="376" t="n"/>
      <c r="L324" s="375" t="n"/>
      <c r="M324" s="359" t="n"/>
      <c r="N324" s="376" t="n"/>
      <c r="O324" s="373" t="n"/>
      <c r="P324" s="359" t="n"/>
      <c r="Q324" s="376" t="n"/>
      <c r="R324" s="376" t="n"/>
      <c r="S324" s="373" t="n"/>
      <c r="T324" s="374" t="n"/>
      <c r="U324" s="356" t="n"/>
      <c r="V324" s="168" t="n"/>
    </row>
    <row r="325" ht="15" customHeight="1" thickBot="1">
      <c r="B325" s="47" t="n"/>
      <c r="C325" s="377" t="n"/>
      <c r="D325" s="379" t="n"/>
      <c r="E325" s="379" t="n"/>
      <c r="F325" s="191" t="n"/>
      <c r="G325" s="379" t="n"/>
      <c r="H325" s="42" t="n"/>
      <c r="I325" s="377" t="n"/>
      <c r="J325" s="155">
        <f>F325-I323</f>
        <v/>
      </c>
      <c r="K325" s="381" t="n"/>
      <c r="L325" s="379" t="n"/>
      <c r="M325" s="380" t="n"/>
      <c r="N325" s="381" t="n"/>
      <c r="O325" s="377" t="n"/>
      <c r="P325" s="380" t="n"/>
      <c r="Q325" s="381" t="n"/>
      <c r="R325" s="381" t="n"/>
      <c r="S325" s="377" t="n"/>
      <c r="T325" s="378" t="n"/>
      <c r="U325" s="407" t="n"/>
      <c r="V325" s="168" t="n"/>
    </row>
    <row r="326" ht="15" customHeight="1">
      <c r="B326" s="47" t="n"/>
      <c r="C326" s="382" t="n">
        <v>42</v>
      </c>
      <c r="D326" s="393" t="n"/>
      <c r="E326" s="313" t="n"/>
      <c r="F326" s="192" t="n"/>
      <c r="G326" s="419" t="n"/>
      <c r="H326" s="43" t="n"/>
      <c r="I326" s="408">
        <f>AVERAGE(F326:F328)</f>
        <v/>
      </c>
      <c r="J326" s="153">
        <f>F326-I326</f>
        <v/>
      </c>
      <c r="K326" s="409">
        <f>I329-I326</f>
        <v/>
      </c>
      <c r="L326" s="410">
        <f>(I326-$D$57)/$D$59</f>
        <v/>
      </c>
      <c r="M326" s="411">
        <f>10^L326</f>
        <v/>
      </c>
      <c r="N326" s="322">
        <f>M326*(452/G326)</f>
        <v/>
      </c>
      <c r="O326" s="412">
        <f>N326*E326</f>
        <v/>
      </c>
      <c r="P326" s="413">
        <f>O326/1000</f>
        <v/>
      </c>
      <c r="Q326" s="414">
        <f>((P326*10^-12)*(G326*617.9))*10^-6*10^9*10^3</f>
        <v/>
      </c>
      <c r="R326" s="415">
        <f>1-(P329/P326)</f>
        <v/>
      </c>
      <c r="S326" s="416">
        <f>AVERAGE(O326:O331)</f>
        <v/>
      </c>
      <c r="T326" s="417">
        <f>AVERAGE(P326:P331)</f>
        <v/>
      </c>
      <c r="U326" s="418">
        <f>AVERAGE(Q326:Q331)</f>
        <v/>
      </c>
      <c r="V326" s="168" t="n"/>
    </row>
    <row r="327" ht="15" customHeight="1">
      <c r="B327" s="47" t="n"/>
      <c r="C327" s="373" t="n"/>
      <c r="D327" s="375" t="n"/>
      <c r="E327" s="374" t="n"/>
      <c r="F327" s="190" t="n"/>
      <c r="G327" s="375" t="n"/>
      <c r="H327" s="41" t="n"/>
      <c r="I327" s="373" t="n"/>
      <c r="J327" s="154">
        <f>F327-I326</f>
        <v/>
      </c>
      <c r="K327" s="376" t="n"/>
      <c r="L327" s="375" t="n"/>
      <c r="M327" s="359" t="n"/>
      <c r="N327" s="376" t="n"/>
      <c r="O327" s="373" t="n"/>
      <c r="P327" s="359" t="n"/>
      <c r="Q327" s="376" t="n"/>
      <c r="R327" s="376" t="n"/>
      <c r="S327" s="373" t="n"/>
      <c r="T327" s="374" t="n"/>
      <c r="U327" s="356" t="n"/>
      <c r="V327" s="168" t="n"/>
    </row>
    <row r="328" ht="15" customHeight="1">
      <c r="B328" s="47" t="n"/>
      <c r="C328" s="373" t="n"/>
      <c r="D328" s="375" t="n"/>
      <c r="E328" s="402" t="n"/>
      <c r="F328" s="190" t="n"/>
      <c r="G328" s="375" t="n"/>
      <c r="H328" s="41" t="n"/>
      <c r="I328" s="403" t="n"/>
      <c r="J328" s="154">
        <f>F328-I326</f>
        <v/>
      </c>
      <c r="K328" s="376" t="n"/>
      <c r="L328" s="404" t="n"/>
      <c r="M328" s="405" t="n"/>
      <c r="N328" s="406" t="n"/>
      <c r="O328" s="403" t="n"/>
      <c r="P328" s="405" t="n"/>
      <c r="Q328" s="406" t="n"/>
      <c r="R328" s="376" t="n"/>
      <c r="S328" s="373" t="n"/>
      <c r="T328" s="374" t="n"/>
      <c r="U328" s="356" t="n"/>
      <c r="V328" s="168" t="n"/>
    </row>
    <row r="329" ht="15" customHeight="1">
      <c r="B329" s="47" t="n"/>
      <c r="C329" s="373" t="n"/>
      <c r="D329" s="375" t="n"/>
      <c r="E329" s="290" t="n"/>
      <c r="F329" s="190" t="n"/>
      <c r="G329" s="375" t="n"/>
      <c r="H329" s="40" t="n"/>
      <c r="I329" s="247">
        <f>AVERAGE(F329:F331)</f>
        <v/>
      </c>
      <c r="J329" s="151">
        <f>F329-I329</f>
        <v/>
      </c>
      <c r="K329" s="376" t="n"/>
      <c r="L329" s="251">
        <f>(I329-$D$57)/$D$59</f>
        <v/>
      </c>
      <c r="M329" s="266">
        <f>10^L329</f>
        <v/>
      </c>
      <c r="N329" s="263">
        <f>M329*(452/G326)</f>
        <v/>
      </c>
      <c r="O329" s="260">
        <f>N329*E329</f>
        <v/>
      </c>
      <c r="P329" s="257">
        <f>O329/1000</f>
        <v/>
      </c>
      <c r="Q329" s="254">
        <f>((P329*10^-12)*(G326*617.9))*10^-6*10^9*10^3</f>
        <v/>
      </c>
      <c r="R329" s="376" t="n"/>
      <c r="S329" s="373" t="n"/>
      <c r="T329" s="374" t="n"/>
      <c r="U329" s="356" t="n"/>
      <c r="V329" s="168" t="n"/>
    </row>
    <row r="330" ht="15" customHeight="1">
      <c r="B330" s="47" t="n"/>
      <c r="C330" s="373" t="n"/>
      <c r="D330" s="375" t="n"/>
      <c r="E330" s="375" t="n"/>
      <c r="F330" s="190" t="n"/>
      <c r="G330" s="375" t="n"/>
      <c r="H330" s="41" t="n"/>
      <c r="I330" s="373" t="n"/>
      <c r="J330" s="154">
        <f>F330-I329</f>
        <v/>
      </c>
      <c r="K330" s="376" t="n"/>
      <c r="L330" s="375" t="n"/>
      <c r="M330" s="359" t="n"/>
      <c r="N330" s="376" t="n"/>
      <c r="O330" s="373" t="n"/>
      <c r="P330" s="359" t="n"/>
      <c r="Q330" s="376" t="n"/>
      <c r="R330" s="376" t="n"/>
      <c r="S330" s="373" t="n"/>
      <c r="T330" s="374" t="n"/>
      <c r="U330" s="356" t="n"/>
      <c r="V330" s="168" t="n"/>
    </row>
    <row r="331" ht="15" customHeight="1" thickBot="1">
      <c r="B331" s="47" t="n"/>
      <c r="C331" s="377" t="n"/>
      <c r="D331" s="379" t="n"/>
      <c r="E331" s="379" t="n"/>
      <c r="F331" s="191" t="n"/>
      <c r="G331" s="379" t="n"/>
      <c r="H331" s="42" t="n"/>
      <c r="I331" s="377" t="n"/>
      <c r="J331" s="155">
        <f>F331-I329</f>
        <v/>
      </c>
      <c r="K331" s="381" t="n"/>
      <c r="L331" s="379" t="n"/>
      <c r="M331" s="380" t="n"/>
      <c r="N331" s="381" t="n"/>
      <c r="O331" s="377" t="n"/>
      <c r="P331" s="380" t="n"/>
      <c r="Q331" s="381" t="n"/>
      <c r="R331" s="381" t="n"/>
      <c r="S331" s="377" t="n"/>
      <c r="T331" s="378" t="n"/>
      <c r="U331" s="407" t="n"/>
      <c r="V331" s="168" t="n"/>
    </row>
    <row r="332" ht="15" customHeight="1">
      <c r="B332" s="47" t="n"/>
      <c r="C332" s="382" t="n">
        <v>43</v>
      </c>
      <c r="D332" s="393" t="n"/>
      <c r="E332" s="313" t="n"/>
      <c r="F332" s="192" t="n"/>
      <c r="G332" s="419" t="n"/>
      <c r="H332" s="43" t="n"/>
      <c r="I332" s="408">
        <f>AVERAGE(F332:F334)</f>
        <v/>
      </c>
      <c r="J332" s="153">
        <f>F332-I332</f>
        <v/>
      </c>
      <c r="K332" s="409">
        <f>I335-I332</f>
        <v/>
      </c>
      <c r="L332" s="410">
        <f>(I332-$D$57)/$D$59</f>
        <v/>
      </c>
      <c r="M332" s="411">
        <f>10^L332</f>
        <v/>
      </c>
      <c r="N332" s="322">
        <f>M332*(452/G332)</f>
        <v/>
      </c>
      <c r="O332" s="412">
        <f>N332*E332</f>
        <v/>
      </c>
      <c r="P332" s="413">
        <f>O332/1000</f>
        <v/>
      </c>
      <c r="Q332" s="414">
        <f>((P332*10^-12)*(G332*617.9))*10^-6*10^9*10^3</f>
        <v/>
      </c>
      <c r="R332" s="415">
        <f>1-(P335/P332)</f>
        <v/>
      </c>
      <c r="S332" s="416">
        <f>AVERAGE(O332:O337)</f>
        <v/>
      </c>
      <c r="T332" s="417">
        <f>AVERAGE(P332:P337)</f>
        <v/>
      </c>
      <c r="U332" s="418">
        <f>AVERAGE(Q332:Q337)</f>
        <v/>
      </c>
      <c r="V332" s="168" t="n"/>
    </row>
    <row r="333" ht="15" customHeight="1">
      <c r="B333" s="47" t="n"/>
      <c r="C333" s="373" t="n"/>
      <c r="D333" s="375" t="n"/>
      <c r="E333" s="374" t="n"/>
      <c r="F333" s="190" t="n"/>
      <c r="G333" s="375" t="n"/>
      <c r="H333" s="41" t="n"/>
      <c r="I333" s="373" t="n"/>
      <c r="J333" s="154">
        <f>F333-I332</f>
        <v/>
      </c>
      <c r="K333" s="376" t="n"/>
      <c r="L333" s="375" t="n"/>
      <c r="M333" s="359" t="n"/>
      <c r="N333" s="376" t="n"/>
      <c r="O333" s="373" t="n"/>
      <c r="P333" s="359" t="n"/>
      <c r="Q333" s="376" t="n"/>
      <c r="R333" s="376" t="n"/>
      <c r="S333" s="373" t="n"/>
      <c r="T333" s="374" t="n"/>
      <c r="U333" s="356" t="n"/>
      <c r="V333" s="168" t="n"/>
    </row>
    <row r="334" ht="15" customHeight="1">
      <c r="B334" s="47" t="n"/>
      <c r="C334" s="373" t="n"/>
      <c r="D334" s="375" t="n"/>
      <c r="E334" s="402" t="n"/>
      <c r="F334" s="190" t="n"/>
      <c r="G334" s="375" t="n"/>
      <c r="H334" s="41" t="n"/>
      <c r="I334" s="403" t="n"/>
      <c r="J334" s="154">
        <f>F334-I332</f>
        <v/>
      </c>
      <c r="K334" s="376" t="n"/>
      <c r="L334" s="404" t="n"/>
      <c r="M334" s="405" t="n"/>
      <c r="N334" s="406" t="n"/>
      <c r="O334" s="403" t="n"/>
      <c r="P334" s="405" t="n"/>
      <c r="Q334" s="406" t="n"/>
      <c r="R334" s="376" t="n"/>
      <c r="S334" s="373" t="n"/>
      <c r="T334" s="374" t="n"/>
      <c r="U334" s="356" t="n"/>
      <c r="V334" s="168" t="n"/>
    </row>
    <row r="335" ht="15" customHeight="1">
      <c r="B335" s="47" t="n"/>
      <c r="C335" s="373" t="n"/>
      <c r="D335" s="375" t="n"/>
      <c r="E335" s="290" t="n"/>
      <c r="F335" s="190" t="n"/>
      <c r="G335" s="375" t="n"/>
      <c r="H335" s="40" t="n"/>
      <c r="I335" s="247">
        <f>AVERAGE(F335:F337)</f>
        <v/>
      </c>
      <c r="J335" s="151">
        <f>F335-I335</f>
        <v/>
      </c>
      <c r="K335" s="376" t="n"/>
      <c r="L335" s="251">
        <f>(I335-$D$57)/$D$59</f>
        <v/>
      </c>
      <c r="M335" s="266">
        <f>10^L335</f>
        <v/>
      </c>
      <c r="N335" s="263">
        <f>M335*(452/G332)</f>
        <v/>
      </c>
      <c r="O335" s="260">
        <f>N335*E335</f>
        <v/>
      </c>
      <c r="P335" s="257">
        <f>O335/1000</f>
        <v/>
      </c>
      <c r="Q335" s="254">
        <f>((P335*10^-12)*(G332*617.9))*10^-6*10^9*10^3</f>
        <v/>
      </c>
      <c r="R335" s="376" t="n"/>
      <c r="S335" s="373" t="n"/>
      <c r="T335" s="374" t="n"/>
      <c r="U335" s="356" t="n"/>
      <c r="V335" s="168" t="n"/>
    </row>
    <row r="336" ht="15" customHeight="1">
      <c r="B336" s="47" t="n"/>
      <c r="C336" s="373" t="n"/>
      <c r="D336" s="375" t="n"/>
      <c r="E336" s="375" t="n"/>
      <c r="F336" s="190" t="n"/>
      <c r="G336" s="375" t="n"/>
      <c r="H336" s="41" t="n"/>
      <c r="I336" s="373" t="n"/>
      <c r="J336" s="154">
        <f>F336-I335</f>
        <v/>
      </c>
      <c r="K336" s="376" t="n"/>
      <c r="L336" s="375" t="n"/>
      <c r="M336" s="359" t="n"/>
      <c r="N336" s="376" t="n"/>
      <c r="O336" s="373" t="n"/>
      <c r="P336" s="359" t="n"/>
      <c r="Q336" s="376" t="n"/>
      <c r="R336" s="376" t="n"/>
      <c r="S336" s="373" t="n"/>
      <c r="T336" s="374" t="n"/>
      <c r="U336" s="356" t="n"/>
      <c r="V336" s="168" t="n"/>
    </row>
    <row r="337" ht="15" customHeight="1" thickBot="1">
      <c r="B337" s="47" t="n"/>
      <c r="C337" s="377" t="n"/>
      <c r="D337" s="379" t="n"/>
      <c r="E337" s="379" t="n"/>
      <c r="F337" s="191" t="n"/>
      <c r="G337" s="379" t="n"/>
      <c r="H337" s="42" t="n"/>
      <c r="I337" s="377" t="n"/>
      <c r="J337" s="155">
        <f>F337-I335</f>
        <v/>
      </c>
      <c r="K337" s="381" t="n"/>
      <c r="L337" s="379" t="n"/>
      <c r="M337" s="380" t="n"/>
      <c r="N337" s="381" t="n"/>
      <c r="O337" s="377" t="n"/>
      <c r="P337" s="380" t="n"/>
      <c r="Q337" s="381" t="n"/>
      <c r="R337" s="381" t="n"/>
      <c r="S337" s="377" t="n"/>
      <c r="T337" s="378" t="n"/>
      <c r="U337" s="407" t="n"/>
      <c r="V337" s="168" t="n"/>
    </row>
    <row r="338" ht="15" customHeight="1">
      <c r="B338" s="47" t="n"/>
      <c r="C338" s="382" t="n">
        <v>44</v>
      </c>
      <c r="D338" s="393" t="n"/>
      <c r="E338" s="313" t="n"/>
      <c r="F338" s="192" t="n"/>
      <c r="G338" s="419" t="n"/>
      <c r="H338" s="43" t="n"/>
      <c r="I338" s="408">
        <f>AVERAGE(F338:F340)</f>
        <v/>
      </c>
      <c r="J338" s="153">
        <f>F338-I338</f>
        <v/>
      </c>
      <c r="K338" s="409">
        <f>I341-I338</f>
        <v/>
      </c>
      <c r="L338" s="410">
        <f>(I338-$D$57)/$D$59</f>
        <v/>
      </c>
      <c r="M338" s="411">
        <f>10^L338</f>
        <v/>
      </c>
      <c r="N338" s="322">
        <f>M338*(452/G338)</f>
        <v/>
      </c>
      <c r="O338" s="412">
        <f>N338*E338</f>
        <v/>
      </c>
      <c r="P338" s="413">
        <f>O338/1000</f>
        <v/>
      </c>
      <c r="Q338" s="414">
        <f>((P338*10^-12)*(G338*617.9))*10^-6*10^9*10^3</f>
        <v/>
      </c>
      <c r="R338" s="415">
        <f>1-(P341/P338)</f>
        <v/>
      </c>
      <c r="S338" s="416">
        <f>AVERAGE(O338:O343)</f>
        <v/>
      </c>
      <c r="T338" s="417">
        <f>AVERAGE(P338:P343)</f>
        <v/>
      </c>
      <c r="U338" s="418">
        <f>AVERAGE(Q338:Q343)</f>
        <v/>
      </c>
      <c r="V338" s="168" t="n"/>
    </row>
    <row r="339" ht="15" customHeight="1">
      <c r="B339" s="47" t="n"/>
      <c r="C339" s="373" t="n"/>
      <c r="D339" s="375" t="n"/>
      <c r="E339" s="374" t="n"/>
      <c r="F339" s="190" t="n"/>
      <c r="G339" s="375" t="n"/>
      <c r="H339" s="41" t="n"/>
      <c r="I339" s="373" t="n"/>
      <c r="J339" s="154">
        <f>F339-I338</f>
        <v/>
      </c>
      <c r="K339" s="376" t="n"/>
      <c r="L339" s="375" t="n"/>
      <c r="M339" s="359" t="n"/>
      <c r="N339" s="376" t="n"/>
      <c r="O339" s="373" t="n"/>
      <c r="P339" s="359" t="n"/>
      <c r="Q339" s="376" t="n"/>
      <c r="R339" s="376" t="n"/>
      <c r="S339" s="373" t="n"/>
      <c r="T339" s="374" t="n"/>
      <c r="U339" s="356" t="n"/>
      <c r="V339" s="168" t="n"/>
    </row>
    <row r="340" ht="15" customHeight="1">
      <c r="B340" s="47" t="n"/>
      <c r="C340" s="373" t="n"/>
      <c r="D340" s="375" t="n"/>
      <c r="E340" s="402" t="n"/>
      <c r="F340" s="190" t="n"/>
      <c r="G340" s="375" t="n"/>
      <c r="H340" s="41" t="n"/>
      <c r="I340" s="403" t="n"/>
      <c r="J340" s="154">
        <f>F340-I338</f>
        <v/>
      </c>
      <c r="K340" s="376" t="n"/>
      <c r="L340" s="404" t="n"/>
      <c r="M340" s="405" t="n"/>
      <c r="N340" s="406" t="n"/>
      <c r="O340" s="403" t="n"/>
      <c r="P340" s="405" t="n"/>
      <c r="Q340" s="406" t="n"/>
      <c r="R340" s="376" t="n"/>
      <c r="S340" s="373" t="n"/>
      <c r="T340" s="374" t="n"/>
      <c r="U340" s="356" t="n"/>
      <c r="V340" s="168" t="n"/>
    </row>
    <row r="341" ht="15" customHeight="1">
      <c r="B341" s="47" t="n"/>
      <c r="C341" s="373" t="n"/>
      <c r="D341" s="375" t="n"/>
      <c r="E341" s="290" t="n"/>
      <c r="F341" s="190" t="n"/>
      <c r="G341" s="375" t="n"/>
      <c r="H341" s="40" t="n"/>
      <c r="I341" s="247">
        <f>AVERAGE(F341:F343)</f>
        <v/>
      </c>
      <c r="J341" s="151">
        <f>F341-I341</f>
        <v/>
      </c>
      <c r="K341" s="376" t="n"/>
      <c r="L341" s="251">
        <f>(I341-$D$57)/$D$59</f>
        <v/>
      </c>
      <c r="M341" s="266">
        <f>10^L341</f>
        <v/>
      </c>
      <c r="N341" s="263">
        <f>M341*(452/G338)</f>
        <v/>
      </c>
      <c r="O341" s="260">
        <f>N341*E341</f>
        <v/>
      </c>
      <c r="P341" s="257">
        <f>O341/1000</f>
        <v/>
      </c>
      <c r="Q341" s="254">
        <f>((P341*10^-12)*(G338*617.9))*10^-6*10^9*10^3</f>
        <v/>
      </c>
      <c r="R341" s="376" t="n"/>
      <c r="S341" s="373" t="n"/>
      <c r="T341" s="374" t="n"/>
      <c r="U341" s="356" t="n"/>
      <c r="V341" s="168" t="n"/>
    </row>
    <row r="342" ht="15" customHeight="1">
      <c r="B342" s="47" t="n"/>
      <c r="C342" s="373" t="n"/>
      <c r="D342" s="375" t="n"/>
      <c r="E342" s="375" t="n"/>
      <c r="F342" s="190" t="n"/>
      <c r="G342" s="375" t="n"/>
      <c r="H342" s="41" t="n"/>
      <c r="I342" s="373" t="n"/>
      <c r="J342" s="154">
        <f>F342-I341</f>
        <v/>
      </c>
      <c r="K342" s="376" t="n"/>
      <c r="L342" s="375" t="n"/>
      <c r="M342" s="359" t="n"/>
      <c r="N342" s="376" t="n"/>
      <c r="O342" s="373" t="n"/>
      <c r="P342" s="359" t="n"/>
      <c r="Q342" s="376" t="n"/>
      <c r="R342" s="376" t="n"/>
      <c r="S342" s="373" t="n"/>
      <c r="T342" s="374" t="n"/>
      <c r="U342" s="356" t="n"/>
      <c r="V342" s="168" t="n"/>
    </row>
    <row r="343" ht="15" customHeight="1" thickBot="1">
      <c r="B343" s="47" t="n"/>
      <c r="C343" s="377" t="n"/>
      <c r="D343" s="379" t="n"/>
      <c r="E343" s="379" t="n"/>
      <c r="F343" s="191" t="n"/>
      <c r="G343" s="379" t="n"/>
      <c r="H343" s="42" t="n"/>
      <c r="I343" s="377" t="n"/>
      <c r="J343" s="155">
        <f>F343-I341</f>
        <v/>
      </c>
      <c r="K343" s="381" t="n"/>
      <c r="L343" s="379" t="n"/>
      <c r="M343" s="380" t="n"/>
      <c r="N343" s="381" t="n"/>
      <c r="O343" s="377" t="n"/>
      <c r="P343" s="380" t="n"/>
      <c r="Q343" s="381" t="n"/>
      <c r="R343" s="381" t="n"/>
      <c r="S343" s="377" t="n"/>
      <c r="T343" s="378" t="n"/>
      <c r="U343" s="407" t="n"/>
      <c r="V343" s="168" t="n"/>
    </row>
    <row r="344" ht="15" customHeight="1">
      <c r="B344" s="47" t="n"/>
      <c r="C344" s="382" t="n">
        <v>45</v>
      </c>
      <c r="D344" s="393" t="n"/>
      <c r="E344" s="313" t="n"/>
      <c r="F344" s="192" t="n"/>
      <c r="G344" s="419" t="n"/>
      <c r="H344" s="43" t="n"/>
      <c r="I344" s="408">
        <f>AVERAGE(F344:F346)</f>
        <v/>
      </c>
      <c r="J344" s="153">
        <f>F344-I344</f>
        <v/>
      </c>
      <c r="K344" s="409">
        <f>I347-I344</f>
        <v/>
      </c>
      <c r="L344" s="410">
        <f>(I344-$D$57)/$D$59</f>
        <v/>
      </c>
      <c r="M344" s="411">
        <f>10^L344</f>
        <v/>
      </c>
      <c r="N344" s="322">
        <f>M344*(452/G344)</f>
        <v/>
      </c>
      <c r="O344" s="412">
        <f>N344*E344</f>
        <v/>
      </c>
      <c r="P344" s="413">
        <f>O344/1000</f>
        <v/>
      </c>
      <c r="Q344" s="414">
        <f>((P344*10^-12)*(G344*617.9))*10^-6*10^9*10^3</f>
        <v/>
      </c>
      <c r="R344" s="415">
        <f>1-(P347/P344)</f>
        <v/>
      </c>
      <c r="S344" s="416">
        <f>AVERAGE(O344:O349)</f>
        <v/>
      </c>
      <c r="T344" s="417">
        <f>AVERAGE(P344:P349)</f>
        <v/>
      </c>
      <c r="U344" s="418">
        <f>AVERAGE(Q344:Q349)</f>
        <v/>
      </c>
      <c r="V344" s="168" t="n"/>
    </row>
    <row r="345" ht="15" customHeight="1">
      <c r="B345" s="47" t="n"/>
      <c r="C345" s="373" t="n"/>
      <c r="D345" s="375" t="n"/>
      <c r="E345" s="374" t="n"/>
      <c r="F345" s="190" t="n"/>
      <c r="G345" s="375" t="n"/>
      <c r="H345" s="41" t="n"/>
      <c r="I345" s="373" t="n"/>
      <c r="J345" s="154">
        <f>F345-I344</f>
        <v/>
      </c>
      <c r="K345" s="376" t="n"/>
      <c r="L345" s="375" t="n"/>
      <c r="M345" s="359" t="n"/>
      <c r="N345" s="376" t="n"/>
      <c r="O345" s="373" t="n"/>
      <c r="P345" s="359" t="n"/>
      <c r="Q345" s="376" t="n"/>
      <c r="R345" s="376" t="n"/>
      <c r="S345" s="373" t="n"/>
      <c r="T345" s="374" t="n"/>
      <c r="U345" s="356" t="n"/>
      <c r="V345" s="168" t="n"/>
    </row>
    <row r="346" ht="15" customHeight="1">
      <c r="B346" s="47" t="n"/>
      <c r="C346" s="373" t="n"/>
      <c r="D346" s="375" t="n"/>
      <c r="E346" s="402" t="n"/>
      <c r="F346" s="190" t="n"/>
      <c r="G346" s="375" t="n"/>
      <c r="H346" s="41" t="n"/>
      <c r="I346" s="403" t="n"/>
      <c r="J346" s="154">
        <f>F346-I344</f>
        <v/>
      </c>
      <c r="K346" s="376" t="n"/>
      <c r="L346" s="404" t="n"/>
      <c r="M346" s="405" t="n"/>
      <c r="N346" s="406" t="n"/>
      <c r="O346" s="403" t="n"/>
      <c r="P346" s="405" t="n"/>
      <c r="Q346" s="406" t="n"/>
      <c r="R346" s="376" t="n"/>
      <c r="S346" s="373" t="n"/>
      <c r="T346" s="374" t="n"/>
      <c r="U346" s="356" t="n"/>
      <c r="V346" s="168" t="n"/>
    </row>
    <row r="347" ht="15" customHeight="1">
      <c r="B347" s="47" t="n"/>
      <c r="C347" s="373" t="n"/>
      <c r="D347" s="375" t="n"/>
      <c r="E347" s="290" t="n"/>
      <c r="F347" s="190" t="n"/>
      <c r="G347" s="375" t="n"/>
      <c r="H347" s="40" t="n"/>
      <c r="I347" s="247">
        <f>AVERAGE(F347:F349)</f>
        <v/>
      </c>
      <c r="J347" s="151">
        <f>F347-I347</f>
        <v/>
      </c>
      <c r="K347" s="376" t="n"/>
      <c r="L347" s="251">
        <f>(I347-$D$57)/$D$59</f>
        <v/>
      </c>
      <c r="M347" s="266">
        <f>10^L347</f>
        <v/>
      </c>
      <c r="N347" s="263">
        <f>M347*(452/G344)</f>
        <v/>
      </c>
      <c r="O347" s="260">
        <f>N347*E347</f>
        <v/>
      </c>
      <c r="P347" s="257">
        <f>O347/1000</f>
        <v/>
      </c>
      <c r="Q347" s="254">
        <f>((P347*10^-12)*(G344*617.9))*10^-6*10^9*10^3</f>
        <v/>
      </c>
      <c r="R347" s="376" t="n"/>
      <c r="S347" s="373" t="n"/>
      <c r="T347" s="374" t="n"/>
      <c r="U347" s="356" t="n"/>
      <c r="V347" s="168" t="n"/>
    </row>
    <row r="348" ht="15" customHeight="1">
      <c r="B348" s="47" t="n"/>
      <c r="C348" s="373" t="n"/>
      <c r="D348" s="375" t="n"/>
      <c r="E348" s="375" t="n"/>
      <c r="F348" s="190" t="n"/>
      <c r="G348" s="375" t="n"/>
      <c r="H348" s="41" t="n"/>
      <c r="I348" s="373" t="n"/>
      <c r="J348" s="154">
        <f>F348-I347</f>
        <v/>
      </c>
      <c r="K348" s="376" t="n"/>
      <c r="L348" s="375" t="n"/>
      <c r="M348" s="359" t="n"/>
      <c r="N348" s="376" t="n"/>
      <c r="O348" s="373" t="n"/>
      <c r="P348" s="359" t="n"/>
      <c r="Q348" s="376" t="n"/>
      <c r="R348" s="376" t="n"/>
      <c r="S348" s="373" t="n"/>
      <c r="T348" s="374" t="n"/>
      <c r="U348" s="356" t="n"/>
      <c r="V348" s="168" t="n"/>
    </row>
    <row r="349" ht="15" customHeight="1" thickBot="1">
      <c r="B349" s="47" t="n"/>
      <c r="C349" s="377" t="n"/>
      <c r="D349" s="379" t="n"/>
      <c r="E349" s="379" t="n"/>
      <c r="F349" s="191" t="n"/>
      <c r="G349" s="379" t="n"/>
      <c r="H349" s="42" t="n"/>
      <c r="I349" s="377" t="n"/>
      <c r="J349" s="155">
        <f>F349-I347</f>
        <v/>
      </c>
      <c r="K349" s="381" t="n"/>
      <c r="L349" s="379" t="n"/>
      <c r="M349" s="380" t="n"/>
      <c r="N349" s="381" t="n"/>
      <c r="O349" s="377" t="n"/>
      <c r="P349" s="380" t="n"/>
      <c r="Q349" s="381" t="n"/>
      <c r="R349" s="381" t="n"/>
      <c r="S349" s="377" t="n"/>
      <c r="T349" s="378" t="n"/>
      <c r="U349" s="407" t="n"/>
      <c r="V349" s="168" t="n"/>
    </row>
    <row r="350" ht="15" customHeight="1">
      <c r="B350" s="47" t="n"/>
      <c r="C350" s="382" t="n">
        <v>46</v>
      </c>
      <c r="D350" s="393" t="n"/>
      <c r="E350" s="313" t="n"/>
      <c r="F350" s="192" t="n"/>
      <c r="G350" s="419" t="n"/>
      <c r="H350" s="43" t="n"/>
      <c r="I350" s="408">
        <f>AVERAGE(F350:F352)</f>
        <v/>
      </c>
      <c r="J350" s="153">
        <f>F350-I350</f>
        <v/>
      </c>
      <c r="K350" s="409">
        <f>I353-I350</f>
        <v/>
      </c>
      <c r="L350" s="410">
        <f>(I350-$D$57)/$D$59</f>
        <v/>
      </c>
      <c r="M350" s="411">
        <f>10^L350</f>
        <v/>
      </c>
      <c r="N350" s="322">
        <f>M350*(452/G350)</f>
        <v/>
      </c>
      <c r="O350" s="412">
        <f>N350*E350</f>
        <v/>
      </c>
      <c r="P350" s="413">
        <f>O350/1000</f>
        <v/>
      </c>
      <c r="Q350" s="414">
        <f>((P350*10^-12)*(G350*617.9))*10^-6*10^9*10^3</f>
        <v/>
      </c>
      <c r="R350" s="415">
        <f>1-(P353/P350)</f>
        <v/>
      </c>
      <c r="S350" s="416">
        <f>AVERAGE(O350:O355)</f>
        <v/>
      </c>
      <c r="T350" s="417">
        <f>AVERAGE(P350:P355)</f>
        <v/>
      </c>
      <c r="U350" s="418">
        <f>AVERAGE(Q350:Q355)</f>
        <v/>
      </c>
      <c r="V350" s="168" t="n"/>
    </row>
    <row r="351" ht="15" customHeight="1">
      <c r="B351" s="47" t="n"/>
      <c r="C351" s="373" t="n"/>
      <c r="D351" s="375" t="n"/>
      <c r="E351" s="374" t="n"/>
      <c r="F351" s="190" t="n"/>
      <c r="G351" s="375" t="n"/>
      <c r="H351" s="41" t="n"/>
      <c r="I351" s="373" t="n"/>
      <c r="J351" s="154">
        <f>F351-I350</f>
        <v/>
      </c>
      <c r="K351" s="376" t="n"/>
      <c r="L351" s="375" t="n"/>
      <c r="M351" s="359" t="n"/>
      <c r="N351" s="376" t="n"/>
      <c r="O351" s="373" t="n"/>
      <c r="P351" s="359" t="n"/>
      <c r="Q351" s="376" t="n"/>
      <c r="R351" s="376" t="n"/>
      <c r="S351" s="373" t="n"/>
      <c r="T351" s="374" t="n"/>
      <c r="U351" s="356" t="n"/>
      <c r="V351" s="168" t="n"/>
    </row>
    <row r="352" ht="15" customHeight="1">
      <c r="B352" s="47" t="n"/>
      <c r="C352" s="373" t="n"/>
      <c r="D352" s="375" t="n"/>
      <c r="E352" s="402" t="n"/>
      <c r="F352" s="190" t="n"/>
      <c r="G352" s="375" t="n"/>
      <c r="H352" s="41" t="n"/>
      <c r="I352" s="403" t="n"/>
      <c r="J352" s="154">
        <f>F352-I350</f>
        <v/>
      </c>
      <c r="K352" s="376" t="n"/>
      <c r="L352" s="404" t="n"/>
      <c r="M352" s="405" t="n"/>
      <c r="N352" s="406" t="n"/>
      <c r="O352" s="403" t="n"/>
      <c r="P352" s="405" t="n"/>
      <c r="Q352" s="406" t="n"/>
      <c r="R352" s="376" t="n"/>
      <c r="S352" s="373" t="n"/>
      <c r="T352" s="374" t="n"/>
      <c r="U352" s="356" t="n"/>
      <c r="V352" s="168" t="n"/>
    </row>
    <row r="353" ht="15" customHeight="1">
      <c r="B353" s="47" t="n"/>
      <c r="C353" s="373" t="n"/>
      <c r="D353" s="375" t="n"/>
      <c r="E353" s="290" t="n"/>
      <c r="F353" s="190" t="n"/>
      <c r="G353" s="375" t="n"/>
      <c r="H353" s="40" t="n"/>
      <c r="I353" s="247">
        <f>AVERAGE(F353:F355)</f>
        <v/>
      </c>
      <c r="J353" s="151">
        <f>F353-I353</f>
        <v/>
      </c>
      <c r="K353" s="376" t="n"/>
      <c r="L353" s="251">
        <f>(I353-$D$57)/$D$59</f>
        <v/>
      </c>
      <c r="M353" s="266">
        <f>10^L353</f>
        <v/>
      </c>
      <c r="N353" s="263">
        <f>M353*(452/G350)</f>
        <v/>
      </c>
      <c r="O353" s="260">
        <f>N353*E353</f>
        <v/>
      </c>
      <c r="P353" s="257">
        <f>O353/1000</f>
        <v/>
      </c>
      <c r="Q353" s="254">
        <f>((P353*10^-12)*(G350*617.9))*10^-6*10^9*10^3</f>
        <v/>
      </c>
      <c r="R353" s="376" t="n"/>
      <c r="S353" s="373" t="n"/>
      <c r="T353" s="374" t="n"/>
      <c r="U353" s="356" t="n"/>
      <c r="V353" s="168" t="n"/>
    </row>
    <row r="354" ht="15" customHeight="1">
      <c r="B354" s="47" t="n"/>
      <c r="C354" s="373" t="n"/>
      <c r="D354" s="375" t="n"/>
      <c r="E354" s="375" t="n"/>
      <c r="F354" s="190" t="n"/>
      <c r="G354" s="375" t="n"/>
      <c r="H354" s="41" t="n"/>
      <c r="I354" s="373" t="n"/>
      <c r="J354" s="154">
        <f>F354-I353</f>
        <v/>
      </c>
      <c r="K354" s="376" t="n"/>
      <c r="L354" s="375" t="n"/>
      <c r="M354" s="359" t="n"/>
      <c r="N354" s="376" t="n"/>
      <c r="O354" s="373" t="n"/>
      <c r="P354" s="359" t="n"/>
      <c r="Q354" s="376" t="n"/>
      <c r="R354" s="376" t="n"/>
      <c r="S354" s="373" t="n"/>
      <c r="T354" s="374" t="n"/>
      <c r="U354" s="356" t="n"/>
      <c r="V354" s="168" t="n"/>
    </row>
    <row r="355" ht="15" customHeight="1" thickBot="1">
      <c r="B355" s="47" t="n"/>
      <c r="C355" s="377" t="n"/>
      <c r="D355" s="379" t="n"/>
      <c r="E355" s="379" t="n"/>
      <c r="F355" s="191" t="n"/>
      <c r="G355" s="379" t="n"/>
      <c r="H355" s="42" t="n"/>
      <c r="I355" s="377" t="n"/>
      <c r="J355" s="155">
        <f>F355-I353</f>
        <v/>
      </c>
      <c r="K355" s="381" t="n"/>
      <c r="L355" s="379" t="n"/>
      <c r="M355" s="380" t="n"/>
      <c r="N355" s="381" t="n"/>
      <c r="O355" s="377" t="n"/>
      <c r="P355" s="380" t="n"/>
      <c r="Q355" s="381" t="n"/>
      <c r="R355" s="381" t="n"/>
      <c r="S355" s="377" t="n"/>
      <c r="T355" s="378" t="n"/>
      <c r="U355" s="407" t="n"/>
      <c r="V355" s="168" t="n"/>
    </row>
    <row r="356" ht="15" customHeight="1">
      <c r="B356" s="47" t="n"/>
      <c r="C356" s="382" t="n">
        <v>47</v>
      </c>
      <c r="D356" s="393" t="n"/>
      <c r="E356" s="313" t="n"/>
      <c r="F356" s="192" t="n"/>
      <c r="G356" s="419" t="n"/>
      <c r="H356" s="43" t="n"/>
      <c r="I356" s="408">
        <f>AVERAGE(F356:F358)</f>
        <v/>
      </c>
      <c r="J356" s="153">
        <f>F356-I356</f>
        <v/>
      </c>
      <c r="K356" s="409">
        <f>I359-I356</f>
        <v/>
      </c>
      <c r="L356" s="410">
        <f>(I356-$D$57)/$D$59</f>
        <v/>
      </c>
      <c r="M356" s="411">
        <f>10^L356</f>
        <v/>
      </c>
      <c r="N356" s="322">
        <f>M356*(452/G356)</f>
        <v/>
      </c>
      <c r="O356" s="412">
        <f>N356*E356</f>
        <v/>
      </c>
      <c r="P356" s="413">
        <f>O356/1000</f>
        <v/>
      </c>
      <c r="Q356" s="414">
        <f>((P356*10^-12)*(G356*617.9))*10^-6*10^9*10^3</f>
        <v/>
      </c>
      <c r="R356" s="415">
        <f>1-(P359/P356)</f>
        <v/>
      </c>
      <c r="S356" s="416">
        <f>AVERAGE(O356:O361)</f>
        <v/>
      </c>
      <c r="T356" s="417">
        <f>AVERAGE(P356:P361)</f>
        <v/>
      </c>
      <c r="U356" s="418">
        <f>AVERAGE(Q356:Q361)</f>
        <v/>
      </c>
      <c r="V356" s="168" t="n"/>
    </row>
    <row r="357" ht="15" customHeight="1">
      <c r="B357" s="47" t="n"/>
      <c r="C357" s="373" t="n"/>
      <c r="D357" s="375" t="n"/>
      <c r="E357" s="374" t="n"/>
      <c r="F357" s="190" t="n"/>
      <c r="G357" s="375" t="n"/>
      <c r="H357" s="41" t="n"/>
      <c r="I357" s="373" t="n"/>
      <c r="J357" s="154">
        <f>F357-I356</f>
        <v/>
      </c>
      <c r="K357" s="376" t="n"/>
      <c r="L357" s="375" t="n"/>
      <c r="M357" s="359" t="n"/>
      <c r="N357" s="376" t="n"/>
      <c r="O357" s="373" t="n"/>
      <c r="P357" s="359" t="n"/>
      <c r="Q357" s="376" t="n"/>
      <c r="R357" s="376" t="n"/>
      <c r="S357" s="373" t="n"/>
      <c r="T357" s="374" t="n"/>
      <c r="U357" s="356" t="n"/>
      <c r="V357" s="168" t="n"/>
    </row>
    <row r="358" ht="15" customHeight="1">
      <c r="B358" s="47" t="n"/>
      <c r="C358" s="373" t="n"/>
      <c r="D358" s="375" t="n"/>
      <c r="E358" s="402" t="n"/>
      <c r="F358" s="190" t="n"/>
      <c r="G358" s="375" t="n"/>
      <c r="H358" s="41" t="n"/>
      <c r="I358" s="403" t="n"/>
      <c r="J358" s="154">
        <f>F358-I356</f>
        <v/>
      </c>
      <c r="K358" s="376" t="n"/>
      <c r="L358" s="404" t="n"/>
      <c r="M358" s="405" t="n"/>
      <c r="N358" s="406" t="n"/>
      <c r="O358" s="403" t="n"/>
      <c r="P358" s="405" t="n"/>
      <c r="Q358" s="406" t="n"/>
      <c r="R358" s="376" t="n"/>
      <c r="S358" s="373" t="n"/>
      <c r="T358" s="374" t="n"/>
      <c r="U358" s="356" t="n"/>
      <c r="V358" s="168" t="n"/>
    </row>
    <row r="359" ht="15" customHeight="1">
      <c r="B359" s="47" t="n"/>
      <c r="C359" s="373" t="n"/>
      <c r="D359" s="375" t="n"/>
      <c r="E359" s="290" t="n"/>
      <c r="F359" s="190" t="n"/>
      <c r="G359" s="375" t="n"/>
      <c r="H359" s="40" t="n"/>
      <c r="I359" s="247">
        <f>AVERAGE(F359:F361)</f>
        <v/>
      </c>
      <c r="J359" s="151">
        <f>F359-I359</f>
        <v/>
      </c>
      <c r="K359" s="376" t="n"/>
      <c r="L359" s="251">
        <f>(I359-$D$57)/$D$59</f>
        <v/>
      </c>
      <c r="M359" s="266">
        <f>10^L359</f>
        <v/>
      </c>
      <c r="N359" s="263">
        <f>M359*(452/G356)</f>
        <v/>
      </c>
      <c r="O359" s="260">
        <f>N359*E359</f>
        <v/>
      </c>
      <c r="P359" s="257">
        <f>O359/1000</f>
        <v/>
      </c>
      <c r="Q359" s="254">
        <f>((P359*10^-12)*(G356*617.9))*10^-6*10^9*10^3</f>
        <v/>
      </c>
      <c r="R359" s="376" t="n"/>
      <c r="S359" s="373" t="n"/>
      <c r="T359" s="374" t="n"/>
      <c r="U359" s="356" t="n"/>
      <c r="V359" s="168" t="n"/>
    </row>
    <row r="360" ht="15" customHeight="1">
      <c r="B360" s="47" t="n"/>
      <c r="C360" s="373" t="n"/>
      <c r="D360" s="375" t="n"/>
      <c r="E360" s="375" t="n"/>
      <c r="F360" s="190" t="n"/>
      <c r="G360" s="375" t="n"/>
      <c r="H360" s="41" t="n"/>
      <c r="I360" s="373" t="n"/>
      <c r="J360" s="154">
        <f>F360-I359</f>
        <v/>
      </c>
      <c r="K360" s="376" t="n"/>
      <c r="L360" s="375" t="n"/>
      <c r="M360" s="359" t="n"/>
      <c r="N360" s="376" t="n"/>
      <c r="O360" s="373" t="n"/>
      <c r="P360" s="359" t="n"/>
      <c r="Q360" s="376" t="n"/>
      <c r="R360" s="376" t="n"/>
      <c r="S360" s="373" t="n"/>
      <c r="T360" s="374" t="n"/>
      <c r="U360" s="356" t="n"/>
      <c r="V360" s="168" t="n"/>
    </row>
    <row r="361" ht="15" customHeight="1" thickBot="1">
      <c r="B361" s="47" t="n"/>
      <c r="C361" s="377" t="n"/>
      <c r="D361" s="379" t="n"/>
      <c r="E361" s="379" t="n"/>
      <c r="F361" s="191" t="n"/>
      <c r="G361" s="379" t="n"/>
      <c r="H361" s="42" t="n"/>
      <c r="I361" s="377" t="n"/>
      <c r="J361" s="155">
        <f>F361-I359</f>
        <v/>
      </c>
      <c r="K361" s="381" t="n"/>
      <c r="L361" s="379" t="n"/>
      <c r="M361" s="380" t="n"/>
      <c r="N361" s="381" t="n"/>
      <c r="O361" s="377" t="n"/>
      <c r="P361" s="380" t="n"/>
      <c r="Q361" s="381" t="n"/>
      <c r="R361" s="381" t="n"/>
      <c r="S361" s="377" t="n"/>
      <c r="T361" s="378" t="n"/>
      <c r="U361" s="407" t="n"/>
      <c r="V361" s="168" t="n"/>
    </row>
    <row r="362" ht="15" customHeight="1">
      <c r="B362" s="47" t="n"/>
      <c r="C362" s="382" t="n">
        <v>48</v>
      </c>
      <c r="D362" s="393" t="n"/>
      <c r="E362" s="313" t="n"/>
      <c r="F362" s="192" t="n"/>
      <c r="G362" s="419" t="n"/>
      <c r="H362" s="43" t="n"/>
      <c r="I362" s="408">
        <f>AVERAGE(F362:F364)</f>
        <v/>
      </c>
      <c r="J362" s="153">
        <f>F362-I362</f>
        <v/>
      </c>
      <c r="K362" s="409">
        <f>I365-I362</f>
        <v/>
      </c>
      <c r="L362" s="410">
        <f>(I362-$D$57)/$D$59</f>
        <v/>
      </c>
      <c r="M362" s="411">
        <f>10^L362</f>
        <v/>
      </c>
      <c r="N362" s="322">
        <f>M362*(452/G362)</f>
        <v/>
      </c>
      <c r="O362" s="412">
        <f>N362*E362</f>
        <v/>
      </c>
      <c r="P362" s="413">
        <f>O362/1000</f>
        <v/>
      </c>
      <c r="Q362" s="414">
        <f>((P362*10^-12)*(G362*617.9))*10^-6*10^9*10^3</f>
        <v/>
      </c>
      <c r="R362" s="415">
        <f>1-(P365/P362)</f>
        <v/>
      </c>
      <c r="S362" s="416">
        <f>AVERAGE(O362:O367)</f>
        <v/>
      </c>
      <c r="T362" s="417">
        <f>AVERAGE(P362:P367)</f>
        <v/>
      </c>
      <c r="U362" s="418">
        <f>AVERAGE(Q362:Q367)</f>
        <v/>
      </c>
      <c r="V362" s="168" t="n"/>
    </row>
    <row r="363" ht="15" customHeight="1">
      <c r="B363" s="47" t="n"/>
      <c r="C363" s="373" t="n"/>
      <c r="D363" s="375" t="n"/>
      <c r="E363" s="374" t="n"/>
      <c r="F363" s="190" t="n"/>
      <c r="G363" s="375" t="n"/>
      <c r="H363" s="41" t="n"/>
      <c r="I363" s="373" t="n"/>
      <c r="J363" s="154">
        <f>F363-I362</f>
        <v/>
      </c>
      <c r="K363" s="376" t="n"/>
      <c r="L363" s="375" t="n"/>
      <c r="M363" s="359" t="n"/>
      <c r="N363" s="376" t="n"/>
      <c r="O363" s="373" t="n"/>
      <c r="P363" s="359" t="n"/>
      <c r="Q363" s="376" t="n"/>
      <c r="R363" s="376" t="n"/>
      <c r="S363" s="373" t="n"/>
      <c r="T363" s="374" t="n"/>
      <c r="U363" s="356" t="n"/>
      <c r="V363" s="168" t="n"/>
    </row>
    <row r="364" ht="15" customHeight="1">
      <c r="B364" s="47" t="n"/>
      <c r="C364" s="373" t="n"/>
      <c r="D364" s="375" t="n"/>
      <c r="E364" s="402" t="n"/>
      <c r="F364" s="190" t="n"/>
      <c r="G364" s="375" t="n"/>
      <c r="H364" s="41" t="n"/>
      <c r="I364" s="403" t="n"/>
      <c r="J364" s="154">
        <f>F364-I362</f>
        <v/>
      </c>
      <c r="K364" s="376" t="n"/>
      <c r="L364" s="404" t="n"/>
      <c r="M364" s="405" t="n"/>
      <c r="N364" s="406" t="n"/>
      <c r="O364" s="403" t="n"/>
      <c r="P364" s="405" t="n"/>
      <c r="Q364" s="406" t="n"/>
      <c r="R364" s="376" t="n"/>
      <c r="S364" s="373" t="n"/>
      <c r="T364" s="374" t="n"/>
      <c r="U364" s="356" t="n"/>
      <c r="V364" s="168" t="n"/>
    </row>
    <row r="365" ht="15" customHeight="1">
      <c r="B365" s="47" t="n"/>
      <c r="C365" s="373" t="n"/>
      <c r="D365" s="375" t="n"/>
      <c r="E365" s="290" t="n"/>
      <c r="F365" s="190" t="n"/>
      <c r="G365" s="375" t="n"/>
      <c r="H365" s="40" t="n"/>
      <c r="I365" s="247">
        <f>AVERAGE(F365:F367)</f>
        <v/>
      </c>
      <c r="J365" s="151">
        <f>F365-I365</f>
        <v/>
      </c>
      <c r="K365" s="376" t="n"/>
      <c r="L365" s="251">
        <f>(I365-$D$57)/$D$59</f>
        <v/>
      </c>
      <c r="M365" s="266">
        <f>10^L365</f>
        <v/>
      </c>
      <c r="N365" s="263">
        <f>M365*(452/G362)</f>
        <v/>
      </c>
      <c r="O365" s="260">
        <f>N365*E365</f>
        <v/>
      </c>
      <c r="P365" s="257">
        <f>O365/1000</f>
        <v/>
      </c>
      <c r="Q365" s="254">
        <f>((P365*10^-12)*(G362*617.9))*10^-6*10^9*10^3</f>
        <v/>
      </c>
      <c r="R365" s="376" t="n"/>
      <c r="S365" s="373" t="n"/>
      <c r="T365" s="374" t="n"/>
      <c r="U365" s="356" t="n"/>
      <c r="V365" s="168" t="n"/>
    </row>
    <row r="366" ht="15" customHeight="1">
      <c r="B366" s="47" t="n"/>
      <c r="C366" s="373" t="n"/>
      <c r="D366" s="375" t="n"/>
      <c r="E366" s="375" t="n"/>
      <c r="F366" s="190" t="n"/>
      <c r="G366" s="375" t="n"/>
      <c r="H366" s="41" t="n"/>
      <c r="I366" s="373" t="n"/>
      <c r="J366" s="154">
        <f>F366-I365</f>
        <v/>
      </c>
      <c r="K366" s="376" t="n"/>
      <c r="L366" s="375" t="n"/>
      <c r="M366" s="359" t="n"/>
      <c r="N366" s="376" t="n"/>
      <c r="O366" s="373" t="n"/>
      <c r="P366" s="359" t="n"/>
      <c r="Q366" s="376" t="n"/>
      <c r="R366" s="376" t="n"/>
      <c r="S366" s="373" t="n"/>
      <c r="T366" s="374" t="n"/>
      <c r="U366" s="356" t="n"/>
      <c r="V366" s="168" t="n"/>
    </row>
    <row r="367" ht="15" customHeight="1" thickBot="1">
      <c r="B367" s="47" t="n"/>
      <c r="C367" s="377" t="n"/>
      <c r="D367" s="379" t="n"/>
      <c r="E367" s="379" t="n"/>
      <c r="F367" s="191" t="n"/>
      <c r="G367" s="379" t="n"/>
      <c r="H367" s="44" t="n"/>
      <c r="I367" s="377" t="n"/>
      <c r="J367" s="156">
        <f>F367-I365</f>
        <v/>
      </c>
      <c r="K367" s="381" t="n"/>
      <c r="L367" s="379" t="n"/>
      <c r="M367" s="380" t="n"/>
      <c r="N367" s="381" t="n"/>
      <c r="O367" s="377" t="n"/>
      <c r="P367" s="380" t="n"/>
      <c r="Q367" s="381" t="n"/>
      <c r="R367" s="381" t="n"/>
      <c r="S367" s="377" t="n"/>
      <c r="T367" s="378" t="n"/>
      <c r="U367" s="407" t="n"/>
      <c r="V367" s="168" t="n"/>
    </row>
    <row r="368" ht="15" customHeight="1">
      <c r="B368" s="47" t="n"/>
      <c r="C368" s="149" t="n"/>
      <c r="D368" s="149" t="n"/>
      <c r="E368" s="149" t="n"/>
      <c r="F368" s="149" t="n"/>
      <c r="G368" s="149" t="n"/>
      <c r="H368" s="149" t="n"/>
      <c r="I368" s="149" t="n"/>
      <c r="J368" s="149" t="n"/>
      <c r="K368" s="149" t="n"/>
      <c r="L368" s="149" t="n"/>
      <c r="M368" s="149" t="n"/>
      <c r="N368" s="149" t="n"/>
      <c r="O368" s="149" t="n"/>
      <c r="P368" s="149" t="n"/>
      <c r="Q368" s="149" t="n"/>
      <c r="R368" s="168" t="n"/>
      <c r="S368" s="168" t="n"/>
      <c r="T368" s="168" t="n"/>
      <c r="U368" s="168" t="n"/>
      <c r="V368" s="168" t="n"/>
    </row>
    <row r="369" ht="15" customHeight="1"/>
  </sheetData>
  <mergeCells count="1159">
    <mergeCell ref="U344:U349"/>
    <mergeCell ref="U350:U355"/>
    <mergeCell ref="U356:U361"/>
    <mergeCell ref="U362:U367"/>
    <mergeCell ref="U308:U313"/>
    <mergeCell ref="U314:U319"/>
    <mergeCell ref="U320:U325"/>
    <mergeCell ref="U326:U331"/>
    <mergeCell ref="U332:U337"/>
    <mergeCell ref="U338:U343"/>
    <mergeCell ref="U272:U277"/>
    <mergeCell ref="U278:U283"/>
    <mergeCell ref="U284:U289"/>
    <mergeCell ref="U290:U295"/>
    <mergeCell ref="U296:U301"/>
    <mergeCell ref="U302:U307"/>
    <mergeCell ref="U236:U241"/>
    <mergeCell ref="U242:U247"/>
    <mergeCell ref="U248:U253"/>
    <mergeCell ref="U254:U259"/>
    <mergeCell ref="U260:U265"/>
    <mergeCell ref="U266:U271"/>
    <mergeCell ref="U200:U205"/>
    <mergeCell ref="U206:U211"/>
    <mergeCell ref="U212:U217"/>
    <mergeCell ref="U218:U223"/>
    <mergeCell ref="U224:U229"/>
    <mergeCell ref="U230:U235"/>
    <mergeCell ref="U164:U169"/>
    <mergeCell ref="U170:U175"/>
    <mergeCell ref="U176:U181"/>
    <mergeCell ref="U182:U187"/>
    <mergeCell ref="U188:U193"/>
    <mergeCell ref="U194:U199"/>
    <mergeCell ref="U128:U133"/>
    <mergeCell ref="U134:U139"/>
    <mergeCell ref="U140:U145"/>
    <mergeCell ref="U146:U151"/>
    <mergeCell ref="U152:U157"/>
    <mergeCell ref="U158:U163"/>
    <mergeCell ref="T356:T361"/>
    <mergeCell ref="T362:T367"/>
    <mergeCell ref="U80:U85"/>
    <mergeCell ref="U86:U91"/>
    <mergeCell ref="U92:U97"/>
    <mergeCell ref="U98:U103"/>
    <mergeCell ref="U104:U109"/>
    <mergeCell ref="U110:U115"/>
    <mergeCell ref="U116:U121"/>
    <mergeCell ref="U122:U127"/>
    <mergeCell ref="T236:T241"/>
    <mergeCell ref="T242:T247"/>
    <mergeCell ref="T248:T253"/>
    <mergeCell ref="T254:T259"/>
    <mergeCell ref="T260:T265"/>
    <mergeCell ref="T266:T271"/>
    <mergeCell ref="T80:T85"/>
    <mergeCell ref="T86:T91"/>
    <mergeCell ref="T92:T97"/>
    <mergeCell ref="T98:T103"/>
    <mergeCell ref="T104:T109"/>
    <mergeCell ref="T110:T115"/>
    <mergeCell ref="T338:T343"/>
    <mergeCell ref="T344:T349"/>
    <mergeCell ref="T350:T355"/>
    <mergeCell ref="T320:T325"/>
    <mergeCell ref="T326:T331"/>
    <mergeCell ref="T332:T337"/>
    <mergeCell ref="T302:T307"/>
    <mergeCell ref="T308:T313"/>
    <mergeCell ref="T314:T319"/>
    <mergeCell ref="T284:T289"/>
    <mergeCell ref="T290:T295"/>
    <mergeCell ref="T296:T301"/>
    <mergeCell ref="T272:T277"/>
    <mergeCell ref="T278:T283"/>
    <mergeCell ref="R332:R337"/>
    <mergeCell ref="R338:R343"/>
    <mergeCell ref="R344:R349"/>
    <mergeCell ref="R350:R355"/>
    <mergeCell ref="S302:S307"/>
    <mergeCell ref="S308:S313"/>
    <mergeCell ref="S314:S319"/>
    <mergeCell ref="S320:S325"/>
    <mergeCell ref="R362:R367"/>
    <mergeCell ref="R296:R301"/>
    <mergeCell ref="R302:R307"/>
    <mergeCell ref="R308:R313"/>
    <mergeCell ref="R314:R319"/>
    <mergeCell ref="R320:R325"/>
    <mergeCell ref="R326:R331"/>
    <mergeCell ref="R266:R271"/>
    <mergeCell ref="R272:R277"/>
    <mergeCell ref="R278:R283"/>
    <mergeCell ref="R284:R289"/>
    <mergeCell ref="R290:R295"/>
    <mergeCell ref="R356:R361"/>
    <mergeCell ref="R230:R235"/>
    <mergeCell ref="R236:R241"/>
    <mergeCell ref="R242:R247"/>
    <mergeCell ref="R248:R253"/>
    <mergeCell ref="R254:R259"/>
    <mergeCell ref="R260:R265"/>
    <mergeCell ref="R194:R199"/>
    <mergeCell ref="R200:R205"/>
    <mergeCell ref="R206:R211"/>
    <mergeCell ref="R212:R217"/>
    <mergeCell ref="R218:R223"/>
    <mergeCell ref="R224:R229"/>
    <mergeCell ref="R158:R163"/>
    <mergeCell ref="R164:R169"/>
    <mergeCell ref="R170:R175"/>
    <mergeCell ref="R176:R181"/>
    <mergeCell ref="R182:R187"/>
    <mergeCell ref="R188:R193"/>
    <mergeCell ref="R122:R127"/>
    <mergeCell ref="R128:R133"/>
    <mergeCell ref="R134:R139"/>
    <mergeCell ref="R140:R145"/>
    <mergeCell ref="R146:R151"/>
    <mergeCell ref="R152:R157"/>
    <mergeCell ref="R80:R85"/>
    <mergeCell ref="R86:R91"/>
    <mergeCell ref="R92:R97"/>
    <mergeCell ref="R98:R103"/>
    <mergeCell ref="R104:R109"/>
    <mergeCell ref="R110:R115"/>
    <mergeCell ref="K254:K259"/>
    <mergeCell ref="K260:K265"/>
    <mergeCell ref="K266:K271"/>
    <mergeCell ref="K272:K277"/>
    <mergeCell ref="M365:M367"/>
    <mergeCell ref="N365:N367"/>
    <mergeCell ref="L365:L367"/>
    <mergeCell ref="N362:N364"/>
    <mergeCell ref="M356:M358"/>
    <mergeCell ref="N356:N358"/>
    <mergeCell ref="O365:O367"/>
    <mergeCell ref="P365:P367"/>
    <mergeCell ref="Q365:Q367"/>
    <mergeCell ref="C92:C97"/>
    <mergeCell ref="C260:C265"/>
    <mergeCell ref="C254:C259"/>
    <mergeCell ref="C248:C253"/>
    <mergeCell ref="C242:C247"/>
    <mergeCell ref="E365:E367"/>
    <mergeCell ref="I365:I367"/>
    <mergeCell ref="C362:C367"/>
    <mergeCell ref="D362:D367"/>
    <mergeCell ref="G362:G367"/>
    <mergeCell ref="K362:K367"/>
    <mergeCell ref="L362:L364"/>
    <mergeCell ref="M362:M364"/>
    <mergeCell ref="E362:E364"/>
    <mergeCell ref="I362:I364"/>
    <mergeCell ref="O362:O364"/>
    <mergeCell ref="P362:P364"/>
    <mergeCell ref="Q362:Q364"/>
    <mergeCell ref="M359:M361"/>
    <mergeCell ref="N359:N361"/>
    <mergeCell ref="O359:O361"/>
    <mergeCell ref="P359:P361"/>
    <mergeCell ref="Q359:Q361"/>
    <mergeCell ref="G356:G361"/>
    <mergeCell ref="E359:E361"/>
    <mergeCell ref="I359:I361"/>
    <mergeCell ref="L359:L361"/>
    <mergeCell ref="C356:C361"/>
    <mergeCell ref="D356:D361"/>
    <mergeCell ref="K356:K361"/>
    <mergeCell ref="L356:L358"/>
    <mergeCell ref="E356:E358"/>
    <mergeCell ref="I356:I358"/>
    <mergeCell ref="O356:O358"/>
    <mergeCell ref="P356:P358"/>
    <mergeCell ref="Q356:Q358"/>
    <mergeCell ref="M353:M355"/>
    <mergeCell ref="N353:N355"/>
    <mergeCell ref="O353:O355"/>
    <mergeCell ref="P353:P355"/>
    <mergeCell ref="Q353:Q355"/>
    <mergeCell ref="G350:G355"/>
    <mergeCell ref="E353:E355"/>
    <mergeCell ref="I353:I355"/>
    <mergeCell ref="L353:L355"/>
    <mergeCell ref="C350:C355"/>
    <mergeCell ref="D350:D355"/>
    <mergeCell ref="K350:K355"/>
    <mergeCell ref="L350:L352"/>
    <mergeCell ref="E350:E352"/>
    <mergeCell ref="I350:I352"/>
    <mergeCell ref="M350:M352"/>
    <mergeCell ref="N350:N352"/>
    <mergeCell ref="O350:O352"/>
    <mergeCell ref="P350:P352"/>
    <mergeCell ref="Q350:Q352"/>
    <mergeCell ref="M347:M349"/>
    <mergeCell ref="N347:N349"/>
    <mergeCell ref="O347:O349"/>
    <mergeCell ref="P347:P349"/>
    <mergeCell ref="Q347:Q349"/>
    <mergeCell ref="G344:G349"/>
    <mergeCell ref="E347:E349"/>
    <mergeCell ref="I347:I349"/>
    <mergeCell ref="L347:L349"/>
    <mergeCell ref="C344:C349"/>
    <mergeCell ref="D344:D349"/>
    <mergeCell ref="K344:K349"/>
    <mergeCell ref="L344:L346"/>
    <mergeCell ref="E344:E346"/>
    <mergeCell ref="I344:I346"/>
    <mergeCell ref="M344:M346"/>
    <mergeCell ref="N344:N346"/>
    <mergeCell ref="O344:O346"/>
    <mergeCell ref="P344:P346"/>
    <mergeCell ref="Q344:Q346"/>
    <mergeCell ref="M341:M343"/>
    <mergeCell ref="N341:N343"/>
    <mergeCell ref="O341:O343"/>
    <mergeCell ref="P341:P343"/>
    <mergeCell ref="Q341:Q343"/>
    <mergeCell ref="G338:G343"/>
    <mergeCell ref="E341:E343"/>
    <mergeCell ref="I341:I343"/>
    <mergeCell ref="L341:L343"/>
    <mergeCell ref="C338:C343"/>
    <mergeCell ref="D338:D343"/>
    <mergeCell ref="K338:K343"/>
    <mergeCell ref="L338:L340"/>
    <mergeCell ref="E338:E340"/>
    <mergeCell ref="I338:I340"/>
    <mergeCell ref="M338:M340"/>
    <mergeCell ref="N338:N340"/>
    <mergeCell ref="O338:O340"/>
    <mergeCell ref="P338:P340"/>
    <mergeCell ref="Q338:Q340"/>
    <mergeCell ref="M335:M337"/>
    <mergeCell ref="N335:N337"/>
    <mergeCell ref="O335:O337"/>
    <mergeCell ref="P335:P337"/>
    <mergeCell ref="Q335:Q337"/>
    <mergeCell ref="G332:G337"/>
    <mergeCell ref="E335:E337"/>
    <mergeCell ref="I335:I337"/>
    <mergeCell ref="L335:L337"/>
    <mergeCell ref="C332:C337"/>
    <mergeCell ref="D332:D337"/>
    <mergeCell ref="K332:K337"/>
    <mergeCell ref="L332:L334"/>
    <mergeCell ref="E332:E334"/>
    <mergeCell ref="I332:I334"/>
    <mergeCell ref="M332:M334"/>
    <mergeCell ref="N332:N334"/>
    <mergeCell ref="O332:O334"/>
    <mergeCell ref="P332:P334"/>
    <mergeCell ref="Q332:Q334"/>
    <mergeCell ref="M329:M331"/>
    <mergeCell ref="N329:N331"/>
    <mergeCell ref="O329:O331"/>
    <mergeCell ref="P329:P331"/>
    <mergeCell ref="Q329:Q331"/>
    <mergeCell ref="G326:G331"/>
    <mergeCell ref="E329:E331"/>
    <mergeCell ref="I329:I331"/>
    <mergeCell ref="L329:L331"/>
    <mergeCell ref="C326:C331"/>
    <mergeCell ref="D326:D331"/>
    <mergeCell ref="K326:K331"/>
    <mergeCell ref="L326:L328"/>
    <mergeCell ref="E326:E328"/>
    <mergeCell ref="I326:I328"/>
    <mergeCell ref="M326:M328"/>
    <mergeCell ref="N326:N328"/>
    <mergeCell ref="O326:O328"/>
    <mergeCell ref="P326:P328"/>
    <mergeCell ref="Q326:Q328"/>
    <mergeCell ref="M323:M325"/>
    <mergeCell ref="N323:N325"/>
    <mergeCell ref="O323:O325"/>
    <mergeCell ref="P323:P325"/>
    <mergeCell ref="Q323:Q325"/>
    <mergeCell ref="G320:G325"/>
    <mergeCell ref="E323:E325"/>
    <mergeCell ref="I323:I325"/>
    <mergeCell ref="L323:L325"/>
    <mergeCell ref="C320:C325"/>
    <mergeCell ref="D320:D325"/>
    <mergeCell ref="K320:K325"/>
    <mergeCell ref="L320:L322"/>
    <mergeCell ref="E320:E322"/>
    <mergeCell ref="I320:I322"/>
    <mergeCell ref="M320:M322"/>
    <mergeCell ref="N320:N322"/>
    <mergeCell ref="O320:O322"/>
    <mergeCell ref="P320:P322"/>
    <mergeCell ref="Q320:Q322"/>
    <mergeCell ref="M317:M319"/>
    <mergeCell ref="N317:N319"/>
    <mergeCell ref="O317:O319"/>
    <mergeCell ref="P317:P319"/>
    <mergeCell ref="Q317:Q319"/>
    <mergeCell ref="G314:G319"/>
    <mergeCell ref="E317:E319"/>
    <mergeCell ref="I317:I319"/>
    <mergeCell ref="L317:L319"/>
    <mergeCell ref="C314:C319"/>
    <mergeCell ref="D314:D319"/>
    <mergeCell ref="K314:K319"/>
    <mergeCell ref="L314:L316"/>
    <mergeCell ref="E314:E316"/>
    <mergeCell ref="I314:I316"/>
    <mergeCell ref="M314:M316"/>
    <mergeCell ref="N314:N316"/>
    <mergeCell ref="O314:O316"/>
    <mergeCell ref="P314:P316"/>
    <mergeCell ref="Q314:Q316"/>
    <mergeCell ref="M311:M313"/>
    <mergeCell ref="N311:N313"/>
    <mergeCell ref="O311:O313"/>
    <mergeCell ref="P311:P313"/>
    <mergeCell ref="Q311:Q313"/>
    <mergeCell ref="G308:G313"/>
    <mergeCell ref="E311:E313"/>
    <mergeCell ref="I311:I313"/>
    <mergeCell ref="L311:L313"/>
    <mergeCell ref="C308:C313"/>
    <mergeCell ref="D308:D313"/>
    <mergeCell ref="K308:K313"/>
    <mergeCell ref="L308:L310"/>
    <mergeCell ref="E308:E310"/>
    <mergeCell ref="I308:I310"/>
    <mergeCell ref="M308:M310"/>
    <mergeCell ref="N308:N310"/>
    <mergeCell ref="O308:O310"/>
    <mergeCell ref="P308:P310"/>
    <mergeCell ref="Q308:Q310"/>
    <mergeCell ref="M305:M307"/>
    <mergeCell ref="N305:N307"/>
    <mergeCell ref="O305:O307"/>
    <mergeCell ref="P305:P307"/>
    <mergeCell ref="Q305:Q307"/>
    <mergeCell ref="G302:G307"/>
    <mergeCell ref="E305:E307"/>
    <mergeCell ref="I305:I307"/>
    <mergeCell ref="L305:L307"/>
    <mergeCell ref="C302:C307"/>
    <mergeCell ref="D302:D307"/>
    <mergeCell ref="K302:K307"/>
    <mergeCell ref="L302:L304"/>
    <mergeCell ref="E302:E304"/>
    <mergeCell ref="I302:I304"/>
    <mergeCell ref="M302:M304"/>
    <mergeCell ref="N302:N304"/>
    <mergeCell ref="O302:O304"/>
    <mergeCell ref="P302:P304"/>
    <mergeCell ref="Q302:Q304"/>
    <mergeCell ref="M299:M301"/>
    <mergeCell ref="N299:N301"/>
    <mergeCell ref="O299:O301"/>
    <mergeCell ref="P299:P301"/>
    <mergeCell ref="Q299:Q301"/>
    <mergeCell ref="G296:G301"/>
    <mergeCell ref="E299:E301"/>
    <mergeCell ref="I299:I301"/>
    <mergeCell ref="L299:L301"/>
    <mergeCell ref="C296:C301"/>
    <mergeCell ref="D296:D301"/>
    <mergeCell ref="K296:K301"/>
    <mergeCell ref="L296:L298"/>
    <mergeCell ref="E296:E298"/>
    <mergeCell ref="I296:I298"/>
    <mergeCell ref="M296:M298"/>
    <mergeCell ref="N296:N298"/>
    <mergeCell ref="O296:O298"/>
    <mergeCell ref="P296:P298"/>
    <mergeCell ref="Q296:Q298"/>
    <mergeCell ref="M293:M295"/>
    <mergeCell ref="N293:N295"/>
    <mergeCell ref="O293:O295"/>
    <mergeCell ref="P293:P295"/>
    <mergeCell ref="Q293:Q295"/>
    <mergeCell ref="G290:G295"/>
    <mergeCell ref="E293:E295"/>
    <mergeCell ref="I293:I295"/>
    <mergeCell ref="L293:L295"/>
    <mergeCell ref="C290:C295"/>
    <mergeCell ref="D290:D295"/>
    <mergeCell ref="K290:K295"/>
    <mergeCell ref="L290:L292"/>
    <mergeCell ref="E290:E292"/>
    <mergeCell ref="I290:I292"/>
    <mergeCell ref="M290:M292"/>
    <mergeCell ref="N290:N292"/>
    <mergeCell ref="O290:O292"/>
    <mergeCell ref="P290:P292"/>
    <mergeCell ref="Q290:Q292"/>
    <mergeCell ref="M287:M289"/>
    <mergeCell ref="N287:N289"/>
    <mergeCell ref="O287:O289"/>
    <mergeCell ref="P287:P289"/>
    <mergeCell ref="Q287:Q289"/>
    <mergeCell ref="G284:G289"/>
    <mergeCell ref="E287:E289"/>
    <mergeCell ref="I287:I289"/>
    <mergeCell ref="L287:L289"/>
    <mergeCell ref="C284:C289"/>
    <mergeCell ref="D284:D289"/>
    <mergeCell ref="K284:K289"/>
    <mergeCell ref="L284:L286"/>
    <mergeCell ref="E284:E286"/>
    <mergeCell ref="I284:I286"/>
    <mergeCell ref="M284:M286"/>
    <mergeCell ref="N284:N286"/>
    <mergeCell ref="O284:O286"/>
    <mergeCell ref="P284:P286"/>
    <mergeCell ref="Q284:Q286"/>
    <mergeCell ref="M281:M283"/>
    <mergeCell ref="N281:N283"/>
    <mergeCell ref="O281:O283"/>
    <mergeCell ref="P281:P283"/>
    <mergeCell ref="Q281:Q283"/>
    <mergeCell ref="G278:G283"/>
    <mergeCell ref="E281:E283"/>
    <mergeCell ref="I281:I283"/>
    <mergeCell ref="L281:L283"/>
    <mergeCell ref="C278:C283"/>
    <mergeCell ref="D278:D283"/>
    <mergeCell ref="K278:K283"/>
    <mergeCell ref="L278:L280"/>
    <mergeCell ref="E278:E280"/>
    <mergeCell ref="I278:I280"/>
    <mergeCell ref="M278:M280"/>
    <mergeCell ref="N278:N280"/>
    <mergeCell ref="O278:O280"/>
    <mergeCell ref="P278:P280"/>
    <mergeCell ref="Q278:Q280"/>
    <mergeCell ref="M275:M277"/>
    <mergeCell ref="N275:N277"/>
    <mergeCell ref="O275:O277"/>
    <mergeCell ref="P275:P277"/>
    <mergeCell ref="Q275:Q277"/>
    <mergeCell ref="G272:G277"/>
    <mergeCell ref="E275:E277"/>
    <mergeCell ref="I275:I277"/>
    <mergeCell ref="L275:L277"/>
    <mergeCell ref="C272:C277"/>
    <mergeCell ref="D272:D277"/>
    <mergeCell ref="L272:L274"/>
    <mergeCell ref="E272:E274"/>
    <mergeCell ref="I272:I274"/>
    <mergeCell ref="M272:M274"/>
    <mergeCell ref="N272:N274"/>
    <mergeCell ref="O272:O274"/>
    <mergeCell ref="P272:P274"/>
    <mergeCell ref="Q272:Q274"/>
    <mergeCell ref="M269:M271"/>
    <mergeCell ref="N269:N271"/>
    <mergeCell ref="O269:O271"/>
    <mergeCell ref="P269:P271"/>
    <mergeCell ref="Q269:Q271"/>
    <mergeCell ref="G266:G271"/>
    <mergeCell ref="E269:E271"/>
    <mergeCell ref="I269:I271"/>
    <mergeCell ref="L269:L271"/>
    <mergeCell ref="C266:C271"/>
    <mergeCell ref="D266:D271"/>
    <mergeCell ref="L266:L268"/>
    <mergeCell ref="E266:E268"/>
    <mergeCell ref="I266:I268"/>
    <mergeCell ref="M266:M268"/>
    <mergeCell ref="N266:N268"/>
    <mergeCell ref="O266:O268"/>
    <mergeCell ref="P266:P268"/>
    <mergeCell ref="Q266:Q268"/>
    <mergeCell ref="M263:M265"/>
    <mergeCell ref="N263:N265"/>
    <mergeCell ref="O263:O265"/>
    <mergeCell ref="P263:P265"/>
    <mergeCell ref="Q263:Q265"/>
    <mergeCell ref="G260:G265"/>
    <mergeCell ref="E263:E265"/>
    <mergeCell ref="I263:I265"/>
    <mergeCell ref="L263:L265"/>
    <mergeCell ref="D260:D265"/>
    <mergeCell ref="G80:G85"/>
    <mergeCell ref="G86:G91"/>
    <mergeCell ref="G92:G97"/>
    <mergeCell ref="G98:G103"/>
    <mergeCell ref="G104:G109"/>
    <mergeCell ref="L260:L262"/>
    <mergeCell ref="M260:M262"/>
    <mergeCell ref="N260:N262"/>
    <mergeCell ref="O260:O262"/>
    <mergeCell ref="P260:P262"/>
    <mergeCell ref="Q260:Q262"/>
    <mergeCell ref="M257:M259"/>
    <mergeCell ref="N257:N259"/>
    <mergeCell ref="O257:O259"/>
    <mergeCell ref="P257:P259"/>
    <mergeCell ref="Q257:Q259"/>
    <mergeCell ref="E260:E262"/>
    <mergeCell ref="I260:I262"/>
    <mergeCell ref="G254:G259"/>
    <mergeCell ref="E257:E259"/>
    <mergeCell ref="I257:I259"/>
    <mergeCell ref="L257:L259"/>
    <mergeCell ref="D254:D259"/>
    <mergeCell ref="G110:G115"/>
    <mergeCell ref="G116:G121"/>
    <mergeCell ref="G122:G127"/>
    <mergeCell ref="G128:G133"/>
    <mergeCell ref="G134:G139"/>
    <mergeCell ref="L254:L256"/>
    <mergeCell ref="E254:E256"/>
    <mergeCell ref="I254:I256"/>
    <mergeCell ref="M254:M256"/>
    <mergeCell ref="N254:N256"/>
    <mergeCell ref="O254:O256"/>
    <mergeCell ref="P254:P256"/>
    <mergeCell ref="Q254:Q256"/>
    <mergeCell ref="M251:M253"/>
    <mergeCell ref="N251:N253"/>
    <mergeCell ref="O251:O253"/>
    <mergeCell ref="P251:P253"/>
    <mergeCell ref="Q251:Q253"/>
    <mergeCell ref="G248:G253"/>
    <mergeCell ref="E251:E253"/>
    <mergeCell ref="I251:I253"/>
    <mergeCell ref="L251:L253"/>
    <mergeCell ref="D248:D253"/>
    <mergeCell ref="G140:G145"/>
    <mergeCell ref="G146:G151"/>
    <mergeCell ref="G152:G157"/>
    <mergeCell ref="G158:G163"/>
    <mergeCell ref="G164:G169"/>
    <mergeCell ref="L248:L250"/>
    <mergeCell ref="M248:M250"/>
    <mergeCell ref="N248:N250"/>
    <mergeCell ref="O248:O250"/>
    <mergeCell ref="P248:P250"/>
    <mergeCell ref="Q248:Q250"/>
    <mergeCell ref="M245:M247"/>
    <mergeCell ref="N245:N247"/>
    <mergeCell ref="O245:O247"/>
    <mergeCell ref="P245:P247"/>
    <mergeCell ref="Q245:Q247"/>
    <mergeCell ref="E248:E250"/>
    <mergeCell ref="I248:I250"/>
    <mergeCell ref="G242:G247"/>
    <mergeCell ref="E245:E247"/>
    <mergeCell ref="I245:I247"/>
    <mergeCell ref="L245:L247"/>
    <mergeCell ref="D242:D247"/>
    <mergeCell ref="G170:G175"/>
    <mergeCell ref="G176:G181"/>
    <mergeCell ref="G182:G187"/>
    <mergeCell ref="G188:G193"/>
    <mergeCell ref="G194:G199"/>
    <mergeCell ref="L242:L244"/>
    <mergeCell ref="E242:E244"/>
    <mergeCell ref="I242:I244"/>
    <mergeCell ref="M242:M244"/>
    <mergeCell ref="N242:N244"/>
    <mergeCell ref="O242:O244"/>
    <mergeCell ref="P242:P244"/>
    <mergeCell ref="Q242:Q244"/>
    <mergeCell ref="M239:M241"/>
    <mergeCell ref="N239:N241"/>
    <mergeCell ref="O239:O241"/>
    <mergeCell ref="P239:P241"/>
    <mergeCell ref="Q239:Q241"/>
    <mergeCell ref="G236:G241"/>
    <mergeCell ref="E239:E241"/>
    <mergeCell ref="I239:I241"/>
    <mergeCell ref="L239:L241"/>
    <mergeCell ref="C236:C241"/>
    <mergeCell ref="D236:D241"/>
    <mergeCell ref="K236:K241"/>
    <mergeCell ref="L236:L238"/>
    <mergeCell ref="E236:E238"/>
    <mergeCell ref="I236:I238"/>
    <mergeCell ref="M236:M238"/>
    <mergeCell ref="N236:N238"/>
    <mergeCell ref="O236:O238"/>
    <mergeCell ref="P236:P238"/>
    <mergeCell ref="Q236:Q238"/>
    <mergeCell ref="M233:M235"/>
    <mergeCell ref="N233:N235"/>
    <mergeCell ref="O233:O235"/>
    <mergeCell ref="P233:P235"/>
    <mergeCell ref="Q233:Q235"/>
    <mergeCell ref="G230:G235"/>
    <mergeCell ref="E233:E235"/>
    <mergeCell ref="I233:I235"/>
    <mergeCell ref="L233:L235"/>
    <mergeCell ref="C230:C235"/>
    <mergeCell ref="D230:D235"/>
    <mergeCell ref="K230:K235"/>
    <mergeCell ref="L230:L232"/>
    <mergeCell ref="E230:E232"/>
    <mergeCell ref="I230:I232"/>
    <mergeCell ref="M230:M232"/>
    <mergeCell ref="N230:N232"/>
    <mergeCell ref="O230:O232"/>
    <mergeCell ref="P230:P232"/>
    <mergeCell ref="Q230:Q232"/>
    <mergeCell ref="M227:M229"/>
    <mergeCell ref="N227:N229"/>
    <mergeCell ref="O227:O229"/>
    <mergeCell ref="P227:P229"/>
    <mergeCell ref="Q227:Q229"/>
    <mergeCell ref="G224:G229"/>
    <mergeCell ref="E227:E229"/>
    <mergeCell ref="I227:I229"/>
    <mergeCell ref="L227:L229"/>
    <mergeCell ref="C224:C229"/>
    <mergeCell ref="D224:D229"/>
    <mergeCell ref="K224:K229"/>
    <mergeCell ref="L224:L226"/>
    <mergeCell ref="E224:E226"/>
    <mergeCell ref="I224:I226"/>
    <mergeCell ref="M224:M226"/>
    <mergeCell ref="N224:N226"/>
    <mergeCell ref="O224:O226"/>
    <mergeCell ref="P224:P226"/>
    <mergeCell ref="Q224:Q226"/>
    <mergeCell ref="M221:M223"/>
    <mergeCell ref="N221:N223"/>
    <mergeCell ref="O221:O223"/>
    <mergeCell ref="P221:P223"/>
    <mergeCell ref="Q221:Q223"/>
    <mergeCell ref="G218:G223"/>
    <mergeCell ref="E221:E223"/>
    <mergeCell ref="I221:I223"/>
    <mergeCell ref="L221:L223"/>
    <mergeCell ref="C218:C223"/>
    <mergeCell ref="D218:D223"/>
    <mergeCell ref="K218:K223"/>
    <mergeCell ref="L218:L220"/>
    <mergeCell ref="E218:E220"/>
    <mergeCell ref="I218:I220"/>
    <mergeCell ref="M218:M220"/>
    <mergeCell ref="N218:N220"/>
    <mergeCell ref="O218:O220"/>
    <mergeCell ref="P218:P220"/>
    <mergeCell ref="Q218:Q220"/>
    <mergeCell ref="M215:M217"/>
    <mergeCell ref="N215:N217"/>
    <mergeCell ref="O215:O217"/>
    <mergeCell ref="P215:P217"/>
    <mergeCell ref="Q215:Q217"/>
    <mergeCell ref="G212:G217"/>
    <mergeCell ref="E215:E217"/>
    <mergeCell ref="I215:I217"/>
    <mergeCell ref="L215:L217"/>
    <mergeCell ref="C212:C217"/>
    <mergeCell ref="D212:D217"/>
    <mergeCell ref="K212:K217"/>
    <mergeCell ref="L212:L214"/>
    <mergeCell ref="E212:E214"/>
    <mergeCell ref="I212:I214"/>
    <mergeCell ref="M212:M214"/>
    <mergeCell ref="N212:N214"/>
    <mergeCell ref="O212:O214"/>
    <mergeCell ref="P212:P214"/>
    <mergeCell ref="Q212:Q214"/>
    <mergeCell ref="M209:M211"/>
    <mergeCell ref="N209:N211"/>
    <mergeCell ref="O209:O211"/>
    <mergeCell ref="P209:P211"/>
    <mergeCell ref="Q209:Q211"/>
    <mergeCell ref="G206:G211"/>
    <mergeCell ref="E209:E211"/>
    <mergeCell ref="I209:I211"/>
    <mergeCell ref="L209:L211"/>
    <mergeCell ref="C206:C211"/>
    <mergeCell ref="D206:D211"/>
    <mergeCell ref="K206:K211"/>
    <mergeCell ref="L206:L208"/>
    <mergeCell ref="E206:E208"/>
    <mergeCell ref="I206:I208"/>
    <mergeCell ref="M206:M208"/>
    <mergeCell ref="N206:N208"/>
    <mergeCell ref="O206:O208"/>
    <mergeCell ref="P206:P208"/>
    <mergeCell ref="Q206:Q208"/>
    <mergeCell ref="M203:M205"/>
    <mergeCell ref="N203:N205"/>
    <mergeCell ref="O203:O205"/>
    <mergeCell ref="P203:P205"/>
    <mergeCell ref="Q203:Q205"/>
    <mergeCell ref="C200:C205"/>
    <mergeCell ref="D200:D205"/>
    <mergeCell ref="K200:K205"/>
    <mergeCell ref="L200:L202"/>
    <mergeCell ref="E200:E202"/>
    <mergeCell ref="I200:I202"/>
    <mergeCell ref="N200:N202"/>
    <mergeCell ref="O200:O202"/>
    <mergeCell ref="P200:P202"/>
    <mergeCell ref="Q200:Q202"/>
    <mergeCell ref="M197:M199"/>
    <mergeCell ref="N197:N199"/>
    <mergeCell ref="O197:O199"/>
    <mergeCell ref="P197:P199"/>
    <mergeCell ref="Q197:Q199"/>
    <mergeCell ref="C194:C199"/>
    <mergeCell ref="D194:D199"/>
    <mergeCell ref="L194:L196"/>
    <mergeCell ref="E194:E196"/>
    <mergeCell ref="I194:I196"/>
    <mergeCell ref="M200:M202"/>
    <mergeCell ref="G200:G205"/>
    <mergeCell ref="E203:E205"/>
    <mergeCell ref="I203:I205"/>
    <mergeCell ref="L203:L205"/>
    <mergeCell ref="N194:N196"/>
    <mergeCell ref="O194:O196"/>
    <mergeCell ref="P194:P196"/>
    <mergeCell ref="Q194:Q196"/>
    <mergeCell ref="M191:M193"/>
    <mergeCell ref="N191:N193"/>
    <mergeCell ref="O191:O193"/>
    <mergeCell ref="P191:P193"/>
    <mergeCell ref="Q191:Q193"/>
    <mergeCell ref="C188:C193"/>
    <mergeCell ref="D188:D193"/>
    <mergeCell ref="L188:L190"/>
    <mergeCell ref="E188:E190"/>
    <mergeCell ref="I188:I190"/>
    <mergeCell ref="M194:M196"/>
    <mergeCell ref="K194:K199"/>
    <mergeCell ref="E197:E199"/>
    <mergeCell ref="I197:I199"/>
    <mergeCell ref="L197:L199"/>
    <mergeCell ref="N188:N190"/>
    <mergeCell ref="O188:O190"/>
    <mergeCell ref="P188:P190"/>
    <mergeCell ref="Q188:Q190"/>
    <mergeCell ref="M185:M187"/>
    <mergeCell ref="N185:N187"/>
    <mergeCell ref="O185:O187"/>
    <mergeCell ref="P185:P187"/>
    <mergeCell ref="Q185:Q187"/>
    <mergeCell ref="C182:C187"/>
    <mergeCell ref="D182:D187"/>
    <mergeCell ref="L182:L184"/>
    <mergeCell ref="E182:E184"/>
    <mergeCell ref="I182:I184"/>
    <mergeCell ref="M188:M190"/>
    <mergeCell ref="K188:K193"/>
    <mergeCell ref="E191:E193"/>
    <mergeCell ref="I191:I193"/>
    <mergeCell ref="L191:L193"/>
    <mergeCell ref="O182:O184"/>
    <mergeCell ref="P182:P184"/>
    <mergeCell ref="Q182:Q184"/>
    <mergeCell ref="M179:M181"/>
    <mergeCell ref="N179:N181"/>
    <mergeCell ref="O179:O181"/>
    <mergeCell ref="P179:P181"/>
    <mergeCell ref="Q179:Q181"/>
    <mergeCell ref="I179:I181"/>
    <mergeCell ref="L179:L181"/>
    <mergeCell ref="C176:C181"/>
    <mergeCell ref="D176:D181"/>
    <mergeCell ref="M182:M184"/>
    <mergeCell ref="N182:N184"/>
    <mergeCell ref="K182:K187"/>
    <mergeCell ref="E185:E187"/>
    <mergeCell ref="I185:I187"/>
    <mergeCell ref="L185:L187"/>
    <mergeCell ref="T170:T175"/>
    <mergeCell ref="T176:T181"/>
    <mergeCell ref="L176:L178"/>
    <mergeCell ref="M176:M178"/>
    <mergeCell ref="N176:N178"/>
    <mergeCell ref="O176:O178"/>
    <mergeCell ref="P176:P178"/>
    <mergeCell ref="Q176:Q178"/>
    <mergeCell ref="M173:M175"/>
    <mergeCell ref="N173:N175"/>
    <mergeCell ref="P173:P175"/>
    <mergeCell ref="Q173:Q175"/>
    <mergeCell ref="E176:E178"/>
    <mergeCell ref="I176:I178"/>
    <mergeCell ref="K170:K175"/>
    <mergeCell ref="E173:E175"/>
    <mergeCell ref="I173:I175"/>
    <mergeCell ref="L173:L175"/>
    <mergeCell ref="K176:K181"/>
    <mergeCell ref="E179:E181"/>
    <mergeCell ref="C170:C175"/>
    <mergeCell ref="D170:D175"/>
    <mergeCell ref="T182:T187"/>
    <mergeCell ref="L170:L172"/>
    <mergeCell ref="M170:M172"/>
    <mergeCell ref="N170:N172"/>
    <mergeCell ref="O170:O172"/>
    <mergeCell ref="P170:P172"/>
    <mergeCell ref="Q170:Q172"/>
    <mergeCell ref="O173:O175"/>
    <mergeCell ref="M167:M169"/>
    <mergeCell ref="N167:N169"/>
    <mergeCell ref="O167:O169"/>
    <mergeCell ref="P167:P169"/>
    <mergeCell ref="Q167:Q169"/>
    <mergeCell ref="E170:E172"/>
    <mergeCell ref="I170:I172"/>
    <mergeCell ref="K164:K169"/>
    <mergeCell ref="E167:E169"/>
    <mergeCell ref="I167:I169"/>
    <mergeCell ref="L167:L169"/>
    <mergeCell ref="C164:C169"/>
    <mergeCell ref="D164:D169"/>
    <mergeCell ref="T164:T169"/>
    <mergeCell ref="L164:L166"/>
    <mergeCell ref="M164:M166"/>
    <mergeCell ref="N164:N166"/>
    <mergeCell ref="O164:O166"/>
    <mergeCell ref="P164:P166"/>
    <mergeCell ref="Q164:Q166"/>
    <mergeCell ref="M161:M163"/>
    <mergeCell ref="N161:N163"/>
    <mergeCell ref="O161:O163"/>
    <mergeCell ref="P161:P163"/>
    <mergeCell ref="Q161:Q163"/>
    <mergeCell ref="E164:E166"/>
    <mergeCell ref="I164:I166"/>
    <mergeCell ref="K158:K163"/>
    <mergeCell ref="E161:E163"/>
    <mergeCell ref="I161:I163"/>
    <mergeCell ref="L161:L163"/>
    <mergeCell ref="C158:C163"/>
    <mergeCell ref="D158:D163"/>
    <mergeCell ref="T158:T163"/>
    <mergeCell ref="T188:T193"/>
    <mergeCell ref="L158:L160"/>
    <mergeCell ref="M158:M160"/>
    <mergeCell ref="N158:N160"/>
    <mergeCell ref="O158:O160"/>
    <mergeCell ref="P158:P160"/>
    <mergeCell ref="Q158:Q160"/>
    <mergeCell ref="M155:M157"/>
    <mergeCell ref="N155:N157"/>
    <mergeCell ref="O155:O157"/>
    <mergeCell ref="P155:P157"/>
    <mergeCell ref="Q155:Q157"/>
    <mergeCell ref="E158:E160"/>
    <mergeCell ref="I158:I160"/>
    <mergeCell ref="K152:K157"/>
    <mergeCell ref="E155:E157"/>
    <mergeCell ref="I155:I157"/>
    <mergeCell ref="L155:L157"/>
    <mergeCell ref="C152:C157"/>
    <mergeCell ref="D152:D157"/>
    <mergeCell ref="T152:T157"/>
    <mergeCell ref="L152:L154"/>
    <mergeCell ref="M152:M154"/>
    <mergeCell ref="N152:N154"/>
    <mergeCell ref="O152:O154"/>
    <mergeCell ref="P152:P154"/>
    <mergeCell ref="Q152:Q154"/>
    <mergeCell ref="S152:S157"/>
    <mergeCell ref="M149:M151"/>
    <mergeCell ref="N149:N151"/>
    <mergeCell ref="O149:O151"/>
    <mergeCell ref="P149:P151"/>
    <mergeCell ref="Q149:Q151"/>
    <mergeCell ref="E152:E154"/>
    <mergeCell ref="I152:I154"/>
    <mergeCell ref="K146:K151"/>
    <mergeCell ref="E149:E151"/>
    <mergeCell ref="I149:I151"/>
    <mergeCell ref="L149:L151"/>
    <mergeCell ref="C146:C151"/>
    <mergeCell ref="D146:D151"/>
    <mergeCell ref="T146:T151"/>
    <mergeCell ref="T194:T199"/>
    <mergeCell ref="L146:L148"/>
    <mergeCell ref="M146:M148"/>
    <mergeCell ref="N146:N148"/>
    <mergeCell ref="O146:O148"/>
    <mergeCell ref="P146:P148"/>
    <mergeCell ref="Q146:Q148"/>
    <mergeCell ref="M143:M145"/>
    <mergeCell ref="N143:N145"/>
    <mergeCell ref="O143:O145"/>
    <mergeCell ref="P143:P145"/>
    <mergeCell ref="Q143:Q145"/>
    <mergeCell ref="E146:E148"/>
    <mergeCell ref="I146:I148"/>
    <mergeCell ref="K140:K145"/>
    <mergeCell ref="E143:E145"/>
    <mergeCell ref="I143:I145"/>
    <mergeCell ref="L143:L145"/>
    <mergeCell ref="C140:C145"/>
    <mergeCell ref="D140:D145"/>
    <mergeCell ref="T140:T145"/>
    <mergeCell ref="L140:L142"/>
    <mergeCell ref="M140:M142"/>
    <mergeCell ref="N140:N142"/>
    <mergeCell ref="O140:O142"/>
    <mergeCell ref="P140:P142"/>
    <mergeCell ref="Q140:Q142"/>
    <mergeCell ref="M137:M139"/>
    <mergeCell ref="N137:N139"/>
    <mergeCell ref="O137:O139"/>
    <mergeCell ref="P137:P139"/>
    <mergeCell ref="Q137:Q139"/>
    <mergeCell ref="E140:E142"/>
    <mergeCell ref="I140:I142"/>
    <mergeCell ref="K134:K139"/>
    <mergeCell ref="E137:E139"/>
    <mergeCell ref="I137:I139"/>
    <mergeCell ref="L137:L139"/>
    <mergeCell ref="C134:C139"/>
    <mergeCell ref="D134:D139"/>
    <mergeCell ref="T134:T139"/>
    <mergeCell ref="T200:T205"/>
    <mergeCell ref="L134:L136"/>
    <mergeCell ref="M134:M136"/>
    <mergeCell ref="N134:N136"/>
    <mergeCell ref="O134:O136"/>
    <mergeCell ref="P134:P136"/>
    <mergeCell ref="Q134:Q136"/>
    <mergeCell ref="M131:M133"/>
    <mergeCell ref="N131:N133"/>
    <mergeCell ref="O131:O133"/>
    <mergeCell ref="P131:P133"/>
    <mergeCell ref="Q131:Q133"/>
    <mergeCell ref="E134:E136"/>
    <mergeCell ref="I134:I136"/>
    <mergeCell ref="K128:K133"/>
    <mergeCell ref="E131:E133"/>
    <mergeCell ref="I131:I133"/>
    <mergeCell ref="L131:L133"/>
    <mergeCell ref="C128:C133"/>
    <mergeCell ref="D128:D133"/>
    <mergeCell ref="T128:T133"/>
    <mergeCell ref="L128:L130"/>
    <mergeCell ref="M128:M130"/>
    <mergeCell ref="N128:N130"/>
    <mergeCell ref="O128:O130"/>
    <mergeCell ref="P128:P130"/>
    <mergeCell ref="Q128:Q130"/>
    <mergeCell ref="M125:M127"/>
    <mergeCell ref="N125:N127"/>
    <mergeCell ref="O125:O127"/>
    <mergeCell ref="P125:P127"/>
    <mergeCell ref="Q125:Q127"/>
    <mergeCell ref="E128:E130"/>
    <mergeCell ref="I128:I130"/>
    <mergeCell ref="K122:K127"/>
    <mergeCell ref="E125:E127"/>
    <mergeCell ref="I125:I127"/>
    <mergeCell ref="L125:L127"/>
    <mergeCell ref="C122:C127"/>
    <mergeCell ref="D122:D127"/>
    <mergeCell ref="T122:T127"/>
    <mergeCell ref="T206:T211"/>
    <mergeCell ref="L122:L124"/>
    <mergeCell ref="M122:M124"/>
    <mergeCell ref="N122:N124"/>
    <mergeCell ref="O122:O124"/>
    <mergeCell ref="P122:P124"/>
    <mergeCell ref="Q122:Q124"/>
    <mergeCell ref="M119:M121"/>
    <mergeCell ref="N119:N121"/>
    <mergeCell ref="O119:O121"/>
    <mergeCell ref="P119:P121"/>
    <mergeCell ref="Q119:Q121"/>
    <mergeCell ref="E122:E124"/>
    <mergeCell ref="I122:I124"/>
    <mergeCell ref="K116:K121"/>
    <mergeCell ref="E119:E121"/>
    <mergeCell ref="I119:I121"/>
    <mergeCell ref="L119:L121"/>
    <mergeCell ref="C116:C121"/>
    <mergeCell ref="D116:D121"/>
    <mergeCell ref="T116:T121"/>
    <mergeCell ref="L116:L118"/>
    <mergeCell ref="M116:M118"/>
    <mergeCell ref="N116:N118"/>
    <mergeCell ref="O116:O118"/>
    <mergeCell ref="P116:P118"/>
    <mergeCell ref="Q116:Q118"/>
    <mergeCell ref="R116:R121"/>
    <mergeCell ref="M113:M115"/>
    <mergeCell ref="N113:N115"/>
    <mergeCell ref="O113:O115"/>
    <mergeCell ref="P113:P115"/>
    <mergeCell ref="Q113:Q115"/>
    <mergeCell ref="E116:E118"/>
    <mergeCell ref="I116:I118"/>
    <mergeCell ref="K110:K115"/>
    <mergeCell ref="E113:E115"/>
    <mergeCell ref="I113:I115"/>
    <mergeCell ref="L113:L115"/>
    <mergeCell ref="C110:C115"/>
    <mergeCell ref="D110:D115"/>
    <mergeCell ref="T212:T217"/>
    <mergeCell ref="L110:L112"/>
    <mergeCell ref="M110:M112"/>
    <mergeCell ref="N110:N112"/>
    <mergeCell ref="O110:O112"/>
    <mergeCell ref="P110:P112"/>
    <mergeCell ref="Q110:Q112"/>
    <mergeCell ref="O107:O109"/>
    <mergeCell ref="P107:P109"/>
    <mergeCell ref="Q107:Q109"/>
    <mergeCell ref="E110:E112"/>
    <mergeCell ref="I110:I112"/>
    <mergeCell ref="K104:K109"/>
    <mergeCell ref="E107:E109"/>
    <mergeCell ref="I107:I109"/>
    <mergeCell ref="L107:L109"/>
    <mergeCell ref="O104:O106"/>
    <mergeCell ref="C104:C109"/>
    <mergeCell ref="D104:D109"/>
    <mergeCell ref="L104:L106"/>
    <mergeCell ref="M104:M106"/>
    <mergeCell ref="N104:N106"/>
    <mergeCell ref="E104:E106"/>
    <mergeCell ref="I104:I106"/>
    <mergeCell ref="M107:M109"/>
    <mergeCell ref="N107:N109"/>
    <mergeCell ref="P104:P106"/>
    <mergeCell ref="Q104:Q106"/>
    <mergeCell ref="M101:M103"/>
    <mergeCell ref="N101:N103"/>
    <mergeCell ref="O101:O103"/>
    <mergeCell ref="P101:P103"/>
    <mergeCell ref="Q101:Q103"/>
    <mergeCell ref="K98:K103"/>
    <mergeCell ref="E101:E103"/>
    <mergeCell ref="I101:I103"/>
    <mergeCell ref="L101:L103"/>
    <mergeCell ref="C98:C103"/>
    <mergeCell ref="D98:D103"/>
    <mergeCell ref="T218:T223"/>
    <mergeCell ref="L98:L100"/>
    <mergeCell ref="M98:M100"/>
    <mergeCell ref="N98:N100"/>
    <mergeCell ref="O98:O100"/>
    <mergeCell ref="P98:P100"/>
    <mergeCell ref="Q98:Q100"/>
    <mergeCell ref="S134:S139"/>
    <mergeCell ref="S140:S145"/>
    <mergeCell ref="S146:S151"/>
    <mergeCell ref="M95:M97"/>
    <mergeCell ref="N95:N97"/>
    <mergeCell ref="O95:O97"/>
    <mergeCell ref="P95:P97"/>
    <mergeCell ref="Q95:Q97"/>
    <mergeCell ref="E98:E100"/>
    <mergeCell ref="I98:I100"/>
    <mergeCell ref="K92:K97"/>
    <mergeCell ref="E95:E97"/>
    <mergeCell ref="I95:I97"/>
    <mergeCell ref="L95:L97"/>
    <mergeCell ref="D92:D97"/>
    <mergeCell ref="T224:T229"/>
    <mergeCell ref="L92:L94"/>
    <mergeCell ref="M92:M94"/>
    <mergeCell ref="N92:N94"/>
    <mergeCell ref="O92:O94"/>
    <mergeCell ref="P92:P94"/>
    <mergeCell ref="Q92:Q94"/>
    <mergeCell ref="S128:S133"/>
    <mergeCell ref="N89:N91"/>
    <mergeCell ref="O89:O91"/>
    <mergeCell ref="P89:P91"/>
    <mergeCell ref="Q89:Q91"/>
    <mergeCell ref="E92:E94"/>
    <mergeCell ref="I92:I94"/>
    <mergeCell ref="K86:K91"/>
    <mergeCell ref="E89:E91"/>
    <mergeCell ref="I89:I91"/>
    <mergeCell ref="Q83:Q85"/>
    <mergeCell ref="L89:L91"/>
    <mergeCell ref="C86:C91"/>
    <mergeCell ref="D86:D91"/>
    <mergeCell ref="L86:L88"/>
    <mergeCell ref="M86:M88"/>
    <mergeCell ref="N86:N88"/>
    <mergeCell ref="E86:E88"/>
    <mergeCell ref="I86:I88"/>
    <mergeCell ref="M89:M91"/>
    <mergeCell ref="E83:E85"/>
    <mergeCell ref="I83:I85"/>
    <mergeCell ref="L83:L85"/>
    <mergeCell ref="C80:C85"/>
    <mergeCell ref="D80:D85"/>
    <mergeCell ref="O86:O88"/>
    <mergeCell ref="M83:M85"/>
    <mergeCell ref="N83:N85"/>
    <mergeCell ref="O83:O85"/>
    <mergeCell ref="T230:T235"/>
    <mergeCell ref="L80:L82"/>
    <mergeCell ref="M80:M82"/>
    <mergeCell ref="N80:N82"/>
    <mergeCell ref="O80:O82"/>
    <mergeCell ref="P80:P82"/>
    <mergeCell ref="Q80:Q82"/>
    <mergeCell ref="S110:S115"/>
    <mergeCell ref="S116:S121"/>
    <mergeCell ref="S122:S127"/>
    <mergeCell ref="H49:H53"/>
    <mergeCell ref="E80:E82"/>
    <mergeCell ref="I80:I82"/>
    <mergeCell ref="K242:K247"/>
    <mergeCell ref="K248:K253"/>
    <mergeCell ref="J16:J17"/>
    <mergeCell ref="J19:J20"/>
    <mergeCell ref="J22:J23"/>
    <mergeCell ref="J25:J26"/>
    <mergeCell ref="J28:J29"/>
    <mergeCell ref="J31:J32"/>
    <mergeCell ref="S80:S85"/>
    <mergeCell ref="S86:S91"/>
    <mergeCell ref="S92:S97"/>
    <mergeCell ref="S98:S103"/>
    <mergeCell ref="S104:S109"/>
    <mergeCell ref="K80:K85"/>
    <mergeCell ref="P86:P88"/>
    <mergeCell ref="Q86:Q88"/>
    <mergeCell ref="P83:P85"/>
    <mergeCell ref="S158:S163"/>
    <mergeCell ref="S164:S169"/>
    <mergeCell ref="S170:S175"/>
    <mergeCell ref="S176:S181"/>
    <mergeCell ref="S182:S187"/>
    <mergeCell ref="S188:S193"/>
    <mergeCell ref="S194:S199"/>
    <mergeCell ref="S200:S205"/>
    <mergeCell ref="S206:S211"/>
    <mergeCell ref="S212:S217"/>
    <mergeCell ref="S218:S223"/>
    <mergeCell ref="S224:S229"/>
    <mergeCell ref="S230:S235"/>
    <mergeCell ref="S236:S241"/>
    <mergeCell ref="S242:S247"/>
    <mergeCell ref="S248:S253"/>
    <mergeCell ref="S254:S259"/>
    <mergeCell ref="S260:S265"/>
    <mergeCell ref="S266:S271"/>
    <mergeCell ref="S272:S277"/>
    <mergeCell ref="S278:S283"/>
    <mergeCell ref="S284:S289"/>
    <mergeCell ref="S290:S295"/>
    <mergeCell ref="S296:S301"/>
    <mergeCell ref="S362:S367"/>
    <mergeCell ref="S326:S331"/>
    <mergeCell ref="S332:S337"/>
    <mergeCell ref="S338:S343"/>
    <mergeCell ref="S344:S349"/>
    <mergeCell ref="S350:S355"/>
    <mergeCell ref="S356:S361"/>
  </mergeCells>
  <conditionalFormatting sqref="J16:J17 J19:J20 J22:J23 J25:J26 G49:G53">
    <cfRule type="cellIs" priority="2" operator="notBetween" dxfId="0" stopIfTrue="1">
      <formula>3.1</formula>
      <formula>3.6</formula>
    </cfRule>
  </conditionalFormatting>
  <conditionalFormatting sqref="J28:J29">
    <cfRule type="cellIs" priority="1" operator="notBetween" dxfId="0" stopIfTrue="1">
      <formula>3.1</formula>
      <formula>3.6</formula>
    </cfRule>
  </conditionalFormatting>
  <pageMargins left="0.7086614173228347" right="0.7086614173228347" top="0.7480314960629921" bottom="0.7480314960629921" header="0.3149606299212598" footer="0.3149606299212598"/>
  <pageSetup orientation="landscape" paperSize="9" scale="36" fitToHeight="0"/>
  <headerFooter>
    <oddHeader/>
    <oddFooter>&amp;LData Analysis Template v4.14&amp;CKAPA Library Quantification Kit (Illumina® platforms)&amp;R© Kapa Biosystems 2014</oddFooter>
    <evenHeader/>
    <evenFooter/>
    <firstHeader/>
    <firstFooter/>
  </headerFooter>
  <rowBreaks count="4" manualBreakCount="4">
    <brk id="67" min="0" max="16383" man="1"/>
    <brk id="151" min="0" max="16383" man="1"/>
    <brk id="223" min="0" max="16383" man="1"/>
    <brk id="295" min="0" max="16383" man="1"/>
  </rowBreaks>
  <drawing r:id="rId1"/>
</worksheet>
</file>

<file path=xl/worksheets/sheet5.xml><?xml version="1.0" encoding="utf-8"?>
<worksheet xmlns="http://schemas.openxmlformats.org/spreadsheetml/2006/main">
  <sheetPr>
    <tabColor theme="0" tint="-0.3499862666707358"/>
    <outlinePr summaryBelow="1" summaryRight="1"/>
    <pageSetUpPr fitToPage="1"/>
  </sheetPr>
  <dimension ref="B1:O54"/>
  <sheetViews>
    <sheetView zoomScale="80" zoomScaleNormal="80" workbookViewId="0">
      <selection activeCell="A1" sqref="A1"/>
    </sheetView>
  </sheetViews>
  <sheetFormatPr baseColWidth="10" defaultColWidth="9.1640625" defaultRowHeight="14"/>
  <cols>
    <col width="4.6640625" customWidth="1" style="32" min="1" max="2"/>
    <col width="24.6640625" customWidth="1" style="32" min="3" max="3"/>
    <col width="21.5" customWidth="1" style="32" min="4" max="4"/>
    <col width="21.1640625" customWidth="1" style="32" min="5" max="5"/>
    <col width="21" customWidth="1" style="32" min="6" max="6"/>
    <col width="13.33203125" customWidth="1" style="32" min="7" max="7"/>
    <col width="18.6640625" customWidth="1" style="32" min="8" max="8"/>
    <col width="4.6640625" customWidth="1" style="32" min="9" max="9"/>
    <col width="4.6640625" customWidth="1" style="32" min="10" max="10"/>
    <col width="19.1640625" customWidth="1" style="32" min="11" max="15"/>
    <col width="9.1640625" customWidth="1" style="32" min="16" max="16384"/>
  </cols>
  <sheetData>
    <row r="1" ht="15" customHeight="1">
      <c r="C1" s="6" t="n"/>
      <c r="D1" s="6" t="n"/>
      <c r="E1" s="6" t="n"/>
      <c r="F1" s="6" t="n"/>
      <c r="H1" s="124" t="n"/>
      <c r="I1" s="31" t="n"/>
    </row>
    <row r="2" ht="15" customHeight="1">
      <c r="B2" s="7" t="n"/>
      <c r="C2" s="2" t="n"/>
      <c r="D2" s="2" t="n"/>
      <c r="E2" s="2" t="n"/>
      <c r="F2" s="2" t="n"/>
      <c r="G2" s="7" t="n"/>
      <c r="H2" s="168" t="n"/>
      <c r="I2" s="33" t="n"/>
    </row>
    <row r="3" ht="21" customHeight="1">
      <c r="B3" s="7" t="n"/>
      <c r="C3" s="22" t="inlineStr">
        <is>
          <t>Library concentrations and yields</t>
        </is>
      </c>
      <c r="D3" s="22" t="n"/>
      <c r="E3" s="2" t="n"/>
      <c r="F3" s="2" t="n"/>
      <c r="G3" s="7" t="n"/>
      <c r="H3" s="168" t="n"/>
      <c r="I3" s="33" t="n"/>
    </row>
    <row r="4" ht="15" customHeight="1" thickBot="1">
      <c r="B4" s="7" t="n"/>
      <c r="C4" s="7" t="n"/>
      <c r="D4" s="7" t="n"/>
      <c r="E4" s="7" t="n"/>
      <c r="F4" s="7" t="n"/>
      <c r="G4" s="7" t="n"/>
      <c r="H4" s="7" t="n"/>
      <c r="I4" s="7" t="n"/>
    </row>
    <row r="5" ht="48.75" customHeight="1" thickBot="1">
      <c r="B5" s="7" t="n"/>
      <c r="C5" s="159" t="inlineStr">
        <is>
          <t>Sample name</t>
        </is>
      </c>
      <c r="D5" s="18" t="inlineStr">
        <is>
          <t>Concentration  of undiluted library (pM)</t>
        </is>
      </c>
      <c r="E5" s="158" t="inlineStr">
        <is>
          <t>Concentration  of undiluted library (nM)</t>
        </is>
      </c>
      <c r="F5" s="35" t="inlineStr">
        <is>
          <t>Concentration of undiluted library (ng/µL)</t>
        </is>
      </c>
      <c r="G5" s="19" t="inlineStr">
        <is>
          <t>Library 
volume 
(µL)</t>
        </is>
      </c>
      <c r="H5" s="34" t="inlineStr">
        <is>
          <t>Available amount of library 
(ng)</t>
        </is>
      </c>
      <c r="I5" s="7" t="n"/>
      <c r="K5" s="6" t="n"/>
      <c r="L5" s="6" t="n"/>
      <c r="M5" s="6" t="n"/>
      <c r="N5" s="6" t="n"/>
      <c r="O5" s="6" t="n"/>
    </row>
    <row r="6" ht="15" customHeight="1" thickTop="1">
      <c r="B6" s="7" t="n"/>
      <c r="C6" s="184">
        <f>'2 dilutions - Analysis'!D80</f>
        <v/>
      </c>
      <c r="D6" s="194">
        <f>'2 dilutions - Analysis'!S80</f>
        <v/>
      </c>
      <c r="E6" s="204">
        <f>'2 dilutions - Analysis'!T80</f>
        <v/>
      </c>
      <c r="F6" s="205">
        <f>'2 dilutions - Analysis'!U80</f>
        <v/>
      </c>
      <c r="G6" s="186">
        <f>25</f>
        <v/>
      </c>
      <c r="H6" s="395">
        <f>F6*G6</f>
        <v/>
      </c>
      <c r="I6" s="7" t="n"/>
      <c r="K6" s="6" t="n"/>
      <c r="L6" s="6" t="n"/>
      <c r="M6" s="6" t="n"/>
      <c r="N6" s="6" t="n"/>
      <c r="O6" s="6" t="n"/>
    </row>
    <row r="7" ht="15" customHeight="1">
      <c r="B7" s="7" t="n"/>
      <c r="C7" s="163">
        <f>'2 dilutions - Analysis'!D86</f>
        <v/>
      </c>
      <c r="D7" s="195">
        <f>'2 dilutions - Analysis'!S86</f>
        <v/>
      </c>
      <c r="E7" s="206">
        <f>'2 dilutions - Analysis'!T86</f>
        <v/>
      </c>
      <c r="F7" s="207">
        <f>'2 dilutions - Analysis'!U86</f>
        <v/>
      </c>
      <c r="G7" s="187">
        <f>25</f>
        <v/>
      </c>
      <c r="H7" s="396">
        <f>F7*G7</f>
        <v/>
      </c>
      <c r="I7" s="7" t="n"/>
      <c r="K7" s="6" t="n"/>
      <c r="L7" s="6" t="n"/>
      <c r="M7" s="6" t="n"/>
      <c r="N7" s="6" t="n"/>
      <c r="O7" s="6" t="n"/>
    </row>
    <row r="8" ht="15" customHeight="1">
      <c r="B8" s="7" t="n"/>
      <c r="C8" s="163">
        <f>'2 dilutions - Analysis'!D92</f>
        <v/>
      </c>
      <c r="D8" s="195">
        <f>'2 dilutions - Analysis'!S92</f>
        <v/>
      </c>
      <c r="E8" s="206">
        <f>'2 dilutions - Analysis'!T92</f>
        <v/>
      </c>
      <c r="F8" s="207">
        <f>'2 dilutions - Analysis'!U92</f>
        <v/>
      </c>
      <c r="G8" s="187">
        <f>25</f>
        <v/>
      </c>
      <c r="H8" s="396">
        <f>F8*G8</f>
        <v/>
      </c>
      <c r="I8" s="7" t="n"/>
      <c r="K8" s="6" t="n"/>
      <c r="L8" s="6" t="n"/>
      <c r="M8" s="6" t="n"/>
      <c r="N8" s="6" t="n"/>
      <c r="O8" s="6" t="n"/>
    </row>
    <row r="9" ht="15" customHeight="1">
      <c r="B9" s="7" t="n"/>
      <c r="C9" s="163">
        <f>'2 dilutions - Analysis'!D98</f>
        <v/>
      </c>
      <c r="D9" s="195">
        <f>'2 dilutions - Analysis'!S98</f>
        <v/>
      </c>
      <c r="E9" s="206">
        <f>'2 dilutions - Analysis'!T98</f>
        <v/>
      </c>
      <c r="F9" s="207">
        <f>'2 dilutions - Analysis'!U98</f>
        <v/>
      </c>
      <c r="G9" s="187" t="n">
        <v>25</v>
      </c>
      <c r="H9" s="396">
        <f>F9*G9</f>
        <v/>
      </c>
      <c r="I9" s="7" t="n"/>
      <c r="K9" s="6" t="n"/>
      <c r="L9" s="6" t="n"/>
      <c r="M9" s="6" t="n"/>
      <c r="N9" s="6" t="n"/>
      <c r="O9" s="6" t="n"/>
    </row>
    <row r="10" ht="15" customHeight="1">
      <c r="B10" s="7" t="n"/>
      <c r="C10" s="163">
        <f>'2 dilutions - Analysis'!D104</f>
        <v/>
      </c>
      <c r="D10" s="195">
        <f>'2 dilutions - Analysis'!S104</f>
        <v/>
      </c>
      <c r="E10" s="206">
        <f>'2 dilutions - Analysis'!T104</f>
        <v/>
      </c>
      <c r="F10" s="207">
        <f>'2 dilutions - Analysis'!U104</f>
        <v/>
      </c>
      <c r="G10" s="187" t="n">
        <v>25</v>
      </c>
      <c r="H10" s="396">
        <f>F10*G10</f>
        <v/>
      </c>
      <c r="I10" s="7" t="n"/>
      <c r="K10" s="6" t="n"/>
      <c r="L10" s="6" t="n"/>
      <c r="M10" s="6" t="n"/>
      <c r="N10" s="6" t="n"/>
      <c r="O10" s="6" t="n"/>
    </row>
    <row r="11" ht="15" customHeight="1">
      <c r="B11" s="7" t="n"/>
      <c r="C11" s="163">
        <f>'2 dilutions - Analysis'!D110</f>
        <v/>
      </c>
      <c r="D11" s="195">
        <f>'2 dilutions - Analysis'!S110</f>
        <v/>
      </c>
      <c r="E11" s="206">
        <f>'2 dilutions - Analysis'!T110</f>
        <v/>
      </c>
      <c r="F11" s="207">
        <f>'2 dilutions - Analysis'!U110</f>
        <v/>
      </c>
      <c r="G11" s="187" t="n">
        <v>25</v>
      </c>
      <c r="H11" s="396">
        <f>F11*G11</f>
        <v/>
      </c>
      <c r="I11" s="7" t="n"/>
      <c r="K11" s="6" t="n"/>
      <c r="L11" s="6" t="n"/>
      <c r="M11" s="6" t="n"/>
      <c r="N11" s="6" t="n"/>
      <c r="O11" s="6" t="n"/>
    </row>
    <row r="12" ht="15" customHeight="1">
      <c r="B12" s="7" t="n"/>
      <c r="C12" s="163">
        <f>'2 dilutions - Analysis'!D116</f>
        <v/>
      </c>
      <c r="D12" s="195">
        <f>'2 dilutions - Analysis'!S116</f>
        <v/>
      </c>
      <c r="E12" s="206">
        <f>'2 dilutions - Analysis'!T116</f>
        <v/>
      </c>
      <c r="F12" s="207">
        <f>'2 dilutions - Analysis'!U116</f>
        <v/>
      </c>
      <c r="G12" s="187" t="n">
        <v>25</v>
      </c>
      <c r="H12" s="396">
        <f>F12*G12</f>
        <v/>
      </c>
      <c r="I12" s="7" t="n"/>
      <c r="K12" s="3" t="n"/>
      <c r="N12" s="124" t="n"/>
      <c r="O12" s="31" t="n"/>
    </row>
    <row r="13" ht="15" customHeight="1">
      <c r="B13" s="7" t="n"/>
      <c r="C13" s="163">
        <f>'2 dilutions - Analysis'!D122</f>
        <v/>
      </c>
      <c r="D13" s="195">
        <f>'2 dilutions - Analysis'!S122</f>
        <v/>
      </c>
      <c r="E13" s="206">
        <f>'2 dilutions - Analysis'!T122</f>
        <v/>
      </c>
      <c r="F13" s="207">
        <f>'2 dilutions - Analysis'!U122</f>
        <v/>
      </c>
      <c r="G13" s="187" t="n">
        <v>25</v>
      </c>
      <c r="H13" s="396">
        <f>F13*G13</f>
        <v/>
      </c>
      <c r="I13" s="7" t="n"/>
      <c r="K13" s="6" t="n"/>
      <c r="L13" s="6" t="n"/>
      <c r="M13" s="6" t="n"/>
      <c r="N13" s="6" t="n"/>
      <c r="O13" s="14" t="n"/>
    </row>
    <row r="14" ht="15" customHeight="1">
      <c r="B14" s="7" t="n"/>
      <c r="C14" s="163">
        <f>'2 dilutions - Analysis'!D128</f>
        <v/>
      </c>
      <c r="D14" s="195">
        <f>'2 dilutions - Analysis'!S128</f>
        <v/>
      </c>
      <c r="E14" s="206">
        <f>'2 dilutions - Analysis'!T128</f>
        <v/>
      </c>
      <c r="F14" s="207">
        <f>'2 dilutions - Analysis'!U128</f>
        <v/>
      </c>
      <c r="G14" s="187" t="n">
        <v>25</v>
      </c>
      <c r="H14" s="396">
        <f>F14*G14</f>
        <v/>
      </c>
      <c r="I14" s="7" t="n"/>
      <c r="K14" s="6" t="n"/>
      <c r="L14" s="6" t="n"/>
      <c r="M14" s="6" t="n"/>
      <c r="N14" s="6" t="n"/>
      <c r="O14" s="14" t="n"/>
    </row>
    <row r="15" ht="15" customHeight="1">
      <c r="B15" s="7" t="n"/>
      <c r="C15" s="163">
        <f>'2 dilutions - Analysis'!D134</f>
        <v/>
      </c>
      <c r="D15" s="195">
        <f>'2 dilutions - Analysis'!S134</f>
        <v/>
      </c>
      <c r="E15" s="206">
        <f>'2 dilutions - Analysis'!T134</f>
        <v/>
      </c>
      <c r="F15" s="207">
        <f>'2 dilutions - Analysis'!U134</f>
        <v/>
      </c>
      <c r="G15" s="187" t="n">
        <v>25</v>
      </c>
      <c r="H15" s="396">
        <f>F15*G15</f>
        <v/>
      </c>
      <c r="I15" s="7" t="n"/>
      <c r="K15" s="6" t="n"/>
      <c r="L15" s="6" t="n"/>
      <c r="M15" s="6" t="n"/>
      <c r="N15" s="6" t="n"/>
      <c r="O15" s="14" t="n"/>
    </row>
    <row r="16" ht="15" customHeight="1">
      <c r="B16" s="7" t="n"/>
      <c r="C16" s="163">
        <f>'2 dilutions - Analysis'!D140</f>
        <v/>
      </c>
      <c r="D16" s="195">
        <f>'2 dilutions - Analysis'!S140</f>
        <v/>
      </c>
      <c r="E16" s="206">
        <f>'2 dilutions - Analysis'!T140</f>
        <v/>
      </c>
      <c r="F16" s="207">
        <f>'2 dilutions - Analysis'!U140</f>
        <v/>
      </c>
      <c r="G16" s="187" t="n">
        <v>25</v>
      </c>
      <c r="H16" s="396">
        <f>F16*G16</f>
        <v/>
      </c>
      <c r="I16" s="7" t="n"/>
      <c r="K16" s="3" t="n"/>
      <c r="L16" s="6" t="n"/>
      <c r="M16" s="6" t="n"/>
      <c r="N16" s="6" t="n"/>
      <c r="O16" s="31" t="n"/>
    </row>
    <row r="17" ht="15" customHeight="1">
      <c r="B17" s="7" t="n"/>
      <c r="C17" s="163">
        <f>'2 dilutions - Analysis'!D146</f>
        <v/>
      </c>
      <c r="D17" s="195">
        <f>'2 dilutions - Analysis'!S146</f>
        <v/>
      </c>
      <c r="E17" s="206">
        <f>'2 dilutions - Analysis'!T146</f>
        <v/>
      </c>
      <c r="F17" s="207">
        <f>'2 dilutions - Analysis'!U146</f>
        <v/>
      </c>
      <c r="G17" s="187" t="n">
        <v>25</v>
      </c>
      <c r="H17" s="396">
        <f>F17*G17</f>
        <v/>
      </c>
      <c r="I17" s="7" t="n"/>
      <c r="K17" s="3" t="n"/>
      <c r="L17" s="6" t="n"/>
      <c r="M17" s="6" t="n"/>
      <c r="N17" s="6" t="n"/>
      <c r="O17" s="15" t="n"/>
    </row>
    <row r="18" ht="15" customHeight="1">
      <c r="B18" s="7" t="n"/>
      <c r="C18" s="163">
        <f>'2 dilutions - Analysis'!D152</f>
        <v/>
      </c>
      <c r="D18" s="195">
        <f>'2 dilutions - Analysis'!S152</f>
        <v/>
      </c>
      <c r="E18" s="206">
        <f>'2 dilutions - Analysis'!T152</f>
        <v/>
      </c>
      <c r="F18" s="207">
        <f>'2 dilutions - Analysis'!U152</f>
        <v/>
      </c>
      <c r="G18" s="187" t="n">
        <v>25</v>
      </c>
      <c r="H18" s="396">
        <f>F18*G18</f>
        <v/>
      </c>
      <c r="I18" s="7" t="n"/>
      <c r="K18" s="3" t="n"/>
      <c r="L18" s="6" t="n"/>
      <c r="M18" s="6" t="n"/>
      <c r="N18" s="6" t="n"/>
      <c r="O18" s="15" t="n"/>
    </row>
    <row r="19" ht="15" customHeight="1">
      <c r="B19" s="7" t="n"/>
      <c r="C19" s="163">
        <f>'2 dilutions - Analysis'!D158</f>
        <v/>
      </c>
      <c r="D19" s="195">
        <f>'2 dilutions - Analysis'!S158</f>
        <v/>
      </c>
      <c r="E19" s="206">
        <f>'2 dilutions - Analysis'!T158</f>
        <v/>
      </c>
      <c r="F19" s="207">
        <f>'2 dilutions - Analysis'!U158</f>
        <v/>
      </c>
      <c r="G19" s="187" t="n">
        <v>25</v>
      </c>
      <c r="H19" s="396">
        <f>F19*G19</f>
        <v/>
      </c>
      <c r="I19" s="7" t="n"/>
      <c r="K19" s="3" t="n"/>
      <c r="L19" s="6" t="n"/>
      <c r="M19" s="6" t="n"/>
      <c r="N19" s="6" t="n"/>
      <c r="O19" s="15" t="n"/>
    </row>
    <row r="20" ht="15" customHeight="1">
      <c r="B20" s="7" t="n"/>
      <c r="C20" s="163">
        <f>'2 dilutions - Analysis'!D164</f>
        <v/>
      </c>
      <c r="D20" s="195">
        <f>'2 dilutions - Analysis'!S164</f>
        <v/>
      </c>
      <c r="E20" s="206">
        <f>'2 dilutions - Analysis'!T164</f>
        <v/>
      </c>
      <c r="F20" s="207">
        <f>'2 dilutions - Analysis'!U164</f>
        <v/>
      </c>
      <c r="G20" s="187" t="n">
        <v>25</v>
      </c>
      <c r="H20" s="396">
        <f>F20*G20</f>
        <v/>
      </c>
      <c r="I20" s="7" t="n"/>
      <c r="K20" s="3" t="n"/>
      <c r="L20" s="6" t="n"/>
      <c r="M20" s="6" t="n"/>
      <c r="N20" s="6" t="n"/>
      <c r="O20" s="14" t="n"/>
    </row>
    <row r="21" ht="15" customHeight="1">
      <c r="B21" s="7" t="n"/>
      <c r="C21" s="163">
        <f>'2 dilutions - Analysis'!D170</f>
        <v/>
      </c>
      <c r="D21" s="195">
        <f>'2 dilutions - Analysis'!S170</f>
        <v/>
      </c>
      <c r="E21" s="206">
        <f>'2 dilutions - Analysis'!T170</f>
        <v/>
      </c>
      <c r="F21" s="207">
        <f>'2 dilutions - Analysis'!U170</f>
        <v/>
      </c>
      <c r="G21" s="187" t="n">
        <v>25</v>
      </c>
      <c r="H21" s="396">
        <f>F21*G21</f>
        <v/>
      </c>
      <c r="I21" s="7" t="n"/>
    </row>
    <row r="22" ht="15" customHeight="1">
      <c r="B22" s="7" t="n"/>
      <c r="C22" s="163">
        <f>'2 dilutions - Analysis'!D176</f>
        <v/>
      </c>
      <c r="D22" s="195">
        <f>'2 dilutions - Analysis'!S176</f>
        <v/>
      </c>
      <c r="E22" s="206">
        <f>'2 dilutions - Analysis'!T176</f>
        <v/>
      </c>
      <c r="F22" s="207">
        <f>'2 dilutions - Analysis'!U176</f>
        <v/>
      </c>
      <c r="G22" s="187" t="n">
        <v>25</v>
      </c>
      <c r="H22" s="396">
        <f>F22*G22</f>
        <v/>
      </c>
      <c r="I22" s="7" t="n"/>
    </row>
    <row r="23" ht="15" customHeight="1">
      <c r="B23" s="7" t="n"/>
      <c r="C23" s="163">
        <f>'2 dilutions - Analysis'!D182</f>
        <v/>
      </c>
      <c r="D23" s="195">
        <f>'2 dilutions - Analysis'!S182</f>
        <v/>
      </c>
      <c r="E23" s="206">
        <f>'2 dilutions - Analysis'!T182</f>
        <v/>
      </c>
      <c r="F23" s="207">
        <f>'2 dilutions - Analysis'!U182</f>
        <v/>
      </c>
      <c r="G23" s="187" t="n">
        <v>25</v>
      </c>
      <c r="H23" s="396">
        <f>F23*G23</f>
        <v/>
      </c>
      <c r="I23" s="7" t="n"/>
    </row>
    <row r="24" ht="15" customHeight="1">
      <c r="B24" s="7" t="n"/>
      <c r="C24" s="163">
        <f>'2 dilutions - Analysis'!D188</f>
        <v/>
      </c>
      <c r="D24" s="195">
        <f>'2 dilutions - Analysis'!S188</f>
        <v/>
      </c>
      <c r="E24" s="206">
        <f>'2 dilutions - Analysis'!T188</f>
        <v/>
      </c>
      <c r="F24" s="207">
        <f>'2 dilutions - Analysis'!U188</f>
        <v/>
      </c>
      <c r="G24" s="187" t="n">
        <v>25</v>
      </c>
      <c r="H24" s="396">
        <f>F24*G24</f>
        <v/>
      </c>
      <c r="I24" s="7" t="n"/>
    </row>
    <row r="25" ht="15" customHeight="1">
      <c r="B25" s="7" t="n"/>
      <c r="C25" s="163">
        <f>'2 dilutions - Analysis'!D194</f>
        <v/>
      </c>
      <c r="D25" s="195">
        <f>'2 dilutions - Analysis'!S194</f>
        <v/>
      </c>
      <c r="E25" s="206">
        <f>'2 dilutions - Analysis'!T194</f>
        <v/>
      </c>
      <c r="F25" s="207">
        <f>'2 dilutions - Analysis'!U194</f>
        <v/>
      </c>
      <c r="G25" s="187" t="n">
        <v>25</v>
      </c>
      <c r="H25" s="396">
        <f>F25*G25</f>
        <v/>
      </c>
      <c r="I25" s="7" t="n"/>
    </row>
    <row r="26" ht="15" customHeight="1">
      <c r="B26" s="7" t="n"/>
      <c r="C26" s="163">
        <f>'2 dilutions - Analysis'!D200</f>
        <v/>
      </c>
      <c r="D26" s="195">
        <f>'2 dilutions - Analysis'!S200</f>
        <v/>
      </c>
      <c r="E26" s="206">
        <f>'2 dilutions - Analysis'!T200</f>
        <v/>
      </c>
      <c r="F26" s="207">
        <f>'2 dilutions - Analysis'!U200</f>
        <v/>
      </c>
      <c r="G26" s="187" t="n">
        <v>25</v>
      </c>
      <c r="H26" s="396">
        <f>F26*G26</f>
        <v/>
      </c>
      <c r="I26" s="7" t="n"/>
    </row>
    <row r="27" ht="15" customHeight="1">
      <c r="B27" s="7" t="n"/>
      <c r="C27" s="163">
        <f>'2 dilutions - Analysis'!D206</f>
        <v/>
      </c>
      <c r="D27" s="195">
        <f>'2 dilutions - Analysis'!S206</f>
        <v/>
      </c>
      <c r="E27" s="206">
        <f>'2 dilutions - Analysis'!T206</f>
        <v/>
      </c>
      <c r="F27" s="207">
        <f>'2 dilutions - Analysis'!U206</f>
        <v/>
      </c>
      <c r="G27" s="187" t="n">
        <v>25</v>
      </c>
      <c r="H27" s="396">
        <f>F27*G27</f>
        <v/>
      </c>
      <c r="I27" s="7" t="n"/>
    </row>
    <row r="28" ht="15" customHeight="1">
      <c r="B28" s="7" t="n"/>
      <c r="C28" s="163">
        <f>'2 dilutions - Analysis'!D212</f>
        <v/>
      </c>
      <c r="D28" s="195">
        <f>'2 dilutions - Analysis'!S212</f>
        <v/>
      </c>
      <c r="E28" s="206">
        <f>'2 dilutions - Analysis'!T212</f>
        <v/>
      </c>
      <c r="F28" s="207">
        <f>'2 dilutions - Analysis'!U212</f>
        <v/>
      </c>
      <c r="G28" s="187" t="n">
        <v>25</v>
      </c>
      <c r="H28" s="396">
        <f>F28*G28</f>
        <v/>
      </c>
      <c r="I28" s="7" t="n"/>
    </row>
    <row r="29" ht="15" customHeight="1">
      <c r="B29" s="7" t="n"/>
      <c r="C29" s="163">
        <f>'2 dilutions - Analysis'!D218</f>
        <v/>
      </c>
      <c r="D29" s="195">
        <f>'2 dilutions - Analysis'!S218</f>
        <v/>
      </c>
      <c r="E29" s="206">
        <f>'2 dilutions - Analysis'!T218</f>
        <v/>
      </c>
      <c r="F29" s="207">
        <f>'2 dilutions - Analysis'!U218</f>
        <v/>
      </c>
      <c r="G29" s="187" t="n">
        <v>25</v>
      </c>
      <c r="H29" s="396">
        <f>F29*G29</f>
        <v/>
      </c>
      <c r="I29" s="7" t="n"/>
    </row>
    <row r="30" ht="15" customHeight="1">
      <c r="B30" s="7" t="n"/>
      <c r="C30" s="163">
        <f>'2 dilutions - Analysis'!D224</f>
        <v/>
      </c>
      <c r="D30" s="195">
        <f>'2 dilutions - Analysis'!S224</f>
        <v/>
      </c>
      <c r="E30" s="206">
        <f>'2 dilutions - Analysis'!T224</f>
        <v/>
      </c>
      <c r="F30" s="207">
        <f>'2 dilutions - Analysis'!U224</f>
        <v/>
      </c>
      <c r="G30" s="187" t="n">
        <v>25</v>
      </c>
      <c r="H30" s="396">
        <f>F30*G30</f>
        <v/>
      </c>
      <c r="I30" s="7" t="n"/>
    </row>
    <row r="31" ht="15" customHeight="1">
      <c r="B31" s="7" t="n"/>
      <c r="C31" s="163">
        <f>'2 dilutions - Analysis'!D230</f>
        <v/>
      </c>
      <c r="D31" s="195">
        <f>'2 dilutions - Analysis'!S230</f>
        <v/>
      </c>
      <c r="E31" s="206">
        <f>'2 dilutions - Analysis'!T230</f>
        <v/>
      </c>
      <c r="F31" s="207">
        <f>'2 dilutions - Analysis'!U230</f>
        <v/>
      </c>
      <c r="G31" s="187" t="n">
        <v>25</v>
      </c>
      <c r="H31" s="396">
        <f>F31*G31</f>
        <v/>
      </c>
      <c r="I31" s="7" t="n"/>
    </row>
    <row r="32" ht="15" customHeight="1">
      <c r="B32" s="7" t="n"/>
      <c r="C32" s="163">
        <f>'2 dilutions - Analysis'!D236</f>
        <v/>
      </c>
      <c r="D32" s="195">
        <f>'2 dilutions - Analysis'!S236</f>
        <v/>
      </c>
      <c r="E32" s="206">
        <f>'2 dilutions - Analysis'!T236</f>
        <v/>
      </c>
      <c r="F32" s="207">
        <f>'2 dilutions - Analysis'!U236</f>
        <v/>
      </c>
      <c r="G32" s="187" t="n">
        <v>25</v>
      </c>
      <c r="H32" s="396">
        <f>F32*G32</f>
        <v/>
      </c>
      <c r="I32" s="7" t="n"/>
    </row>
    <row r="33" ht="15" customHeight="1">
      <c r="B33" s="7" t="n"/>
      <c r="C33" s="163">
        <f>'2 dilutions - Analysis'!D242</f>
        <v/>
      </c>
      <c r="D33" s="195">
        <f>'2 dilutions - Analysis'!S242</f>
        <v/>
      </c>
      <c r="E33" s="206">
        <f>'2 dilutions - Analysis'!T242</f>
        <v/>
      </c>
      <c r="F33" s="207">
        <f>'2 dilutions - Analysis'!U242</f>
        <v/>
      </c>
      <c r="G33" s="187" t="n">
        <v>25</v>
      </c>
      <c r="H33" s="396">
        <f>F33*G33</f>
        <v/>
      </c>
      <c r="I33" s="7" t="n"/>
    </row>
    <row r="34" ht="15" customHeight="1">
      <c r="B34" s="7" t="n"/>
      <c r="C34" s="163">
        <f>'2 dilutions - Analysis'!D248</f>
        <v/>
      </c>
      <c r="D34" s="195">
        <f>'2 dilutions - Analysis'!S248</f>
        <v/>
      </c>
      <c r="E34" s="206">
        <f>'2 dilutions - Analysis'!T248</f>
        <v/>
      </c>
      <c r="F34" s="207">
        <f>'2 dilutions - Analysis'!U248</f>
        <v/>
      </c>
      <c r="G34" s="187" t="n">
        <v>25</v>
      </c>
      <c r="H34" s="396">
        <f>F34*G34</f>
        <v/>
      </c>
      <c r="I34" s="7" t="n"/>
    </row>
    <row r="35" ht="15" customHeight="1">
      <c r="B35" s="7" t="n"/>
      <c r="C35" s="163">
        <f>'2 dilutions - Analysis'!D254</f>
        <v/>
      </c>
      <c r="D35" s="195">
        <f>'2 dilutions - Analysis'!S254</f>
        <v/>
      </c>
      <c r="E35" s="206">
        <f>'2 dilutions - Analysis'!T254</f>
        <v/>
      </c>
      <c r="F35" s="207">
        <f>'2 dilutions - Analysis'!U254</f>
        <v/>
      </c>
      <c r="G35" s="187" t="n">
        <v>25</v>
      </c>
      <c r="H35" s="396">
        <f>F35*G35</f>
        <v/>
      </c>
      <c r="I35" s="7" t="n"/>
    </row>
    <row r="36" ht="15" customHeight="1">
      <c r="B36" s="7" t="n"/>
      <c r="C36" s="163">
        <f>'2 dilutions - Analysis'!D260</f>
        <v/>
      </c>
      <c r="D36" s="195">
        <f>'2 dilutions - Analysis'!S260</f>
        <v/>
      </c>
      <c r="E36" s="206">
        <f>'2 dilutions - Analysis'!T260</f>
        <v/>
      </c>
      <c r="F36" s="207">
        <f>'2 dilutions - Analysis'!U260</f>
        <v/>
      </c>
      <c r="G36" s="187" t="n">
        <v>25</v>
      </c>
      <c r="H36" s="396">
        <f>F36*G36</f>
        <v/>
      </c>
      <c r="I36" s="7" t="n"/>
    </row>
    <row r="37" ht="15" customHeight="1">
      <c r="B37" s="7" t="n"/>
      <c r="C37" s="163">
        <f>'2 dilutions - Analysis'!D266</f>
        <v/>
      </c>
      <c r="D37" s="195">
        <f>'2 dilutions - Analysis'!S266</f>
        <v/>
      </c>
      <c r="E37" s="206">
        <f>'2 dilutions - Analysis'!T266</f>
        <v/>
      </c>
      <c r="F37" s="207">
        <f>'2 dilutions - Analysis'!U266</f>
        <v/>
      </c>
      <c r="G37" s="187" t="n">
        <v>25</v>
      </c>
      <c r="H37" s="396">
        <f>F37*G37</f>
        <v/>
      </c>
      <c r="I37" s="7" t="n"/>
    </row>
    <row r="38" ht="15" customHeight="1">
      <c r="B38" s="7" t="n"/>
      <c r="C38" s="163">
        <f>'2 dilutions - Analysis'!D272</f>
        <v/>
      </c>
      <c r="D38" s="195">
        <f>'2 dilutions - Analysis'!S272</f>
        <v/>
      </c>
      <c r="E38" s="206">
        <f>'2 dilutions - Analysis'!T272</f>
        <v/>
      </c>
      <c r="F38" s="207">
        <f>'2 dilutions - Analysis'!U272</f>
        <v/>
      </c>
      <c r="G38" s="187" t="n">
        <v>25</v>
      </c>
      <c r="H38" s="396">
        <f>F38*G38</f>
        <v/>
      </c>
      <c r="I38" s="7" t="n"/>
    </row>
    <row r="39" ht="15" customHeight="1">
      <c r="B39" s="7" t="n"/>
      <c r="C39" s="163">
        <f>'2 dilutions - Analysis'!D278</f>
        <v/>
      </c>
      <c r="D39" s="195">
        <f>'2 dilutions - Analysis'!S278</f>
        <v/>
      </c>
      <c r="E39" s="206">
        <f>'2 dilutions - Analysis'!T278</f>
        <v/>
      </c>
      <c r="F39" s="207">
        <f>'2 dilutions - Analysis'!U278</f>
        <v/>
      </c>
      <c r="G39" s="187" t="n">
        <v>25</v>
      </c>
      <c r="H39" s="396">
        <f>F39*G39</f>
        <v/>
      </c>
      <c r="I39" s="7" t="n"/>
    </row>
    <row r="40" ht="15" customHeight="1">
      <c r="B40" s="7" t="n"/>
      <c r="C40" s="163">
        <f>'2 dilutions - Analysis'!D284</f>
        <v/>
      </c>
      <c r="D40" s="195">
        <f>'2 dilutions - Analysis'!S284</f>
        <v/>
      </c>
      <c r="E40" s="206">
        <f>'2 dilutions - Analysis'!T284</f>
        <v/>
      </c>
      <c r="F40" s="207">
        <f>'2 dilutions - Analysis'!U284</f>
        <v/>
      </c>
      <c r="G40" s="187" t="n">
        <v>25</v>
      </c>
      <c r="H40" s="396">
        <f>F40*G40</f>
        <v/>
      </c>
      <c r="I40" s="7" t="n"/>
    </row>
    <row r="41" ht="15" customHeight="1">
      <c r="B41" s="7" t="n"/>
      <c r="C41" s="163">
        <f>'2 dilutions - Analysis'!D290</f>
        <v/>
      </c>
      <c r="D41" s="195">
        <f>'2 dilutions - Analysis'!S290</f>
        <v/>
      </c>
      <c r="E41" s="206">
        <f>'2 dilutions - Analysis'!T290</f>
        <v/>
      </c>
      <c r="F41" s="207">
        <f>'2 dilutions - Analysis'!U290</f>
        <v/>
      </c>
      <c r="G41" s="187" t="n">
        <v>25</v>
      </c>
      <c r="H41" s="396">
        <f>F41*G41</f>
        <v/>
      </c>
      <c r="I41" s="7" t="n"/>
    </row>
    <row r="42" ht="15" customHeight="1">
      <c r="B42" s="7" t="n"/>
      <c r="C42" s="163">
        <f>'2 dilutions - Analysis'!D296</f>
        <v/>
      </c>
      <c r="D42" s="195">
        <f>'2 dilutions - Analysis'!S296</f>
        <v/>
      </c>
      <c r="E42" s="206">
        <f>'2 dilutions - Analysis'!T296</f>
        <v/>
      </c>
      <c r="F42" s="207">
        <f>'2 dilutions - Analysis'!U296</f>
        <v/>
      </c>
      <c r="G42" s="187" t="n">
        <v>25</v>
      </c>
      <c r="H42" s="396">
        <f>F42*G42</f>
        <v/>
      </c>
      <c r="I42" s="7" t="n"/>
    </row>
    <row r="43" ht="15" customHeight="1">
      <c r="B43" s="7" t="n"/>
      <c r="C43" s="163">
        <f>'2 dilutions - Analysis'!D302</f>
        <v/>
      </c>
      <c r="D43" s="195">
        <f>'2 dilutions - Analysis'!S302</f>
        <v/>
      </c>
      <c r="E43" s="206">
        <f>'2 dilutions - Analysis'!T302</f>
        <v/>
      </c>
      <c r="F43" s="207">
        <f>'2 dilutions - Analysis'!U302</f>
        <v/>
      </c>
      <c r="G43" s="187" t="n">
        <v>25</v>
      </c>
      <c r="H43" s="396">
        <f>F43*G43</f>
        <v/>
      </c>
      <c r="I43" s="7" t="n"/>
    </row>
    <row r="44" ht="15" customHeight="1">
      <c r="B44" s="7" t="n"/>
      <c r="C44" s="163">
        <f>'2 dilutions - Analysis'!D308</f>
        <v/>
      </c>
      <c r="D44" s="195">
        <f>'2 dilutions - Analysis'!S308</f>
        <v/>
      </c>
      <c r="E44" s="206">
        <f>'2 dilutions - Analysis'!T308</f>
        <v/>
      </c>
      <c r="F44" s="207">
        <f>'2 dilutions - Analysis'!U308</f>
        <v/>
      </c>
      <c r="G44" s="187" t="n">
        <v>25</v>
      </c>
      <c r="H44" s="396">
        <f>F44*G44</f>
        <v/>
      </c>
      <c r="I44" s="7" t="n"/>
    </row>
    <row r="45" ht="15" customHeight="1">
      <c r="B45" s="7" t="n"/>
      <c r="C45" s="163">
        <f>'2 dilutions - Analysis'!D314</f>
        <v/>
      </c>
      <c r="D45" s="195">
        <f>'2 dilutions - Analysis'!S314</f>
        <v/>
      </c>
      <c r="E45" s="206">
        <f>'2 dilutions - Analysis'!T314</f>
        <v/>
      </c>
      <c r="F45" s="207">
        <f>'2 dilutions - Analysis'!U314</f>
        <v/>
      </c>
      <c r="G45" s="187" t="n">
        <v>25</v>
      </c>
      <c r="H45" s="396">
        <f>F45*G45</f>
        <v/>
      </c>
      <c r="I45" s="7" t="n"/>
    </row>
    <row r="46" ht="15" customHeight="1">
      <c r="B46" s="7" t="n"/>
      <c r="C46" s="163">
        <f>'2 dilutions - Analysis'!D320</f>
        <v/>
      </c>
      <c r="D46" s="195">
        <f>'2 dilutions - Analysis'!S320</f>
        <v/>
      </c>
      <c r="E46" s="206">
        <f>'2 dilutions - Analysis'!T320</f>
        <v/>
      </c>
      <c r="F46" s="207">
        <f>'2 dilutions - Analysis'!U320</f>
        <v/>
      </c>
      <c r="G46" s="187" t="n">
        <v>25</v>
      </c>
      <c r="H46" s="396">
        <f>F46*G46</f>
        <v/>
      </c>
      <c r="I46" s="7" t="n"/>
    </row>
    <row r="47" ht="15" customHeight="1">
      <c r="B47" s="7" t="n"/>
      <c r="C47" s="163">
        <f>'2 dilutions - Analysis'!D326</f>
        <v/>
      </c>
      <c r="D47" s="195">
        <f>'2 dilutions - Analysis'!S326</f>
        <v/>
      </c>
      <c r="E47" s="206">
        <f>'2 dilutions - Analysis'!T326</f>
        <v/>
      </c>
      <c r="F47" s="207">
        <f>'2 dilutions - Analysis'!U326</f>
        <v/>
      </c>
      <c r="G47" s="187" t="n">
        <v>25</v>
      </c>
      <c r="H47" s="396">
        <f>F47*G47</f>
        <v/>
      </c>
      <c r="I47" s="7" t="n"/>
    </row>
    <row r="48" ht="15" customHeight="1">
      <c r="B48" s="7" t="n"/>
      <c r="C48" s="163">
        <f>'2 dilutions - Analysis'!D332</f>
        <v/>
      </c>
      <c r="D48" s="195">
        <f>'2 dilutions - Analysis'!S332</f>
        <v/>
      </c>
      <c r="E48" s="206">
        <f>'2 dilutions - Analysis'!T332</f>
        <v/>
      </c>
      <c r="F48" s="207">
        <f>'2 dilutions - Analysis'!U332</f>
        <v/>
      </c>
      <c r="G48" s="187" t="n">
        <v>25</v>
      </c>
      <c r="H48" s="396">
        <f>F48*G48</f>
        <v/>
      </c>
      <c r="I48" s="7" t="n"/>
    </row>
    <row r="49" ht="15" customHeight="1">
      <c r="B49" s="7" t="n"/>
      <c r="C49" s="163">
        <f>'2 dilutions - Analysis'!D338</f>
        <v/>
      </c>
      <c r="D49" s="195">
        <f>'2 dilutions - Analysis'!S338</f>
        <v/>
      </c>
      <c r="E49" s="206">
        <f>'2 dilutions - Analysis'!T338</f>
        <v/>
      </c>
      <c r="F49" s="207">
        <f>'2 dilutions - Analysis'!U338</f>
        <v/>
      </c>
      <c r="G49" s="187" t="n">
        <v>25</v>
      </c>
      <c r="H49" s="396">
        <f>F49*G49</f>
        <v/>
      </c>
      <c r="I49" s="7" t="n"/>
    </row>
    <row r="50" ht="15" customHeight="1">
      <c r="B50" s="7" t="n"/>
      <c r="C50" s="163">
        <f>'2 dilutions - Analysis'!D344</f>
        <v/>
      </c>
      <c r="D50" s="195">
        <f>'2 dilutions - Analysis'!S344</f>
        <v/>
      </c>
      <c r="E50" s="206">
        <f>'2 dilutions - Analysis'!T344</f>
        <v/>
      </c>
      <c r="F50" s="207">
        <f>'2 dilutions - Analysis'!U344</f>
        <v/>
      </c>
      <c r="G50" s="187" t="n">
        <v>25</v>
      </c>
      <c r="H50" s="396">
        <f>F50*G50</f>
        <v/>
      </c>
      <c r="I50" s="7" t="n"/>
    </row>
    <row r="51" ht="15" customHeight="1">
      <c r="B51" s="7" t="n"/>
      <c r="C51" s="163">
        <f>'2 dilutions - Analysis'!D350</f>
        <v/>
      </c>
      <c r="D51" s="195">
        <f>'2 dilutions - Analysis'!S350</f>
        <v/>
      </c>
      <c r="E51" s="206">
        <f>'2 dilutions - Analysis'!T350</f>
        <v/>
      </c>
      <c r="F51" s="207">
        <f>'2 dilutions - Analysis'!U350</f>
        <v/>
      </c>
      <c r="G51" s="187" t="n">
        <v>25</v>
      </c>
      <c r="H51" s="396">
        <f>F51*G51</f>
        <v/>
      </c>
      <c r="I51" s="7" t="n"/>
    </row>
    <row r="52" ht="15" customHeight="1">
      <c r="B52" s="7" t="n"/>
      <c r="C52" s="163">
        <f>'2 dilutions - Analysis'!D356</f>
        <v/>
      </c>
      <c r="D52" s="195">
        <f>'2 dilutions - Analysis'!S356</f>
        <v/>
      </c>
      <c r="E52" s="206">
        <f>'2 dilutions - Analysis'!T356</f>
        <v/>
      </c>
      <c r="F52" s="207">
        <f>'2 dilutions - Analysis'!U356</f>
        <v/>
      </c>
      <c r="G52" s="187" t="n">
        <v>25</v>
      </c>
      <c r="H52" s="396">
        <f>F52*G52</f>
        <v/>
      </c>
      <c r="I52" s="7" t="n"/>
    </row>
    <row r="53" ht="15" customHeight="1" thickBot="1">
      <c r="B53" s="7" t="n"/>
      <c r="C53" s="164">
        <f>'2 dilutions - Analysis'!D362</f>
        <v/>
      </c>
      <c r="D53" s="196">
        <f>'2 dilutions - Analysis'!S362</f>
        <v/>
      </c>
      <c r="E53" s="208">
        <f>'2 dilutions - Analysis'!T362</f>
        <v/>
      </c>
      <c r="F53" s="209">
        <f>'2 dilutions - Analysis'!U362</f>
        <v/>
      </c>
      <c r="G53" s="188" t="n">
        <v>25</v>
      </c>
      <c r="H53" s="397">
        <f>F53*G53</f>
        <v/>
      </c>
      <c r="I53" s="7" t="n"/>
    </row>
    <row r="54" ht="15" customHeight="1">
      <c r="B54" s="7" t="n"/>
      <c r="C54" s="7" t="n"/>
      <c r="D54" s="7" t="n"/>
      <c r="E54" s="7" t="n"/>
      <c r="F54" s="7" t="n"/>
      <c r="G54" s="7" t="n"/>
      <c r="H54" s="7" t="n"/>
      <c r="I54" s="7" t="n"/>
    </row>
  </sheetData>
  <pageMargins left="0.7086614173228347" right="0.7086614173228347" top="0.7480314960629921" bottom="0.7480314960629921" header="0.3149606299212598" footer="0.3149606299212598"/>
  <pageSetup orientation="portrait" scale="67" fitToHeight="2"/>
  <headerFooter>
    <oddHeader/>
    <oddFooter>&amp;LData Analysis Template v4.14&amp;CKAPA Library Quantification Kit (Illumina® platforms)&amp;R© Kapa Biosystems 2014</oddFooter>
    <evenHeader/>
    <evenFooter/>
    <firstHeader/>
    <firstFooter/>
  </headerFooter>
</worksheet>
</file>

<file path=xl/worksheets/sheet6.xml><?xml version="1.0" encoding="utf-8"?>
<worksheet xmlns:r="http://schemas.openxmlformats.org/officeDocument/2006/relationships" xmlns="http://schemas.openxmlformats.org/spreadsheetml/2006/main">
  <sheetPr codeName="Sheet10">
    <tabColor rgb="FF92D050"/>
    <outlinePr summaryBelow="1" summaryRight="1"/>
    <pageSetUpPr fitToPage="1"/>
  </sheetPr>
  <dimension ref="B2:AE368"/>
  <sheetViews>
    <sheetView zoomScale="80" zoomScaleNormal="80" workbookViewId="0">
      <selection activeCell="A1" sqref="A1"/>
    </sheetView>
  </sheetViews>
  <sheetFormatPr baseColWidth="10" defaultColWidth="9.1640625" defaultRowHeight="15"/>
  <cols>
    <col width="3.6640625" customWidth="1" style="48" min="1" max="1"/>
    <col width="4.5" customWidth="1" style="48" min="2" max="2"/>
    <col width="19.6640625" customWidth="1" style="48" min="3" max="3"/>
    <col width="24.5" customWidth="1" style="48" min="4" max="4"/>
    <col width="16.6640625" customWidth="1" style="48" min="5" max="12"/>
    <col width="16.6640625" customWidth="1" style="95" min="13" max="13"/>
    <col width="18.33203125" customWidth="1" style="48" min="14" max="14"/>
    <col width="19" customWidth="1" style="48" min="15" max="15"/>
    <col width="18.33203125" customWidth="1" style="48" min="16" max="16"/>
    <col width="18.1640625" customWidth="1" style="48" min="17" max="20"/>
    <col width="16.1640625" customWidth="1" style="48" min="21" max="21"/>
    <col width="4.6640625" customWidth="1" style="48" min="22" max="22"/>
    <col width="9.6640625" customWidth="1" style="48" min="23" max="23"/>
    <col width="10.6640625" customWidth="1" style="48" min="24" max="24"/>
    <col width="9.1640625" customWidth="1" style="48" min="25" max="25"/>
    <col width="8.83203125" customWidth="1" style="48" min="26" max="31"/>
    <col width="9.1640625" customWidth="1" style="48" min="32" max="16384"/>
  </cols>
  <sheetData>
    <row r="1" ht="15" customHeight="1"/>
    <row r="2" ht="15" customHeight="1">
      <c r="B2" s="47" t="n"/>
      <c r="C2" s="47" t="n"/>
      <c r="D2" s="47" t="n"/>
      <c r="E2" s="47" t="n"/>
      <c r="F2" s="47" t="n"/>
      <c r="G2" s="47" t="n"/>
      <c r="H2" s="47" t="n"/>
      <c r="I2" s="47" t="n"/>
      <c r="J2" s="47" t="n"/>
      <c r="K2" s="47" t="n"/>
      <c r="L2" s="48" t="n"/>
    </row>
    <row r="3" ht="15" customHeight="1">
      <c r="B3" s="47" t="n"/>
      <c r="C3" s="49" t="inlineStr">
        <is>
          <t>Section 1. Review Cq values for DNA Standards</t>
        </is>
      </c>
      <c r="D3" s="50" t="n"/>
      <c r="E3" s="51" t="n"/>
      <c r="F3" s="52" t="n"/>
      <c r="G3" s="52" t="n"/>
      <c r="H3" s="52" t="n"/>
      <c r="I3" s="52" t="n"/>
      <c r="J3" s="52" t="n"/>
      <c r="K3" s="52" t="n"/>
      <c r="L3" s="122" t="n"/>
      <c r="M3" s="48" t="n"/>
    </row>
    <row r="4" ht="15" customHeight="1">
      <c r="B4" s="47" t="n"/>
      <c r="C4" s="49" t="n"/>
      <c r="D4" s="50" t="n"/>
      <c r="E4" s="51" t="n"/>
      <c r="F4" s="52" t="n"/>
      <c r="G4" s="52" t="n"/>
      <c r="H4" s="52" t="n"/>
      <c r="I4" s="52" t="n"/>
      <c r="J4" s="52" t="n"/>
      <c r="K4" s="52" t="n"/>
      <c r="L4" s="122" t="n"/>
      <c r="M4" s="48" t="n"/>
    </row>
    <row r="5" ht="15" customHeight="1">
      <c r="B5" s="47" t="n"/>
      <c r="C5" s="54" t="inlineStr">
        <is>
          <t>- Enter the appropriate information into the fields highlighted in green.</t>
        </is>
      </c>
      <c r="D5" s="55" t="n"/>
      <c r="E5" s="52" t="n"/>
      <c r="F5" s="52" t="n"/>
      <c r="G5" s="52" t="n"/>
      <c r="H5" s="52" t="n"/>
      <c r="I5" s="52" t="n"/>
      <c r="J5" s="52" t="n"/>
      <c r="K5" s="52" t="n"/>
      <c r="L5" s="122" t="n"/>
      <c r="M5" s="48" t="n"/>
    </row>
    <row r="6" ht="15" customHeight="1">
      <c r="B6" s="47" t="n"/>
      <c r="C6" s="54" t="inlineStr">
        <is>
          <t>- Move  "outliers" to column G (so these are no longer is used in calculations). Delete the formula in the corresponding row in column I.</t>
        </is>
      </c>
      <c r="D6" s="55" t="n"/>
      <c r="E6" s="52" t="n"/>
      <c r="F6" s="52" t="n"/>
      <c r="G6" s="52" t="n"/>
      <c r="H6" s="52" t="n"/>
      <c r="I6" s="52" t="n"/>
      <c r="J6" s="52" t="n"/>
      <c r="K6" s="52" t="n"/>
      <c r="L6" s="122" t="n"/>
      <c r="M6" s="48" t="n"/>
    </row>
    <row r="7" ht="15" customHeight="1">
      <c r="B7" s="47" t="n"/>
      <c r="C7" s="56" t="inlineStr">
        <is>
          <t xml:space="preserve">- The average Cq value for each DNA Standard should be ~3.3 cycles later than the DNA Standard that is 10-fold more concentrated (between 3.2 and 3.45 is very good  </t>
        </is>
      </c>
      <c r="D7" s="57" t="n"/>
      <c r="E7" s="52" t="n"/>
      <c r="F7" s="52" t="n"/>
      <c r="G7" s="52" t="n"/>
      <c r="H7" s="52" t="n"/>
      <c r="I7" s="52" t="n"/>
      <c r="J7" s="52" t="n"/>
      <c r="K7" s="52" t="n"/>
      <c r="L7" s="122" t="n"/>
      <c r="M7" s="48" t="n"/>
    </row>
    <row r="8" ht="15" customFormat="1" customHeight="1" s="124">
      <c r="B8" s="47" t="n"/>
      <c r="C8" s="58" t="inlineStr">
        <is>
          <t xml:space="preserve">   and 3.1 - 3.6 is acceptable).</t>
        </is>
      </c>
      <c r="D8" s="55" t="n"/>
      <c r="E8" s="52" t="n"/>
      <c r="F8" s="52" t="n"/>
      <c r="G8" s="52" t="n"/>
      <c r="H8" s="52" t="n"/>
      <c r="I8" s="52" t="n"/>
      <c r="J8" s="52" t="n"/>
      <c r="K8" s="52" t="n"/>
      <c r="L8" s="122" t="n"/>
      <c r="M8" s="95" t="n"/>
      <c r="Q8" s="31" t="n"/>
      <c r="R8" s="31" t="n"/>
      <c r="S8" s="31" t="n"/>
      <c r="T8" s="31" t="n"/>
    </row>
    <row r="9" ht="15" customHeight="1">
      <c r="B9" s="47" t="n"/>
      <c r="C9" s="59" t="inlineStr">
        <is>
          <t>- If the spacing between any two standards is less than 3.1 cycles and more than 3.6 cycles, those data points (and any library samples falling between those</t>
        </is>
      </c>
      <c r="D9" s="55" t="n"/>
      <c r="E9" s="52" t="n"/>
      <c r="F9" s="52" t="n"/>
      <c r="G9" s="52" t="n"/>
      <c r="H9" s="52" t="n"/>
      <c r="I9" s="52" t="n"/>
      <c r="J9" s="52" t="n"/>
      <c r="K9" s="52" t="n"/>
      <c r="L9" s="122" t="n"/>
      <c r="M9" s="48" t="n"/>
      <c r="Q9" s="14" t="n"/>
      <c r="R9" s="14" t="n"/>
      <c r="S9" s="14" t="n"/>
      <c r="T9" s="14" t="n"/>
    </row>
    <row r="10" ht="15" customHeight="1">
      <c r="B10" s="168" t="n"/>
      <c r="C10" s="60" t="inlineStr">
        <is>
          <t xml:space="preserve">  data points) are not highly reliable.</t>
        </is>
      </c>
      <c r="D10" s="55" t="n"/>
      <c r="E10" s="52" t="n"/>
      <c r="F10" s="52" t="n"/>
      <c r="G10" s="52" t="n"/>
      <c r="H10" s="52" t="n"/>
      <c r="I10" s="52" t="n"/>
      <c r="J10" s="52" t="n"/>
      <c r="K10" s="52" t="n"/>
      <c r="L10" s="122" t="n"/>
      <c r="M10" s="48" t="n"/>
      <c r="Q10" s="14" t="n"/>
      <c r="R10" s="14" t="n"/>
      <c r="S10" s="14" t="n"/>
      <c r="T10" s="14" t="n"/>
    </row>
    <row r="11" ht="15" customHeight="1">
      <c r="B11" s="168" t="n"/>
      <c r="C11" s="60" t="n"/>
      <c r="D11" s="55" t="n"/>
      <c r="E11" s="52" t="n"/>
      <c r="F11" s="52" t="n"/>
      <c r="G11" s="52" t="n"/>
      <c r="H11" s="52" t="n"/>
      <c r="I11" s="52" t="n"/>
      <c r="J11" s="52" t="n"/>
      <c r="K11" s="52" t="n"/>
      <c r="L11" s="122" t="n"/>
      <c r="M11" s="48" t="n"/>
      <c r="Q11" s="14" t="n"/>
      <c r="R11" s="14" t="n"/>
      <c r="S11" s="14" t="n"/>
      <c r="T11" s="14" t="n"/>
    </row>
    <row r="12" ht="15" customHeight="1" thickBot="1">
      <c r="B12" s="47" t="n"/>
      <c r="C12" s="47" t="n"/>
      <c r="D12" s="61" t="n"/>
      <c r="E12" s="47" t="n"/>
      <c r="F12" s="47" t="n"/>
      <c r="G12" s="47" t="n"/>
      <c r="H12" s="47" t="n"/>
      <c r="I12" s="47" t="n"/>
      <c r="J12" s="47" t="n"/>
      <c r="K12" s="47" t="n"/>
      <c r="L12" s="48" t="n"/>
      <c r="M12" s="48" t="n"/>
      <c r="Q12" s="14" t="n"/>
      <c r="R12" s="14" t="n"/>
      <c r="S12" s="14" t="n"/>
      <c r="T12" s="14" t="n"/>
    </row>
    <row r="13" ht="15" customHeight="1" thickBot="1">
      <c r="B13" s="47" t="n"/>
      <c r="C13" s="21" t="inlineStr">
        <is>
          <t>Well</t>
        </is>
      </c>
      <c r="D13" s="9" t="inlineStr">
        <is>
          <t>Std #</t>
        </is>
      </c>
      <c r="E13" s="9" t="inlineStr">
        <is>
          <t>Conc (pM)</t>
        </is>
      </c>
      <c r="F13" s="9" t="inlineStr">
        <is>
          <t>Cq</t>
        </is>
      </c>
      <c r="G13" s="9" t="inlineStr">
        <is>
          <t>Outliers</t>
        </is>
      </c>
      <c r="H13" s="29" t="inlineStr">
        <is>
          <t>Av Cq</t>
        </is>
      </c>
      <c r="I13" s="30" t="inlineStr">
        <is>
          <t>Difference</t>
        </is>
      </c>
      <c r="J13" s="20" t="inlineStr">
        <is>
          <t>Delta Cq</t>
        </is>
      </c>
      <c r="K13" s="47" t="n"/>
      <c r="L13" s="48" t="n"/>
      <c r="N13" s="48" t="n"/>
      <c r="Q13" s="31" t="n"/>
      <c r="R13" s="31" t="n"/>
      <c r="S13" s="31" t="n"/>
      <c r="T13" s="31" t="n"/>
    </row>
    <row r="14" ht="15" customHeight="1" thickTop="1">
      <c r="B14" s="47" t="n"/>
      <c r="C14" s="62" t="n"/>
      <c r="D14" s="63" t="n">
        <v>1</v>
      </c>
      <c r="E14" s="63" t="n">
        <v>20</v>
      </c>
      <c r="F14" s="64" t="n"/>
      <c r="G14" s="65" t="n"/>
      <c r="H14" s="66">
        <f>AVERAGE(F14:F16)</f>
        <v/>
      </c>
      <c r="I14" s="66">
        <f>F14-$H$14</f>
        <v/>
      </c>
      <c r="J14" s="67" t="inlineStr">
        <is>
          <t>-</t>
        </is>
      </c>
      <c r="K14" s="47" t="n"/>
      <c r="L14" s="48" t="n"/>
      <c r="N14" s="48" t="n"/>
      <c r="Q14" s="15" t="n"/>
      <c r="R14" s="15" t="n"/>
      <c r="S14" s="15" t="n"/>
      <c r="T14" s="15" t="n"/>
    </row>
    <row r="15" ht="15" customHeight="1">
      <c r="B15" s="47" t="n"/>
      <c r="C15" s="68" t="n"/>
      <c r="D15" s="63" t="n">
        <v>1</v>
      </c>
      <c r="E15" s="63" t="n">
        <v>20</v>
      </c>
      <c r="F15" s="69" t="n"/>
      <c r="G15" s="65" t="n"/>
      <c r="H15" s="70" t="n"/>
      <c r="I15" s="66">
        <f>F15-$H$14</f>
        <v/>
      </c>
      <c r="J15" s="222" t="n"/>
      <c r="K15" s="47" t="n"/>
      <c r="L15" s="48" t="n"/>
      <c r="N15" s="48" t="n"/>
      <c r="Q15" s="15" t="n"/>
      <c r="R15" s="15" t="n"/>
      <c r="S15" s="15" t="n"/>
      <c r="T15" s="15" t="n"/>
    </row>
    <row r="16" ht="15" customHeight="1">
      <c r="B16" s="47" t="n"/>
      <c r="C16" s="72" t="n"/>
      <c r="D16" s="73" t="n">
        <v>1</v>
      </c>
      <c r="E16" s="73" t="n">
        <v>20</v>
      </c>
      <c r="F16" s="74" t="n"/>
      <c r="G16" s="12" t="n"/>
      <c r="H16" s="75" t="n"/>
      <c r="I16" s="76">
        <f>F16-$H$14</f>
        <v/>
      </c>
      <c r="J16" s="221">
        <f>H17-H14</f>
        <v/>
      </c>
      <c r="K16" s="47" t="n"/>
      <c r="L16" s="48" t="n"/>
      <c r="N16" s="48" t="n"/>
      <c r="Q16" s="15" t="n"/>
      <c r="R16" s="15" t="n"/>
      <c r="S16" s="15" t="n"/>
      <c r="T16" s="15" t="n"/>
    </row>
    <row r="17" ht="15" customHeight="1">
      <c r="B17" s="47" t="n"/>
      <c r="C17" s="62" t="n"/>
      <c r="D17" s="63" t="n">
        <v>2</v>
      </c>
      <c r="E17" s="63" t="n">
        <v>2</v>
      </c>
      <c r="F17" s="64" t="n"/>
      <c r="G17" s="65" t="n"/>
      <c r="H17" s="66">
        <f>AVERAGE(F17:F19)</f>
        <v/>
      </c>
      <c r="I17" s="66">
        <f>F17-$H$17</f>
        <v/>
      </c>
      <c r="J17" s="356" t="n"/>
      <c r="K17" s="47" t="n"/>
      <c r="L17" s="48" t="n"/>
      <c r="N17" s="48" t="n"/>
      <c r="Q17" s="14" t="n"/>
      <c r="R17" s="14" t="n"/>
      <c r="S17" s="14" t="n"/>
      <c r="T17" s="14" t="n"/>
    </row>
    <row r="18" ht="15" customHeight="1">
      <c r="B18" s="47" t="n"/>
      <c r="C18" s="68" t="n"/>
      <c r="D18" s="63" t="n">
        <v>2</v>
      </c>
      <c r="E18" s="63" t="n">
        <v>2</v>
      </c>
      <c r="F18" s="69" t="n"/>
      <c r="G18" s="65" t="n"/>
      <c r="H18" s="70" t="n"/>
      <c r="I18" s="66">
        <f>F18-$H$17</f>
        <v/>
      </c>
      <c r="J18" s="222" t="n"/>
      <c r="K18" s="47" t="n"/>
      <c r="L18" s="48" t="n"/>
      <c r="N18" s="48" t="n"/>
    </row>
    <row r="19" ht="15" customHeight="1">
      <c r="B19" s="47" t="n"/>
      <c r="C19" s="72" t="n"/>
      <c r="D19" s="73" t="n">
        <v>2</v>
      </c>
      <c r="E19" s="73" t="n">
        <v>2</v>
      </c>
      <c r="F19" s="74" t="n"/>
      <c r="G19" s="12" t="n"/>
      <c r="H19" s="75" t="n"/>
      <c r="I19" s="76">
        <f>F19-$H$17</f>
        <v/>
      </c>
      <c r="J19" s="221">
        <f>H20-H17</f>
        <v/>
      </c>
      <c r="K19" s="47" t="n"/>
      <c r="L19" s="48" t="n"/>
      <c r="N19" s="48" t="n"/>
    </row>
    <row r="20" ht="15" customHeight="1">
      <c r="B20" s="47" t="n"/>
      <c r="C20" s="62" t="n"/>
      <c r="D20" s="63" t="n">
        <v>3</v>
      </c>
      <c r="E20" s="63" t="n">
        <v>0.2</v>
      </c>
      <c r="F20" s="64" t="n"/>
      <c r="G20" s="65" t="n"/>
      <c r="H20" s="66">
        <f>AVERAGE(F20:F22)</f>
        <v/>
      </c>
      <c r="I20" s="66">
        <f>F20-$H$20</f>
        <v/>
      </c>
      <c r="J20" s="356" t="n"/>
      <c r="K20" s="47" t="n"/>
      <c r="L20" s="48" t="n"/>
      <c r="N20" s="48" t="n"/>
    </row>
    <row r="21" ht="15" customHeight="1">
      <c r="B21" s="47" t="n"/>
      <c r="C21" s="68" t="n"/>
      <c r="D21" s="63" t="n">
        <v>3</v>
      </c>
      <c r="E21" s="63" t="n">
        <v>0.2</v>
      </c>
      <c r="F21" s="69" t="n"/>
      <c r="G21" s="65" t="n"/>
      <c r="H21" s="70" t="n"/>
      <c r="I21" s="66">
        <f>F21-$H$20</f>
        <v/>
      </c>
      <c r="J21" s="77" t="n"/>
      <c r="K21" s="47" t="n"/>
      <c r="L21" s="48" t="n"/>
      <c r="N21" s="48" t="n"/>
    </row>
    <row r="22" ht="15" customHeight="1">
      <c r="B22" s="47" t="n"/>
      <c r="C22" s="72" t="n"/>
      <c r="D22" s="73" t="n">
        <v>3</v>
      </c>
      <c r="E22" s="73" t="n">
        <v>0.2</v>
      </c>
      <c r="F22" s="74" t="n"/>
      <c r="G22" s="12" t="n"/>
      <c r="H22" s="75" t="n"/>
      <c r="I22" s="76">
        <f>F22-$H$20</f>
        <v/>
      </c>
      <c r="J22" s="221">
        <f>H23-H20</f>
        <v/>
      </c>
      <c r="K22" s="47" t="n"/>
      <c r="L22" s="48" t="n"/>
      <c r="N22" s="48" t="n"/>
    </row>
    <row r="23" ht="15" customHeight="1">
      <c r="B23" s="47" t="n"/>
      <c r="C23" s="62" t="n"/>
      <c r="D23" s="63" t="n">
        <v>4</v>
      </c>
      <c r="E23" s="63" t="n">
        <v>0.02</v>
      </c>
      <c r="F23" s="64" t="n"/>
      <c r="G23" s="65" t="n"/>
      <c r="H23" s="66">
        <f>AVERAGE(F23:F25)</f>
        <v/>
      </c>
      <c r="I23" s="66">
        <f>F23-$H$23</f>
        <v/>
      </c>
      <c r="J23" s="356" t="n"/>
      <c r="K23" s="47" t="n"/>
      <c r="L23" s="48" t="n"/>
      <c r="N23" s="48" t="n"/>
    </row>
    <row r="24" ht="15" customHeight="1">
      <c r="B24" s="47" t="n"/>
      <c r="C24" s="68" t="n"/>
      <c r="D24" s="63" t="n">
        <v>4</v>
      </c>
      <c r="E24" s="63" t="n">
        <v>0.02</v>
      </c>
      <c r="F24" s="69" t="n"/>
      <c r="G24" s="65" t="n"/>
      <c r="H24" s="70" t="n"/>
      <c r="I24" s="66">
        <f>F24-$H$23</f>
        <v/>
      </c>
      <c r="J24" s="77" t="n"/>
      <c r="K24" s="47" t="n"/>
      <c r="L24" s="48" t="n"/>
      <c r="N24" s="48" t="n"/>
    </row>
    <row r="25" ht="15" customHeight="1">
      <c r="B25" s="47" t="n"/>
      <c r="C25" s="72" t="n"/>
      <c r="D25" s="73" t="n">
        <v>4</v>
      </c>
      <c r="E25" s="73" t="n">
        <v>0.02</v>
      </c>
      <c r="F25" s="74" t="n"/>
      <c r="G25" s="12" t="n"/>
      <c r="H25" s="75" t="n"/>
      <c r="I25" s="76">
        <f>F25-$H$23</f>
        <v/>
      </c>
      <c r="J25" s="221">
        <f>H26-H23</f>
        <v/>
      </c>
      <c r="K25" s="47" t="n"/>
      <c r="L25" s="48" t="n"/>
      <c r="N25" s="48" t="n"/>
    </row>
    <row r="26" ht="15" customHeight="1">
      <c r="B26" s="47" t="n"/>
      <c r="C26" s="62" t="n"/>
      <c r="D26" s="63" t="n">
        <v>5</v>
      </c>
      <c r="E26" s="63" t="n">
        <v>0.002</v>
      </c>
      <c r="F26" s="64" t="n"/>
      <c r="G26" s="65" t="n"/>
      <c r="H26" s="66">
        <f>AVERAGE(F26:F28)</f>
        <v/>
      </c>
      <c r="I26" s="66">
        <f>F26-$H$26</f>
        <v/>
      </c>
      <c r="J26" s="356" t="n"/>
      <c r="K26" s="47" t="n"/>
      <c r="L26" s="48" t="n"/>
      <c r="N26" s="48" t="n"/>
    </row>
    <row r="27" ht="15" customHeight="1">
      <c r="B27" s="47" t="n"/>
      <c r="C27" s="68" t="n"/>
      <c r="D27" s="63" t="n">
        <v>5</v>
      </c>
      <c r="E27" s="63" t="n">
        <v>0.002</v>
      </c>
      <c r="F27" s="69" t="n"/>
      <c r="G27" s="65" t="n"/>
      <c r="H27" s="70" t="n"/>
      <c r="I27" s="66">
        <f>F27-$H$26</f>
        <v/>
      </c>
      <c r="J27" s="77" t="n"/>
      <c r="K27" s="47" t="n"/>
      <c r="L27" s="48" t="n"/>
      <c r="N27" s="48" t="n"/>
    </row>
    <row r="28" ht="15" customHeight="1">
      <c r="B28" s="47" t="n"/>
      <c r="C28" s="72" t="n"/>
      <c r="D28" s="73" t="n">
        <v>5</v>
      </c>
      <c r="E28" s="73" t="n">
        <v>0.002</v>
      </c>
      <c r="F28" s="74" t="n"/>
      <c r="G28" s="12" t="n"/>
      <c r="H28" s="75" t="n"/>
      <c r="I28" s="76">
        <f>F28-$H$26</f>
        <v/>
      </c>
      <c r="J28" s="221">
        <f>H29-H26</f>
        <v/>
      </c>
      <c r="K28" s="47" t="n"/>
      <c r="L28" s="48" t="n"/>
      <c r="N28" s="48" t="n"/>
    </row>
    <row r="29" ht="15" customHeight="1">
      <c r="B29" s="47" t="n"/>
      <c r="C29" s="62" t="n"/>
      <c r="D29" s="63" t="n">
        <v>6</v>
      </c>
      <c r="E29" s="63" t="n">
        <v>0.0002</v>
      </c>
      <c r="F29" s="64" t="n"/>
      <c r="G29" s="65" t="n"/>
      <c r="H29" s="66">
        <f>AVERAGE(F29:F31)</f>
        <v/>
      </c>
      <c r="I29" s="66">
        <f>F29-$H$29</f>
        <v/>
      </c>
      <c r="J29" s="356" t="n"/>
      <c r="K29" s="47" t="n"/>
      <c r="L29" s="48" t="n"/>
      <c r="N29" s="48" t="n"/>
    </row>
    <row r="30" ht="15" customHeight="1">
      <c r="B30" s="47" t="n"/>
      <c r="C30" s="68" t="n"/>
      <c r="D30" s="63" t="n">
        <v>6</v>
      </c>
      <c r="E30" s="63" t="n">
        <v>0.0002</v>
      </c>
      <c r="F30" s="69" t="n"/>
      <c r="G30" s="65" t="n"/>
      <c r="H30" s="70" t="n"/>
      <c r="I30" s="66">
        <f>F30-$H$29</f>
        <v/>
      </c>
      <c r="J30" s="222" t="n"/>
      <c r="K30" s="47" t="n"/>
      <c r="L30" s="48" t="n"/>
      <c r="N30" s="48" t="n"/>
    </row>
    <row r="31" ht="15" customHeight="1">
      <c r="B31" s="47" t="n"/>
      <c r="C31" s="72" t="n"/>
      <c r="D31" s="73" t="n">
        <v>6</v>
      </c>
      <c r="E31" s="73" t="n">
        <v>0.0002</v>
      </c>
      <c r="F31" s="74" t="n"/>
      <c r="G31" s="12" t="n"/>
      <c r="H31" s="75" t="n"/>
      <c r="I31" s="76">
        <f>F31-$H$29</f>
        <v/>
      </c>
      <c r="J31" s="221">
        <f>H32-H29</f>
        <v/>
      </c>
      <c r="K31" s="47" t="n"/>
      <c r="L31" s="48" t="n"/>
      <c r="M31" s="78" t="n"/>
      <c r="N31" s="48" t="n"/>
      <c r="AB31" s="79" t="n"/>
      <c r="AC31" s="79" t="n"/>
      <c r="AD31" s="80" t="n"/>
      <c r="AE31" s="79" t="n"/>
    </row>
    <row r="32" ht="15" customHeight="1">
      <c r="B32" s="47" t="n"/>
      <c r="C32" s="62" t="n"/>
      <c r="D32" s="63" t="inlineStr">
        <is>
          <t>NTC</t>
        </is>
      </c>
      <c r="E32" s="81" t="inlineStr">
        <is>
          <t>-</t>
        </is>
      </c>
      <c r="F32" s="64" t="n"/>
      <c r="G32" s="65" t="n"/>
      <c r="H32" s="66">
        <f>AVERAGE(F32:F34)</f>
        <v/>
      </c>
      <c r="I32" s="66" t="n"/>
      <c r="J32" s="356" t="n"/>
      <c r="K32" s="47" t="n"/>
      <c r="L32" s="48" t="n"/>
      <c r="N32" s="48" t="n"/>
      <c r="AB32" s="79" t="n"/>
      <c r="AC32" s="79" t="n"/>
      <c r="AD32" s="80" t="n"/>
      <c r="AE32" s="79" t="n"/>
    </row>
    <row r="33" ht="15" customHeight="1">
      <c r="B33" s="47" t="n"/>
      <c r="C33" s="68" t="n"/>
      <c r="D33" s="63" t="inlineStr">
        <is>
          <t>NTC</t>
        </is>
      </c>
      <c r="E33" s="81" t="inlineStr">
        <is>
          <t>-</t>
        </is>
      </c>
      <c r="F33" s="69" t="n"/>
      <c r="G33" s="65" t="n"/>
      <c r="H33" s="70" t="n"/>
      <c r="I33" s="66" t="n"/>
      <c r="J33" s="222" t="n"/>
      <c r="K33" s="47" t="n"/>
      <c r="L33" s="48" t="n"/>
      <c r="N33" s="48" t="n"/>
      <c r="AB33" s="79" t="n"/>
      <c r="AC33" s="79" t="n"/>
      <c r="AD33" s="80" t="n"/>
      <c r="AE33" s="79" t="n"/>
    </row>
    <row r="34" ht="15" customHeight="1" thickBot="1">
      <c r="B34" s="47" t="n"/>
      <c r="C34" s="82" t="n"/>
      <c r="D34" s="83" t="inlineStr">
        <is>
          <t>NTC</t>
        </is>
      </c>
      <c r="E34" s="84" t="inlineStr">
        <is>
          <t>-</t>
        </is>
      </c>
      <c r="F34" s="85" t="n"/>
      <c r="G34" s="86" t="n"/>
      <c r="H34" s="87" t="n"/>
      <c r="I34" s="88" t="n"/>
      <c r="J34" s="89" t="n"/>
      <c r="K34" s="47" t="n"/>
      <c r="L34" s="48" t="n"/>
      <c r="N34" s="48" t="n"/>
      <c r="AB34" s="79" t="n"/>
      <c r="AC34" s="79" t="n"/>
      <c r="AD34" s="80" t="n"/>
      <c r="AE34" s="79" t="n"/>
    </row>
    <row r="35" ht="15" customHeight="1">
      <c r="B35" s="47" t="n"/>
      <c r="C35" s="47" t="n"/>
      <c r="D35" s="47" t="n"/>
      <c r="E35" s="47" t="n"/>
      <c r="F35" s="47" t="n"/>
      <c r="G35" s="90" t="n"/>
      <c r="H35" s="47" t="n"/>
      <c r="I35" s="47" t="n"/>
      <c r="J35" s="47" t="n"/>
      <c r="K35" s="145" t="n"/>
      <c r="L35" s="130" t="n"/>
      <c r="M35" s="130" t="n"/>
      <c r="N35" s="130" t="n"/>
      <c r="O35" s="130" t="n"/>
      <c r="P35" s="130" t="n"/>
      <c r="Q35" s="130" t="n"/>
      <c r="R35" s="130" t="n"/>
      <c r="S35" s="130" t="n"/>
      <c r="T35" s="130" t="n"/>
      <c r="U35" s="130" t="n"/>
      <c r="V35" s="130" t="n"/>
      <c r="W35" s="124" t="n"/>
      <c r="X35" s="94" t="n"/>
      <c r="Y35" s="95" t="n"/>
      <c r="AB35" s="79" t="n"/>
      <c r="AC35" s="79" t="n"/>
      <c r="AD35" s="80" t="n"/>
      <c r="AE35" s="79" t="n"/>
    </row>
    <row r="36" ht="15" customHeight="1">
      <c r="B36" s="47" t="n"/>
      <c r="C36" s="47" t="n"/>
      <c r="D36" s="47" t="n"/>
      <c r="E36" s="47" t="n"/>
      <c r="F36" s="47" t="n"/>
      <c r="G36" s="90" t="n"/>
      <c r="H36" s="47" t="n"/>
      <c r="I36" s="47" t="n"/>
      <c r="J36" s="47" t="n"/>
      <c r="K36" s="47" t="n"/>
      <c r="L36" s="130" t="n"/>
      <c r="M36" s="130" t="n"/>
      <c r="N36" s="130" t="n"/>
      <c r="O36" s="130" t="n"/>
      <c r="P36" s="130" t="n"/>
      <c r="Q36" s="130" t="n"/>
      <c r="R36" s="130" t="n"/>
      <c r="S36" s="130" t="n"/>
      <c r="T36" s="130" t="n"/>
      <c r="U36" s="130" t="n"/>
      <c r="V36" s="130" t="n"/>
      <c r="W36" s="94" t="n"/>
      <c r="X36" s="94" t="n"/>
      <c r="Y36" s="96" t="n"/>
      <c r="AB36" s="79" t="n"/>
      <c r="AC36" s="79" t="n"/>
      <c r="AD36" s="80" t="n"/>
      <c r="AE36" s="79" t="n"/>
    </row>
    <row r="37" ht="15" customHeight="1">
      <c r="G37" s="97" t="n"/>
      <c r="L37" s="130" t="n"/>
      <c r="M37" s="130" t="n"/>
      <c r="N37" s="130" t="n"/>
      <c r="O37" s="130" t="n"/>
      <c r="P37" s="130" t="n"/>
      <c r="Q37" s="130" t="n"/>
      <c r="R37" s="130" t="n"/>
      <c r="S37" s="130" t="n"/>
      <c r="T37" s="130" t="n"/>
      <c r="U37" s="130" t="n"/>
      <c r="V37" s="130" t="n"/>
      <c r="W37" s="124" t="n"/>
      <c r="X37" s="94" t="n"/>
      <c r="Y37" s="95" t="n"/>
    </row>
    <row r="38" ht="15" customHeight="1">
      <c r="W38" s="124" t="n"/>
      <c r="X38" s="94" t="n"/>
      <c r="Y38" s="95" t="n"/>
    </row>
    <row r="39" ht="15" customHeight="1">
      <c r="B39" s="47" t="n"/>
      <c r="C39" s="51" t="n"/>
      <c r="D39" s="52" t="n"/>
      <c r="E39" s="52" t="n"/>
      <c r="F39" s="52" t="n"/>
      <c r="G39" s="98" t="n"/>
      <c r="H39" s="98" t="n"/>
      <c r="I39" s="98" t="n"/>
      <c r="J39" s="98" t="n"/>
      <c r="K39" s="98" t="n"/>
      <c r="L39" s="98" t="n"/>
      <c r="M39" s="98" t="n"/>
      <c r="N39" s="98" t="n"/>
      <c r="O39" s="98" t="n"/>
      <c r="P39" s="98" t="n"/>
      <c r="W39" s="124" t="n"/>
      <c r="X39" s="94" t="n"/>
      <c r="Y39" s="95" t="n"/>
    </row>
    <row r="40" ht="21" customHeight="1">
      <c r="B40" s="47" t="n"/>
      <c r="C40" s="49" t="inlineStr">
        <is>
          <t>Section 2. Generate and review the standard curve</t>
        </is>
      </c>
      <c r="D40" s="52" t="n"/>
      <c r="E40" s="52" t="n"/>
      <c r="F40" s="52" t="n"/>
      <c r="G40" s="98" t="n"/>
      <c r="H40" s="98" t="n"/>
      <c r="I40" s="98" t="n"/>
      <c r="J40" s="98" t="n"/>
      <c r="K40" s="98" t="n"/>
      <c r="L40" s="98" t="n"/>
      <c r="M40" s="98" t="n"/>
      <c r="N40" s="98" t="n"/>
      <c r="O40" s="98" t="n"/>
      <c r="P40" s="98" t="n"/>
      <c r="Q40" s="99" t="n"/>
      <c r="R40" s="99" t="n"/>
      <c r="S40" s="99" t="n"/>
      <c r="T40" s="99" t="n"/>
      <c r="W40" s="94" t="n"/>
      <c r="X40" s="94" t="n"/>
      <c r="Y40" s="100" t="n"/>
    </row>
    <row r="41" ht="15" customHeight="1">
      <c r="B41" s="47" t="n"/>
      <c r="C41" s="49" t="n"/>
      <c r="D41" s="52" t="n"/>
      <c r="E41" s="52" t="n"/>
      <c r="F41" s="52" t="n"/>
      <c r="G41" s="98" t="n"/>
      <c r="H41" s="98" t="n"/>
      <c r="I41" s="98" t="n"/>
      <c r="J41" s="98" t="n"/>
      <c r="K41" s="98" t="n"/>
      <c r="L41" s="98" t="n"/>
      <c r="M41" s="98" t="n"/>
      <c r="N41" s="98" t="n"/>
      <c r="O41" s="98" t="n"/>
      <c r="P41" s="98" t="n"/>
      <c r="Q41" s="99" t="n"/>
      <c r="R41" s="99" t="n"/>
      <c r="S41" s="99" t="n"/>
      <c r="T41" s="99" t="n"/>
      <c r="W41" s="94" t="n"/>
      <c r="X41" s="94" t="n"/>
      <c r="Y41" s="100" t="n"/>
    </row>
    <row r="42" ht="15" customHeight="1">
      <c r="B42" s="47" t="n"/>
      <c r="C42" s="54" t="inlineStr">
        <is>
          <t>- Type the value for the intercept from the graph to the right into cell D57.</t>
        </is>
      </c>
      <c r="D42" s="98" t="n"/>
      <c r="E42" s="98" t="n"/>
      <c r="F42" s="98" t="n"/>
      <c r="G42" s="98" t="n"/>
      <c r="H42" s="98" t="n"/>
      <c r="I42" s="98" t="n"/>
      <c r="J42" s="98" t="n"/>
      <c r="K42" s="98" t="n"/>
      <c r="L42" s="98" t="n"/>
      <c r="M42" s="98" t="n"/>
      <c r="N42" s="98" t="n"/>
      <c r="O42" s="98" t="n"/>
      <c r="P42" s="98" t="n"/>
      <c r="Q42" s="99" t="n"/>
      <c r="R42" s="99" t="n"/>
      <c r="S42" s="99" t="n"/>
      <c r="T42" s="99" t="n"/>
    </row>
    <row r="43" ht="15" customHeight="1">
      <c r="B43" s="47" t="n"/>
      <c r="C43" s="54" t="inlineStr">
        <is>
          <t xml:space="preserve">- Type the value for the slope from the graph to the right into cell D59. </t>
        </is>
      </c>
      <c r="D43" s="98" t="n"/>
      <c r="E43" s="98" t="n"/>
      <c r="F43" s="98" t="n"/>
      <c r="G43" s="98" t="n"/>
      <c r="H43" s="47" t="n"/>
      <c r="I43" s="47" t="n"/>
      <c r="J43" s="47" t="n"/>
      <c r="K43" s="47" t="inlineStr">
        <is>
          <t>Note: if the standard curve equation does not update, click on the line, right click and select</t>
        </is>
      </c>
      <c r="L43" s="145" t="n"/>
      <c r="M43" s="145" t="n"/>
      <c r="N43" s="145" t="n"/>
      <c r="O43" s="145" t="n"/>
      <c r="P43" s="98" t="n"/>
      <c r="Q43" s="99" t="n"/>
      <c r="R43" s="99" t="n"/>
      <c r="S43" s="99" t="n"/>
      <c r="T43" s="99" t="n"/>
      <c r="U43" s="130" t="n"/>
      <c r="V43" s="130" t="n"/>
    </row>
    <row r="44" ht="15" customHeight="1">
      <c r="B44" s="47" t="n"/>
      <c r="C44" s="98" t="n"/>
      <c r="D44" s="98" t="n"/>
      <c r="E44" s="98" t="n"/>
      <c r="F44" s="98" t="n"/>
      <c r="G44" s="98" t="n"/>
      <c r="H44" s="47" t="n"/>
      <c r="I44" s="47" t="n"/>
      <c r="J44" s="47" t="n"/>
      <c r="K44" s="47" t="inlineStr">
        <is>
          <t>Format Trendline. (Untick and) tick the boxes for "Display Equation and R-squared value on chart"</t>
        </is>
      </c>
      <c r="L44" s="145" t="n"/>
      <c r="M44" s="145" t="n"/>
      <c r="N44" s="145" t="n"/>
      <c r="O44" s="145" t="n"/>
      <c r="P44" s="98" t="n"/>
      <c r="Q44" s="99" t="n"/>
      <c r="R44" s="99" t="n"/>
      <c r="S44" s="99" t="n"/>
      <c r="T44" s="99" t="n"/>
      <c r="U44" s="130" t="n"/>
      <c r="V44" s="130" t="n"/>
    </row>
    <row r="45" ht="15" customHeight="1" thickBot="1">
      <c r="B45" s="47" t="n"/>
      <c r="C45" s="47" t="n"/>
      <c r="D45" s="47" t="n"/>
      <c r="E45" s="47" t="n"/>
      <c r="F45" s="47" t="n"/>
      <c r="G45" s="90" t="n"/>
      <c r="H45" s="47" t="n"/>
      <c r="I45" s="47" t="n"/>
      <c r="J45" s="47" t="n"/>
      <c r="K45" s="47" t="n"/>
      <c r="L45" s="145" t="n"/>
      <c r="M45" s="145" t="n"/>
      <c r="N45" s="145" t="n"/>
      <c r="O45" s="145" t="n"/>
      <c r="P45" s="98" t="n"/>
      <c r="Q45" s="99" t="n"/>
      <c r="R45" s="99" t="n"/>
      <c r="S45" s="99" t="n"/>
      <c r="T45" s="99" t="n"/>
      <c r="U45" s="130" t="n"/>
      <c r="V45" s="130" t="n"/>
    </row>
    <row r="46" ht="15" customHeight="1">
      <c r="B46" s="47" t="n"/>
      <c r="C46" s="101" t="n"/>
      <c r="D46" s="102" t="n"/>
      <c r="E46" s="102" t="n"/>
      <c r="F46" s="103" t="n"/>
      <c r="G46" s="104" t="n"/>
      <c r="H46" s="105" t="n"/>
      <c r="I46" s="47" t="n"/>
      <c r="J46" s="47" t="n"/>
      <c r="K46" s="47" t="n"/>
      <c r="L46" s="47" t="n"/>
      <c r="M46" s="61" t="n"/>
      <c r="N46" s="47" t="n"/>
      <c r="O46" s="47" t="n"/>
      <c r="P46" s="98" t="n"/>
      <c r="Q46" s="99" t="n"/>
      <c r="R46" s="99" t="n"/>
      <c r="S46" s="99" t="n"/>
      <c r="T46" s="99" t="n"/>
    </row>
    <row r="47" ht="15" customHeight="1" thickBot="1">
      <c r="B47" s="47" t="n"/>
      <c r="C47" s="27" t="inlineStr">
        <is>
          <t>DNA Standard</t>
        </is>
      </c>
      <c r="D47" s="357" t="inlineStr">
        <is>
          <t>Conc in pM</t>
        </is>
      </c>
      <c r="E47" s="106" t="inlineStr">
        <is>
          <t>Log conc</t>
        </is>
      </c>
      <c r="F47" s="28" t="inlineStr">
        <is>
          <t>Average Cq</t>
        </is>
      </c>
      <c r="G47" s="26" t="inlineStr">
        <is>
          <t>Delta Cq</t>
        </is>
      </c>
      <c r="H47" s="24" t="n"/>
      <c r="I47" s="47" t="n"/>
      <c r="J47" s="47" t="n"/>
      <c r="K47" s="47" t="n"/>
      <c r="L47" s="47" t="n"/>
      <c r="M47" s="61" t="n"/>
      <c r="N47" s="47" t="n"/>
      <c r="O47" s="47" t="n"/>
      <c r="P47" s="98" t="n"/>
      <c r="Q47" s="99" t="n"/>
      <c r="R47" s="99" t="n"/>
      <c r="S47" s="99" t="n"/>
      <c r="T47" s="99" t="n"/>
    </row>
    <row r="48" ht="15" customHeight="1" thickTop="1">
      <c r="B48" s="47" t="n"/>
      <c r="C48" s="107" t="n">
        <v>1</v>
      </c>
      <c r="D48" s="358" t="n">
        <v>20</v>
      </c>
      <c r="E48" s="109">
        <f>LOG(D48)</f>
        <v/>
      </c>
      <c r="F48" s="113">
        <f>H14</f>
        <v/>
      </c>
      <c r="G48" s="111" t="inlineStr">
        <is>
          <t>-</t>
        </is>
      </c>
      <c r="H48" s="112" t="n"/>
      <c r="I48" s="47" t="n"/>
      <c r="J48" s="47" t="n"/>
      <c r="K48" s="47" t="n"/>
      <c r="L48" s="47" t="n"/>
      <c r="M48" s="61" t="n"/>
      <c r="N48" s="47" t="n"/>
      <c r="O48" s="47" t="n"/>
      <c r="P48" s="98" t="n"/>
      <c r="Q48" s="99" t="n"/>
      <c r="R48" s="99" t="n"/>
      <c r="S48" s="99" t="n"/>
      <c r="T48" s="99" t="n"/>
    </row>
    <row r="49" ht="15" customHeight="1">
      <c r="B49" s="47" t="n"/>
      <c r="C49" s="107" t="n">
        <v>2</v>
      </c>
      <c r="D49" s="358" t="n">
        <v>2</v>
      </c>
      <c r="E49" s="109">
        <f>LOG(D49)</f>
        <v/>
      </c>
      <c r="F49" s="113">
        <f>H17</f>
        <v/>
      </c>
      <c r="G49" s="114">
        <f>F49-F48</f>
        <v/>
      </c>
      <c r="H49" s="220" t="inlineStr">
        <is>
          <t>Should be 
between 
3.1 and 3.6</t>
        </is>
      </c>
      <c r="I49" s="47" t="n"/>
      <c r="J49" s="47" t="n"/>
      <c r="K49" s="47" t="n"/>
      <c r="L49" s="47" t="n"/>
      <c r="M49" s="61" t="n"/>
      <c r="N49" s="47" t="n"/>
      <c r="O49" s="47" t="n"/>
      <c r="P49" s="98" t="n"/>
      <c r="Q49" s="99" t="n"/>
      <c r="R49" s="99" t="n"/>
      <c r="S49" s="99" t="n"/>
      <c r="T49" s="99" t="n"/>
    </row>
    <row r="50" ht="15" customHeight="1">
      <c r="B50" s="47" t="n"/>
      <c r="C50" s="107" t="n">
        <v>3</v>
      </c>
      <c r="D50" s="358" t="n">
        <v>0.2</v>
      </c>
      <c r="E50" s="109">
        <f>LOG(D50)</f>
        <v/>
      </c>
      <c r="F50" s="113">
        <f>H20</f>
        <v/>
      </c>
      <c r="G50" s="114">
        <f>F50-F49</f>
        <v/>
      </c>
      <c r="H50" s="359" t="n"/>
      <c r="I50" s="47" t="n"/>
      <c r="J50" s="47" t="n"/>
      <c r="K50" s="47" t="n"/>
      <c r="L50" s="47" t="n"/>
      <c r="M50" s="61" t="n"/>
      <c r="N50" s="47" t="n"/>
      <c r="O50" s="47" t="n"/>
      <c r="P50" s="98" t="n"/>
      <c r="Q50" s="99" t="n"/>
      <c r="R50" s="99" t="n"/>
      <c r="S50" s="99" t="n"/>
      <c r="T50" s="99" t="n"/>
    </row>
    <row r="51" ht="15" customHeight="1">
      <c r="B51" s="47" t="n"/>
      <c r="C51" s="107" t="n">
        <v>4</v>
      </c>
      <c r="D51" s="358" t="n">
        <v>0.02</v>
      </c>
      <c r="E51" s="109">
        <f>LOG(D51)</f>
        <v/>
      </c>
      <c r="F51" s="113">
        <f>H23</f>
        <v/>
      </c>
      <c r="G51" s="114">
        <f>F51-F50</f>
        <v/>
      </c>
      <c r="H51" s="359" t="n"/>
      <c r="I51" s="47" t="n"/>
      <c r="J51" s="47" t="n"/>
      <c r="K51" s="47" t="n"/>
      <c r="L51" s="47" t="n"/>
      <c r="M51" s="61" t="n"/>
      <c r="N51" s="47" t="n"/>
      <c r="O51" s="47" t="n"/>
      <c r="P51" s="98" t="n"/>
      <c r="Q51" s="99" t="n"/>
      <c r="R51" s="99" t="n"/>
      <c r="S51" s="99" t="n"/>
      <c r="T51" s="99" t="n"/>
    </row>
    <row r="52" ht="15" customHeight="1">
      <c r="B52" s="47" t="n"/>
      <c r="C52" s="107" t="n">
        <v>5</v>
      </c>
      <c r="D52" s="358" t="n">
        <v>0.002</v>
      </c>
      <c r="E52" s="109">
        <f>LOG(D52)</f>
        <v/>
      </c>
      <c r="F52" s="113">
        <f>H26</f>
        <v/>
      </c>
      <c r="G52" s="114">
        <f>F52-F51</f>
        <v/>
      </c>
      <c r="H52" s="359" t="n"/>
      <c r="I52" s="47" t="n"/>
      <c r="J52" s="47" t="n"/>
      <c r="K52" s="47" t="n"/>
      <c r="L52" s="47" t="n"/>
      <c r="M52" s="61" t="n"/>
      <c r="N52" s="47" t="n"/>
      <c r="O52" s="47" t="n"/>
      <c r="P52" s="98" t="n"/>
      <c r="Q52" s="99" t="n"/>
      <c r="R52" s="99" t="n"/>
      <c r="S52" s="99" t="n"/>
      <c r="T52" s="99" t="n"/>
    </row>
    <row r="53" ht="15" customHeight="1">
      <c r="B53" s="47" t="n"/>
      <c r="C53" s="115" t="n">
        <v>6</v>
      </c>
      <c r="D53" s="360" t="n">
        <v>0.0002</v>
      </c>
      <c r="E53" s="117">
        <f>LOG(D53)</f>
        <v/>
      </c>
      <c r="F53" s="118">
        <f>H29</f>
        <v/>
      </c>
      <c r="G53" s="119">
        <f>F53-F52</f>
        <v/>
      </c>
      <c r="H53" s="359" t="n"/>
      <c r="I53" s="47" t="n"/>
      <c r="J53" s="47" t="n"/>
      <c r="K53" s="47" t="n"/>
      <c r="L53" s="47" t="n"/>
      <c r="M53" s="61" t="n"/>
      <c r="N53" s="47" t="n"/>
      <c r="O53" s="47" t="n"/>
      <c r="P53" s="98" t="n"/>
      <c r="Q53" s="99" t="n"/>
      <c r="R53" s="99" t="n"/>
      <c r="S53" s="99" t="n"/>
      <c r="T53" s="99" t="n"/>
    </row>
    <row r="54" ht="15" customHeight="1">
      <c r="B54" s="47" t="n"/>
      <c r="C54" s="126" t="inlineStr">
        <is>
          <t>Efficiency:</t>
        </is>
      </c>
      <c r="D54" s="121">
        <f>POWER(10, 1/(-SLOPE(F48:F53, LOG(D48:D53))))-1</f>
        <v/>
      </c>
      <c r="E54" s="122" t="inlineStr">
        <is>
          <t>(Calculated)</t>
        </is>
      </c>
      <c r="F54" s="123" t="inlineStr">
        <is>
          <t>Should be between 90 and 110%</t>
        </is>
      </c>
      <c r="G54" s="124" t="n"/>
      <c r="H54" s="125" t="n"/>
      <c r="I54" s="47" t="n"/>
      <c r="J54" s="47" t="n"/>
      <c r="K54" s="47" t="n"/>
      <c r="L54" s="47" t="n"/>
      <c r="M54" s="61" t="n"/>
      <c r="N54" s="47" t="n"/>
      <c r="O54" s="47" t="n"/>
      <c r="P54" s="98" t="n"/>
      <c r="Q54" s="99" t="n"/>
      <c r="R54" s="99" t="n"/>
      <c r="S54" s="99" t="n"/>
      <c r="T54" s="99" t="n"/>
    </row>
    <row r="55" ht="15" customHeight="1">
      <c r="B55" s="47" t="n"/>
      <c r="C55" s="126" t="inlineStr">
        <is>
          <t>Slope:</t>
        </is>
      </c>
      <c r="D55" s="361">
        <f>SLOPE(F48:F53, LOG(D48:D53))</f>
        <v/>
      </c>
      <c r="E55" s="122" t="inlineStr">
        <is>
          <t>(Calculated)</t>
        </is>
      </c>
      <c r="F55" s="123" t="inlineStr">
        <is>
          <t>Value must be the same as on the graph</t>
        </is>
      </c>
      <c r="G55" s="124" t="n"/>
      <c r="H55" s="125" t="n"/>
      <c r="I55" s="47" t="n"/>
      <c r="J55" s="47" t="n"/>
      <c r="K55" s="47" t="n"/>
      <c r="L55" s="47" t="n"/>
      <c r="M55" s="61" t="n"/>
      <c r="N55" s="47" t="n"/>
      <c r="O55" s="47" t="n"/>
      <c r="P55" s="98" t="n"/>
      <c r="Q55" s="99" t="n"/>
      <c r="R55" s="99" t="n"/>
      <c r="S55" s="99" t="n"/>
      <c r="T55" s="99" t="n"/>
    </row>
    <row r="56" ht="15" customHeight="1">
      <c r="B56" s="47" t="n"/>
      <c r="C56" s="126" t="inlineStr">
        <is>
          <t>R-squared:</t>
        </is>
      </c>
      <c r="D56" s="361">
        <f>RSQ(F48:F53, -LOG(D48:D53))</f>
        <v/>
      </c>
      <c r="E56" s="122" t="inlineStr">
        <is>
          <t>(Calculated)</t>
        </is>
      </c>
      <c r="F56" s="123" t="inlineStr">
        <is>
          <t>Should be between 0.99 and 1.00</t>
        </is>
      </c>
      <c r="G56" s="124" t="n"/>
      <c r="H56" s="125" t="n"/>
      <c r="I56" s="47" t="n"/>
      <c r="J56" s="47" t="n"/>
      <c r="K56" s="47" t="n"/>
      <c r="L56" s="47" t="n"/>
      <c r="M56" s="61" t="n"/>
      <c r="N56" s="47" t="n"/>
      <c r="O56" s="47" t="n"/>
      <c r="P56" s="98" t="n"/>
      <c r="Q56" s="99" t="n"/>
      <c r="R56" s="99" t="n"/>
      <c r="S56" s="99" t="n"/>
      <c r="T56" s="99" t="n"/>
    </row>
    <row r="57" ht="15" customHeight="1">
      <c r="B57" s="47" t="n"/>
      <c r="C57" s="126" t="inlineStr">
        <is>
          <t>Intercept:</t>
        </is>
      </c>
      <c r="D57" s="362" t="n">
        <v>11.217</v>
      </c>
      <c r="E57" s="129" t="inlineStr">
        <is>
          <t>(Type the intercept value from the graph in cell D57)</t>
        </is>
      </c>
      <c r="F57" s="130" t="n"/>
      <c r="G57" s="124" t="n"/>
      <c r="H57" s="125" t="n"/>
      <c r="I57" s="47" t="n"/>
      <c r="J57" s="47" t="n"/>
      <c r="K57" s="47" t="n"/>
      <c r="L57" s="47" t="n"/>
      <c r="M57" s="61" t="n"/>
      <c r="N57" s="47" t="n"/>
      <c r="O57" s="47" t="n"/>
      <c r="P57" s="98" t="n"/>
      <c r="Q57" s="99" t="n"/>
      <c r="R57" s="99" t="n"/>
      <c r="S57" s="99" t="n"/>
      <c r="T57" s="99" t="n"/>
    </row>
    <row r="58" ht="15" customHeight="1">
      <c r="B58" s="47" t="n"/>
      <c r="C58" s="126" t="n"/>
      <c r="D58" s="131" t="n"/>
      <c r="E58" s="122" t="n"/>
      <c r="F58" s="130" t="n"/>
      <c r="G58" s="124" t="n"/>
      <c r="H58" s="125" t="n"/>
      <c r="I58" s="47" t="n"/>
      <c r="J58" s="47" t="n"/>
      <c r="K58" s="47" t="n"/>
      <c r="L58" s="47" t="n"/>
      <c r="M58" s="61" t="n"/>
      <c r="N58" s="47" t="n"/>
      <c r="O58" s="47" t="n"/>
      <c r="P58" s="98" t="n"/>
      <c r="Q58" s="99" t="n"/>
      <c r="R58" s="99" t="n"/>
      <c r="S58" s="99" t="n"/>
      <c r="T58" s="99" t="n"/>
    </row>
    <row r="59" ht="15" customHeight="1">
      <c r="B59" s="47" t="n"/>
      <c r="C59" s="126" t="inlineStr">
        <is>
          <t>If slope =</t>
        </is>
      </c>
      <c r="D59" s="363" t="n">
        <v>-3.2394</v>
      </c>
      <c r="E59" s="129" t="inlineStr">
        <is>
          <t>(Type the slope value from the graph in cell D59)</t>
        </is>
      </c>
      <c r="F59" s="130" t="n"/>
      <c r="G59" s="124" t="n"/>
      <c r="H59" s="125" t="n"/>
      <c r="I59" s="47" t="n"/>
      <c r="J59" s="47" t="n"/>
      <c r="K59" s="47" t="n"/>
      <c r="L59" s="47" t="n"/>
      <c r="M59" s="61" t="n"/>
      <c r="N59" s="47" t="n"/>
      <c r="O59" s="47" t="n"/>
      <c r="P59" s="98" t="n"/>
      <c r="Q59" s="99" t="n"/>
      <c r="R59" s="99" t="n"/>
      <c r="S59" s="99" t="n"/>
      <c r="T59" s="99" t="n"/>
    </row>
    <row r="60" ht="15" customHeight="1">
      <c r="B60" s="47" t="n"/>
      <c r="C60" s="126" t="inlineStr">
        <is>
          <t>then efficiency =</t>
        </is>
      </c>
      <c r="D60" s="121">
        <f>POWER(10, (-1/D59))-1</f>
        <v/>
      </c>
      <c r="E60" s="122" t="inlineStr">
        <is>
          <t>(Calculated)</t>
        </is>
      </c>
      <c r="F60" s="123" t="inlineStr">
        <is>
          <t>Value must be the same as in cell D54</t>
        </is>
      </c>
      <c r="G60" s="124" t="n"/>
      <c r="H60" s="125" t="n"/>
      <c r="I60" s="47" t="n"/>
      <c r="J60" s="47" t="n"/>
      <c r="K60" s="47" t="n"/>
      <c r="L60" s="47" t="n"/>
      <c r="M60" s="61" t="n"/>
      <c r="N60" s="47" t="n"/>
      <c r="O60" s="47" t="n"/>
      <c r="P60" s="98" t="n"/>
      <c r="Q60" s="99" t="n"/>
      <c r="R60" s="99" t="n"/>
      <c r="S60" s="99" t="n"/>
      <c r="T60" s="99" t="n"/>
    </row>
    <row r="61" ht="15" customHeight="1">
      <c r="B61" s="47" t="n"/>
      <c r="C61" s="133" t="n"/>
      <c r="D61" s="124" t="n"/>
      <c r="E61" s="124" t="n"/>
      <c r="F61" s="130" t="n"/>
      <c r="G61" s="124" t="n"/>
      <c r="H61" s="125" t="n"/>
      <c r="I61" s="47" t="n"/>
      <c r="J61" s="47" t="n"/>
      <c r="K61" s="47" t="n"/>
      <c r="L61" s="47" t="n"/>
      <c r="M61" s="61" t="n"/>
      <c r="N61" s="47" t="n"/>
      <c r="O61" s="47" t="n"/>
      <c r="P61" s="98" t="n"/>
      <c r="Q61" s="99" t="n"/>
      <c r="R61" s="99" t="n"/>
      <c r="S61" s="99" t="n"/>
      <c r="T61" s="99" t="n"/>
    </row>
    <row r="62" ht="7.5" customHeight="1">
      <c r="B62" s="47" t="n"/>
      <c r="C62" s="134" t="n"/>
      <c r="D62" s="135" t="n"/>
      <c r="E62" s="135" t="n"/>
      <c r="F62" s="136" t="n"/>
      <c r="G62" s="135" t="n"/>
      <c r="H62" s="137" t="n"/>
      <c r="I62" s="47" t="n"/>
      <c r="J62" s="47" t="n"/>
      <c r="K62" s="47" t="n"/>
      <c r="L62" s="47" t="n"/>
      <c r="M62" s="61" t="n"/>
      <c r="N62" s="47" t="n"/>
      <c r="O62" s="47" t="n"/>
      <c r="P62" s="98" t="n"/>
      <c r="Q62" s="99" t="n"/>
      <c r="R62" s="99" t="n"/>
      <c r="S62" s="99" t="n"/>
      <c r="T62" s="99" t="n"/>
    </row>
    <row r="63" ht="15" customHeight="1">
      <c r="B63" s="47" t="n"/>
      <c r="C63" s="134" t="inlineStr">
        <is>
          <t>Note: it is important to type the appropriate values from the straight line equation into the two green blocks,</t>
        </is>
      </c>
      <c r="D63" s="135" t="n"/>
      <c r="E63" s="135" t="n"/>
      <c r="F63" s="136" t="n"/>
      <c r="G63" s="135" t="n"/>
      <c r="H63" s="137" t="n"/>
      <c r="I63" s="47" t="n"/>
      <c r="J63" s="47" t="n"/>
      <c r="K63" s="47" t="n"/>
      <c r="L63" s="47" t="n"/>
      <c r="M63" s="61" t="n"/>
      <c r="N63" s="47" t="n"/>
      <c r="O63" s="47" t="n"/>
      <c r="P63" s="98" t="n"/>
      <c r="Q63" s="99" t="n"/>
      <c r="R63" s="99" t="n"/>
      <c r="S63" s="99" t="n"/>
      <c r="T63" s="99" t="n"/>
    </row>
    <row r="64" ht="15" customHeight="1">
      <c r="B64" s="47" t="n"/>
      <c r="C64" s="134" t="inlineStr">
        <is>
          <t>as the table in Section 3 uses these two values to calculate the concentration of the library samples.</t>
        </is>
      </c>
      <c r="D64" s="135" t="n"/>
      <c r="E64" s="135" t="n"/>
      <c r="F64" s="136" t="n"/>
      <c r="G64" s="135" t="n"/>
      <c r="H64" s="137" t="n"/>
      <c r="I64" s="47" t="n"/>
      <c r="J64" s="47" t="n"/>
      <c r="K64" s="47" t="n"/>
      <c r="L64" s="47" t="n"/>
      <c r="M64" s="61" t="n"/>
      <c r="N64" s="47" t="n"/>
      <c r="O64" s="47" t="n"/>
      <c r="P64" s="98" t="n"/>
      <c r="Q64" s="99" t="n"/>
      <c r="R64" s="99" t="n"/>
      <c r="S64" s="99" t="n"/>
      <c r="T64" s="99" t="n"/>
    </row>
    <row r="65" ht="7.5" customHeight="1" thickBot="1">
      <c r="B65" s="47" t="n"/>
      <c r="C65" s="138" t="n"/>
      <c r="D65" s="139" t="n"/>
      <c r="E65" s="139" t="n"/>
      <c r="F65" s="140" t="n"/>
      <c r="G65" s="139" t="n"/>
      <c r="H65" s="141" t="n"/>
      <c r="I65" s="47" t="n"/>
      <c r="J65" s="47" t="n"/>
      <c r="K65" s="47" t="n"/>
      <c r="L65" s="47" t="n"/>
      <c r="M65" s="61" t="n"/>
      <c r="N65" s="47" t="n"/>
      <c r="O65" s="47" t="n"/>
      <c r="P65" s="98" t="n"/>
      <c r="Q65" s="99" t="n"/>
      <c r="R65" s="99" t="n"/>
      <c r="S65" s="99" t="n"/>
      <c r="T65" s="99" t="n"/>
    </row>
    <row r="66" ht="15" customHeight="1">
      <c r="B66" s="47" t="n"/>
      <c r="C66" s="47" t="n"/>
      <c r="D66" s="47" t="n"/>
      <c r="E66" s="47" t="n"/>
      <c r="F66" s="47" t="n"/>
      <c r="G66" s="90" t="n"/>
      <c r="H66" s="47" t="n"/>
      <c r="I66" s="47" t="n"/>
      <c r="J66" s="47" t="n"/>
      <c r="K66" s="47" t="n"/>
      <c r="L66" s="47" t="n"/>
      <c r="M66" s="61" t="n"/>
      <c r="N66" s="47" t="n"/>
      <c r="O66" s="47" t="n"/>
      <c r="P66" s="98" t="n"/>
      <c r="Q66" s="99" t="n"/>
      <c r="R66" s="99" t="n"/>
      <c r="S66" s="99" t="n"/>
      <c r="T66" s="99" t="n"/>
    </row>
    <row r="67" ht="15" customHeight="1">
      <c r="G67" s="97" t="n"/>
    </row>
    <row r="68" ht="15" customHeight="1">
      <c r="G68" s="97" t="n"/>
    </row>
    <row r="69" ht="15" customHeight="1">
      <c r="B69" s="47" t="n"/>
      <c r="C69" s="47" t="n"/>
      <c r="D69" s="47" t="n"/>
      <c r="E69" s="47" t="n"/>
      <c r="F69" s="47" t="n"/>
      <c r="G69" s="47" t="n"/>
      <c r="H69" s="47" t="n"/>
      <c r="I69" s="47" t="n"/>
      <c r="J69" s="47" t="n"/>
      <c r="K69" s="47" t="n"/>
      <c r="L69" s="47" t="n"/>
      <c r="M69" s="61" t="n"/>
      <c r="N69" s="47" t="n"/>
      <c r="O69" s="47" t="n"/>
      <c r="P69" s="47" t="n"/>
      <c r="Q69" s="47" t="n"/>
      <c r="R69" s="47" t="n"/>
      <c r="S69" s="47" t="n"/>
      <c r="T69" s="47" t="n"/>
      <c r="U69" s="168" t="n"/>
      <c r="V69" s="168" t="n"/>
    </row>
    <row r="70" ht="15" customHeight="1">
      <c r="B70" s="47" t="n"/>
      <c r="C70" s="49" t="inlineStr">
        <is>
          <t>Section 3. Calculate and review library concentrations</t>
        </is>
      </c>
      <c r="D70" s="47" t="n"/>
      <c r="E70" s="47" t="n"/>
      <c r="F70" s="47" t="n"/>
      <c r="G70" s="47" t="n"/>
      <c r="H70" s="47" t="n"/>
      <c r="I70" s="47" t="n"/>
      <c r="J70" s="47" t="n"/>
      <c r="K70" s="47" t="n"/>
      <c r="L70" s="47" t="n"/>
      <c r="M70" s="61" t="n"/>
      <c r="N70" s="47" t="n"/>
      <c r="O70" s="47" t="n"/>
      <c r="P70" s="47" t="n"/>
      <c r="Q70" s="47" t="n"/>
      <c r="R70" s="47" t="n"/>
      <c r="S70" s="47" t="n"/>
      <c r="T70" s="47" t="n"/>
      <c r="U70" s="168" t="n"/>
      <c r="V70" s="168" t="n"/>
    </row>
    <row r="71" ht="15" customHeight="1">
      <c r="B71" s="47" t="n"/>
      <c r="C71" s="47" t="n"/>
      <c r="D71" s="47" t="n"/>
      <c r="E71" s="47" t="n"/>
      <c r="F71" s="47" t="n"/>
      <c r="G71" s="47" t="n"/>
      <c r="H71" s="47" t="n"/>
      <c r="I71" s="47" t="n"/>
      <c r="J71" s="47" t="n"/>
      <c r="K71" s="47" t="n"/>
      <c r="L71" s="47" t="n"/>
      <c r="M71" s="61" t="n"/>
      <c r="N71" s="47" t="n"/>
      <c r="O71" s="47" t="n"/>
      <c r="P71" s="47" t="n"/>
      <c r="Q71" s="47" t="n"/>
      <c r="R71" s="47" t="n"/>
      <c r="S71" s="47" t="n"/>
      <c r="T71" s="47" t="n"/>
      <c r="U71" s="168" t="n"/>
      <c r="V71" s="168" t="n"/>
    </row>
    <row r="72" ht="15" customHeight="1">
      <c r="B72" s="47" t="n"/>
      <c r="C72" s="54" t="inlineStr">
        <is>
          <t xml:space="preserve">- Sort the data for your library samples by grouping the Cq values for different dilutions of the same sample together. Enter the appropriate information into the fields highlighted in green (Columns C - G). </t>
        </is>
      </c>
      <c r="D72" s="142" t="n"/>
      <c r="E72" s="143" t="n"/>
      <c r="F72" s="143" t="n"/>
      <c r="G72" s="143" t="n"/>
      <c r="H72" s="52" t="n"/>
      <c r="I72" s="52" t="n"/>
      <c r="J72" s="52" t="n"/>
      <c r="K72" s="52" t="n"/>
      <c r="L72" s="168" t="n"/>
      <c r="M72" s="168" t="n"/>
      <c r="N72" s="168" t="n"/>
      <c r="O72" s="168" t="n"/>
      <c r="P72" s="168" t="n"/>
      <c r="Q72" s="168" t="n"/>
      <c r="R72" s="168" t="n"/>
      <c r="S72" s="168" t="n"/>
      <c r="T72" s="168" t="n"/>
      <c r="U72" s="168" t="n"/>
      <c r="V72" s="168" t="n"/>
    </row>
    <row r="73" ht="15" customHeight="1">
      <c r="B73" s="47" t="n"/>
      <c r="C73" s="54" t="inlineStr">
        <is>
          <t>- Move the outliers  to Column H, so these are no longer is used in calculations. If you move a Cq value (outlier) from column F to H, you have to delete the formula in column J of that row.</t>
        </is>
      </c>
      <c r="D73" s="142" t="n"/>
      <c r="E73" s="143" t="n"/>
      <c r="F73" s="143" t="n"/>
      <c r="G73" s="143" t="n"/>
      <c r="H73" s="143" t="n"/>
      <c r="I73" s="143" t="n"/>
      <c r="J73" s="143" t="n"/>
      <c r="K73" s="143" t="n"/>
      <c r="L73" s="168" t="n"/>
      <c r="M73" s="168" t="n"/>
      <c r="N73" s="168" t="n"/>
      <c r="O73" s="168" t="n"/>
      <c r="P73" s="168" t="n"/>
      <c r="Q73" s="168" t="n"/>
      <c r="R73" s="168" t="n"/>
      <c r="S73" s="168" t="n"/>
      <c r="T73" s="168" t="n"/>
      <c r="U73" s="168" t="n"/>
      <c r="V73" s="168" t="n"/>
    </row>
    <row r="74" ht="15" customHeight="1">
      <c r="B74" s="47" t="n"/>
      <c r="C74" s="144" t="n"/>
      <c r="D74" s="168" t="n"/>
      <c r="E74" s="168" t="n"/>
      <c r="F74" s="145" t="n"/>
      <c r="G74" s="168" t="n"/>
      <c r="H74" s="168" t="n"/>
      <c r="I74" s="168" t="n"/>
      <c r="J74" s="168" t="n"/>
      <c r="K74" s="168" t="n"/>
      <c r="L74" s="168" t="n"/>
      <c r="M74" s="168" t="n"/>
      <c r="N74" s="168" t="n"/>
      <c r="O74" s="168" t="n"/>
      <c r="P74" s="168" t="n"/>
      <c r="Q74" s="168" t="n"/>
      <c r="R74" s="168" t="n"/>
      <c r="S74" s="168" t="n"/>
      <c r="T74" s="168" t="n"/>
      <c r="U74" s="168" t="n"/>
      <c r="V74" s="168" t="n"/>
    </row>
    <row r="75" ht="15" customHeight="1">
      <c r="B75" s="47" t="n"/>
      <c r="C75" s="144" t="inlineStr">
        <is>
          <t>If the average Cq value for a library &lt; than the average Cq value for Std 1, or &gt; than the average Cq value for Std 6, the data from that dilution may not be used in calculations (i.e. you may not extrapolate). If only one dilution of each library was assayed, the library has to</t>
        </is>
      </c>
      <c r="D75" s="168" t="n"/>
      <c r="E75" s="168" t="n"/>
      <c r="F75" s="145" t="n"/>
      <c r="G75" s="168" t="n"/>
      <c r="H75" s="168" t="n"/>
      <c r="I75" s="168" t="n"/>
      <c r="J75" s="168" t="n"/>
      <c r="K75" s="168" t="n"/>
      <c r="L75" s="168" t="n"/>
      <c r="M75" s="168" t="n"/>
      <c r="N75" s="168" t="n"/>
      <c r="O75" s="168" t="n"/>
      <c r="P75" s="168" t="n"/>
      <c r="Q75" s="168" t="n"/>
      <c r="R75" s="168" t="n"/>
      <c r="S75" s="168" t="n"/>
      <c r="T75" s="168" t="n"/>
      <c r="U75" s="168" t="n"/>
      <c r="V75" s="168" t="n"/>
    </row>
    <row r="76" ht="15" customHeight="1">
      <c r="B76" s="47" t="n"/>
      <c r="C76" s="144" t="inlineStr">
        <is>
          <t>requantified using a more appropriate dilution.</t>
        </is>
      </c>
      <c r="D76" s="146" t="n"/>
      <c r="E76" s="146" t="n"/>
      <c r="F76" s="147" t="n"/>
      <c r="G76" s="146" t="n"/>
      <c r="H76" s="146" t="n"/>
      <c r="I76" s="146" t="n"/>
      <c r="J76" s="146" t="n"/>
      <c r="K76" s="168" t="n"/>
      <c r="L76" s="168" t="n"/>
      <c r="M76" s="168" t="n"/>
      <c r="N76" s="168" t="n"/>
      <c r="O76" s="168" t="n"/>
      <c r="P76" s="168" t="n"/>
      <c r="Q76" s="168" t="n"/>
      <c r="R76" s="168" t="n"/>
      <c r="S76" s="168" t="n"/>
      <c r="T76" s="168" t="n"/>
      <c r="U76" s="168" t="n"/>
      <c r="V76" s="168" t="n"/>
    </row>
    <row r="77" ht="15" customHeight="1">
      <c r="B77" s="47" t="n"/>
      <c r="C77" s="144" t="n"/>
      <c r="D77" s="146" t="n"/>
      <c r="E77" s="146" t="n"/>
      <c r="F77" s="147" t="n"/>
      <c r="G77" s="146" t="n"/>
      <c r="H77" s="146" t="n"/>
      <c r="I77" s="146" t="n"/>
      <c r="J77" s="146" t="n"/>
      <c r="K77" s="168" t="n"/>
      <c r="L77" s="168" t="n"/>
      <c r="M77" s="168" t="n"/>
      <c r="N77" s="168" t="n"/>
      <c r="O77" s="168" t="n"/>
      <c r="P77" s="168" t="n"/>
      <c r="Q77" s="168" t="n"/>
      <c r="R77" s="168" t="n"/>
      <c r="S77" s="168" t="n"/>
      <c r="T77" s="168" t="n"/>
      <c r="U77" s="168" t="n"/>
      <c r="V77" s="168" t="n"/>
    </row>
    <row r="78" ht="15" customHeight="1" thickBot="1">
      <c r="B78" s="47" t="n"/>
      <c r="C78" s="148" t="n"/>
      <c r="D78" s="168" t="n"/>
      <c r="E78" s="168" t="n"/>
      <c r="F78" s="145" t="n"/>
      <c r="G78" s="168" t="n"/>
      <c r="H78" s="168" t="n"/>
      <c r="I78" s="168" t="n"/>
      <c r="J78" s="168" t="n"/>
      <c r="K78" s="168" t="n"/>
      <c r="L78" s="168" t="n"/>
      <c r="M78" s="168" t="n"/>
      <c r="N78" s="168" t="n"/>
      <c r="O78" s="168" t="n"/>
      <c r="P78" s="168" t="n"/>
      <c r="Q78" s="168" t="n"/>
      <c r="R78" s="168" t="n"/>
      <c r="S78" s="168" t="n"/>
      <c r="T78" s="168" t="n"/>
      <c r="U78" s="168" t="n"/>
      <c r="V78" s="168" t="n"/>
    </row>
    <row r="79" ht="49" customHeight="1" thickBot="1">
      <c r="B79" s="47" t="n"/>
      <c r="C79" s="16" t="inlineStr">
        <is>
          <t>Library #</t>
        </is>
      </c>
      <c r="D79" s="37" t="inlineStr">
        <is>
          <t>Sample name</t>
        </is>
      </c>
      <c r="E79" s="38" t="inlineStr">
        <is>
          <t>Dilution</t>
        </is>
      </c>
      <c r="F79" s="17" t="inlineStr">
        <is>
          <t>Cq</t>
        </is>
      </c>
      <c r="G79" s="39" t="inlineStr">
        <is>
          <t>Average fragment length (bp)</t>
        </is>
      </c>
      <c r="H79" s="8" t="inlineStr">
        <is>
          <t>Outliers/
outside curve</t>
        </is>
      </c>
      <c r="I79" s="21" t="inlineStr">
        <is>
          <t>Average Cq</t>
        </is>
      </c>
      <c r="J79" s="150" t="inlineStr">
        <is>
          <t>Difference</t>
        </is>
      </c>
      <c r="K79" s="181" t="inlineStr">
        <is>
          <t>Delta Cq</t>
        </is>
      </c>
      <c r="L79" s="157" t="inlineStr">
        <is>
          <t>log
(concentration)</t>
        </is>
      </c>
      <c r="M79" s="10" t="inlineStr">
        <is>
          <t>Average concentration (pM)</t>
        </is>
      </c>
      <c r="N79" s="11" t="inlineStr">
        <is>
          <t>Size-adjusted concentration (pM)</t>
        </is>
      </c>
      <c r="O79" s="18" t="inlineStr">
        <is>
          <t>Concentration  of undiluted library (pM)</t>
        </is>
      </c>
      <c r="P79" s="158" t="inlineStr">
        <is>
          <t>Concentration  of undiluted library (nM)</t>
        </is>
      </c>
      <c r="Q79" s="34" t="inlineStr">
        <is>
          <t>Concentration of undiluted library (ng/µL)</t>
        </is>
      </c>
      <c r="R79" s="167" t="inlineStr">
        <is>
          <t>% Deviation</t>
        </is>
      </c>
      <c r="S79" s="169" t="inlineStr">
        <is>
          <t>Working concentration (pM)</t>
        </is>
      </c>
      <c r="T79" s="182" t="inlineStr">
        <is>
          <t>Working concentration (nM)</t>
        </is>
      </c>
      <c r="U79" s="183" t="inlineStr">
        <is>
          <t>Working concentration (ng/µL)</t>
        </is>
      </c>
      <c r="V79" s="168" t="n"/>
    </row>
    <row r="80" ht="15" customHeight="1" thickTop="1">
      <c r="B80" s="47" t="n"/>
      <c r="C80" s="364" t="n">
        <v>1</v>
      </c>
      <c r="D80" s="365" t="n"/>
      <c r="E80" s="344" t="n"/>
      <c r="F80" s="189" t="n"/>
      <c r="G80" s="420" t="n"/>
      <c r="H80" s="170" t="n"/>
      <c r="I80" s="421">
        <f>AVERAGE(F80:F82)</f>
        <v/>
      </c>
      <c r="J80" s="171">
        <f>F80-I80</f>
        <v/>
      </c>
      <c r="K80" s="422" t="inlineStr">
        <is>
          <t>-</t>
        </is>
      </c>
      <c r="L80" s="423">
        <f>(I80-$D$57)/$D$59</f>
        <v/>
      </c>
      <c r="M80" s="424">
        <f>10^L80</f>
        <v/>
      </c>
      <c r="N80" s="341">
        <f>M80*(452/G80)</f>
        <v/>
      </c>
      <c r="O80" s="425">
        <f>N80*E80</f>
        <v/>
      </c>
      <c r="P80" s="426">
        <f>O80/1000</f>
        <v/>
      </c>
      <c r="Q80" s="427">
        <f>((P80*10^-12)*(G80*617.9))*10^-6*10^9*10^3</f>
        <v/>
      </c>
      <c r="R80" s="428" t="inlineStr">
        <is>
          <t>-</t>
        </is>
      </c>
      <c r="S80" s="429">
        <f>AVERAGE(O80:O88)</f>
        <v/>
      </c>
      <c r="T80" s="430">
        <f>AVERAGE(P80:P88)</f>
        <v/>
      </c>
      <c r="U80" s="431">
        <f>AVERAGE(Q80:Q88)</f>
        <v/>
      </c>
      <c r="V80" s="168" t="n"/>
    </row>
    <row r="81" ht="15" customHeight="1">
      <c r="B81" s="47" t="n"/>
      <c r="C81" s="373" t="n"/>
      <c r="D81" s="374" t="n"/>
      <c r="E81" s="374" t="n"/>
      <c r="F81" s="190" t="n"/>
      <c r="G81" s="374" t="n"/>
      <c r="H81" s="41" t="n"/>
      <c r="I81" s="373" t="n"/>
      <c r="J81" s="151">
        <f>F81-I80</f>
        <v/>
      </c>
      <c r="K81" s="376" t="n"/>
      <c r="L81" s="375" t="n"/>
      <c r="M81" s="359" t="n"/>
      <c r="N81" s="376" t="n"/>
      <c r="O81" s="373" t="n"/>
      <c r="P81" s="359" t="n"/>
      <c r="Q81" s="376" t="n"/>
      <c r="R81" s="376" t="n"/>
      <c r="S81" s="373" t="n"/>
      <c r="T81" s="374" t="n"/>
      <c r="U81" s="356" t="n"/>
      <c r="V81" s="168" t="n"/>
    </row>
    <row r="82" ht="15" customHeight="1">
      <c r="B82" s="47" t="n"/>
      <c r="C82" s="373" t="n"/>
      <c r="D82" s="374" t="n"/>
      <c r="E82" s="402" t="n"/>
      <c r="F82" s="190" t="n"/>
      <c r="G82" s="374" t="n"/>
      <c r="H82" s="41" t="n"/>
      <c r="I82" s="403" t="n"/>
      <c r="J82" s="151">
        <f>F82-I80</f>
        <v/>
      </c>
      <c r="K82" s="406" t="n"/>
      <c r="L82" s="404" t="n"/>
      <c r="M82" s="405" t="n"/>
      <c r="N82" s="406" t="n"/>
      <c r="O82" s="403" t="n"/>
      <c r="P82" s="405" t="n"/>
      <c r="Q82" s="406" t="n"/>
      <c r="R82" s="406" t="n"/>
      <c r="S82" s="373" t="n"/>
      <c r="T82" s="374" t="n"/>
      <c r="U82" s="356" t="n"/>
      <c r="V82" s="168" t="n"/>
    </row>
    <row r="83" ht="15" customHeight="1">
      <c r="B83" s="47" t="n"/>
      <c r="C83" s="373" t="n"/>
      <c r="D83" s="374" t="n"/>
      <c r="E83" s="340" t="n"/>
      <c r="F83" s="190" t="n"/>
      <c r="G83" s="374" t="n"/>
      <c r="H83" s="40" t="n"/>
      <c r="I83" s="280">
        <f>AVERAGE(F83:F85)</f>
        <v/>
      </c>
      <c r="J83" s="151">
        <f>F83-I83</f>
        <v/>
      </c>
      <c r="K83" s="432">
        <f>I83-I80</f>
        <v/>
      </c>
      <c r="L83" s="285">
        <f>(I83-$D$57)/$D$59</f>
        <v/>
      </c>
      <c r="M83" s="286">
        <f>10^L83</f>
        <v/>
      </c>
      <c r="N83" s="316">
        <f>M83*(452/G80)</f>
        <v/>
      </c>
      <c r="O83" s="288">
        <f>N83*E83</f>
        <v/>
      </c>
      <c r="P83" s="277">
        <f>O83/1000</f>
        <v/>
      </c>
      <c r="Q83" s="278">
        <f>((P83*10^-12)*(G80*617.9))*10^-6*10^9*10^3</f>
        <v/>
      </c>
      <c r="R83" s="433">
        <f>1-(P83/P80)</f>
        <v/>
      </c>
      <c r="S83" s="373" t="n"/>
      <c r="T83" s="374" t="n"/>
      <c r="U83" s="356" t="n"/>
      <c r="V83" s="168" t="n"/>
    </row>
    <row r="84" ht="15" customHeight="1">
      <c r="B84" s="47" t="n"/>
      <c r="C84" s="373" t="n"/>
      <c r="D84" s="374" t="n"/>
      <c r="E84" s="375" t="n"/>
      <c r="F84" s="190" t="n"/>
      <c r="G84" s="374" t="n"/>
      <c r="H84" s="41" t="n"/>
      <c r="I84" s="373" t="n"/>
      <c r="J84" s="154">
        <f>F84-I83</f>
        <v/>
      </c>
      <c r="K84" s="376" t="n"/>
      <c r="L84" s="375" t="n"/>
      <c r="M84" s="359" t="n"/>
      <c r="N84" s="376" t="n"/>
      <c r="O84" s="373" t="n"/>
      <c r="P84" s="359" t="n"/>
      <c r="Q84" s="376" t="n"/>
      <c r="R84" s="376" t="n"/>
      <c r="S84" s="373" t="n"/>
      <c r="T84" s="374" t="n"/>
      <c r="U84" s="356" t="n"/>
      <c r="V84" s="168" t="n"/>
    </row>
    <row r="85" ht="15" customHeight="1">
      <c r="B85" s="47" t="n"/>
      <c r="C85" s="373" t="n"/>
      <c r="D85" s="374" t="n"/>
      <c r="E85" s="404" t="n"/>
      <c r="F85" s="190" t="n"/>
      <c r="G85" s="374" t="n"/>
      <c r="H85" s="41" t="n"/>
      <c r="I85" s="403" t="n"/>
      <c r="J85" s="154">
        <f>F85-I83</f>
        <v/>
      </c>
      <c r="K85" s="406" t="n"/>
      <c r="L85" s="404" t="n"/>
      <c r="M85" s="405" t="n"/>
      <c r="N85" s="406" t="n"/>
      <c r="O85" s="403" t="n"/>
      <c r="P85" s="405" t="n"/>
      <c r="Q85" s="406" t="n"/>
      <c r="R85" s="406" t="n"/>
      <c r="S85" s="373" t="n"/>
      <c r="T85" s="374" t="n"/>
      <c r="U85" s="356" t="n"/>
      <c r="V85" s="168" t="n"/>
    </row>
    <row r="86" ht="15" customHeight="1">
      <c r="B86" s="47" t="n"/>
      <c r="C86" s="373" t="n"/>
      <c r="D86" s="374" t="n"/>
      <c r="E86" s="315" t="n"/>
      <c r="F86" s="190" t="n"/>
      <c r="G86" s="374" t="n"/>
      <c r="H86" s="40" t="inlineStr">
        <is>
          <t>`</t>
        </is>
      </c>
      <c r="I86" s="247">
        <f>AVERAGE(F86:F88)</f>
        <v/>
      </c>
      <c r="J86" s="151">
        <f>F86-I86</f>
        <v/>
      </c>
      <c r="K86" s="434">
        <f>I86-I83</f>
        <v/>
      </c>
      <c r="L86" s="251">
        <f>(I86-$D$57)/$D$59</f>
        <v/>
      </c>
      <c r="M86" s="266">
        <f>10^L86</f>
        <v/>
      </c>
      <c r="N86" s="316">
        <f>M86*(452/G80)</f>
        <v/>
      </c>
      <c r="O86" s="260">
        <f>N86*E86</f>
        <v/>
      </c>
      <c r="P86" s="257">
        <f>O86/1000</f>
        <v/>
      </c>
      <c r="Q86" s="254">
        <f>((P86*10^-12)*(G80*617.9))*10^-6*10^9*10^3</f>
        <v/>
      </c>
      <c r="R86" s="435">
        <f>1-(P86/P80)</f>
        <v/>
      </c>
      <c r="S86" s="373" t="n"/>
      <c r="T86" s="374" t="n"/>
      <c r="U86" s="356" t="n"/>
      <c r="V86" s="168" t="n"/>
    </row>
    <row r="87" ht="15" customHeight="1">
      <c r="B87" s="47" t="n"/>
      <c r="C87" s="373" t="n"/>
      <c r="D87" s="374" t="n"/>
      <c r="E87" s="374" t="n"/>
      <c r="F87" s="190" t="n"/>
      <c r="G87" s="374" t="n"/>
      <c r="H87" s="41" t="n"/>
      <c r="I87" s="373" t="n"/>
      <c r="J87" s="154">
        <f>F87-I86</f>
        <v/>
      </c>
      <c r="K87" s="376" t="n"/>
      <c r="L87" s="375" t="n"/>
      <c r="M87" s="359" t="n"/>
      <c r="N87" s="376" t="n"/>
      <c r="O87" s="373" t="n"/>
      <c r="P87" s="359" t="n"/>
      <c r="Q87" s="376" t="n"/>
      <c r="R87" s="376" t="n"/>
      <c r="S87" s="373" t="n"/>
      <c r="T87" s="374" t="n"/>
      <c r="U87" s="356" t="n"/>
      <c r="V87" s="168" t="n"/>
    </row>
    <row r="88" ht="15" customHeight="1" thickBot="1">
      <c r="B88" s="47" t="n"/>
      <c r="C88" s="377" t="n"/>
      <c r="D88" s="378" t="n"/>
      <c r="E88" s="378" t="n"/>
      <c r="F88" s="191" t="n"/>
      <c r="G88" s="378" t="n"/>
      <c r="H88" s="44" t="n"/>
      <c r="I88" s="377" t="n"/>
      <c r="J88" s="156">
        <f>F88-I86</f>
        <v/>
      </c>
      <c r="K88" s="381" t="n"/>
      <c r="L88" s="379" t="n"/>
      <c r="M88" s="380" t="n"/>
      <c r="N88" s="406" t="n"/>
      <c r="O88" s="377" t="n"/>
      <c r="P88" s="380" t="n"/>
      <c r="Q88" s="381" t="n"/>
      <c r="R88" s="381" t="n"/>
      <c r="S88" s="377" t="n"/>
      <c r="T88" s="378" t="n"/>
      <c r="U88" s="407" t="n"/>
      <c r="V88" s="168" t="n"/>
    </row>
    <row r="89" ht="15" customHeight="1">
      <c r="B89" s="47" t="n"/>
      <c r="C89" s="382" t="n">
        <v>2</v>
      </c>
      <c r="D89" s="393" t="n"/>
      <c r="E89" s="313" t="n"/>
      <c r="F89" s="192" t="n"/>
      <c r="G89" s="419" t="n"/>
      <c r="H89" s="43" t="n"/>
      <c r="I89" s="408">
        <f>AVERAGE(F89:F91)</f>
        <v/>
      </c>
      <c r="J89" s="153">
        <f>F89-I89</f>
        <v/>
      </c>
      <c r="K89" s="436" t="inlineStr">
        <is>
          <t>-</t>
        </is>
      </c>
      <c r="L89" s="410">
        <f>(I89-$D$57)/$D$59</f>
        <v/>
      </c>
      <c r="M89" s="411">
        <f>10^L89</f>
        <v/>
      </c>
      <c r="N89" s="322">
        <f>M89*(452/G89)</f>
        <v/>
      </c>
      <c r="O89" s="412">
        <f>N89*E89</f>
        <v/>
      </c>
      <c r="P89" s="413">
        <f>O89/1000</f>
        <v/>
      </c>
      <c r="Q89" s="414">
        <f>((P89*10^-12)*(G89*617.9))*10^-6*10^9*10^3</f>
        <v/>
      </c>
      <c r="R89" s="437" t="inlineStr">
        <is>
          <t>-</t>
        </is>
      </c>
      <c r="S89" s="438">
        <f>AVERAGE(O89:O97)</f>
        <v/>
      </c>
      <c r="T89" s="439">
        <f>AVERAGE(P89:P97)</f>
        <v/>
      </c>
      <c r="U89" s="440">
        <f>AVERAGE(Q89:Q97)</f>
        <v/>
      </c>
      <c r="V89" s="168" t="n"/>
    </row>
    <row r="90" ht="15" customHeight="1">
      <c r="B90" s="47" t="n"/>
      <c r="C90" s="373" t="n"/>
      <c r="D90" s="375" t="n"/>
      <c r="E90" s="374" t="n"/>
      <c r="F90" s="190" t="n"/>
      <c r="G90" s="375" t="n"/>
      <c r="H90" s="41" t="n"/>
      <c r="I90" s="373" t="n"/>
      <c r="J90" s="154">
        <f>F90-I89</f>
        <v/>
      </c>
      <c r="K90" s="376" t="n"/>
      <c r="L90" s="375" t="n"/>
      <c r="M90" s="359" t="n"/>
      <c r="N90" s="376" t="n"/>
      <c r="O90" s="373" t="n"/>
      <c r="P90" s="359" t="n"/>
      <c r="Q90" s="376" t="n"/>
      <c r="R90" s="376" t="n"/>
      <c r="S90" s="373" t="n"/>
      <c r="T90" s="374" t="n"/>
      <c r="U90" s="356" t="n"/>
      <c r="V90" s="168" t="n"/>
    </row>
    <row r="91" ht="15" customHeight="1">
      <c r="B91" s="47" t="n"/>
      <c r="C91" s="373" t="n"/>
      <c r="D91" s="375" t="n"/>
      <c r="E91" s="402" t="n"/>
      <c r="F91" s="190" t="n"/>
      <c r="G91" s="375" t="n"/>
      <c r="H91" s="41" t="n"/>
      <c r="I91" s="403" t="n"/>
      <c r="J91" s="154">
        <f>F91-I89</f>
        <v/>
      </c>
      <c r="K91" s="406" t="n"/>
      <c r="L91" s="404" t="n"/>
      <c r="M91" s="405" t="n"/>
      <c r="N91" s="406" t="n"/>
      <c r="O91" s="403" t="n"/>
      <c r="P91" s="405" t="n"/>
      <c r="Q91" s="406" t="n"/>
      <c r="R91" s="406" t="n"/>
      <c r="S91" s="373" t="n"/>
      <c r="T91" s="374" t="n"/>
      <c r="U91" s="356" t="n"/>
      <c r="V91" s="168" t="n"/>
    </row>
    <row r="92" ht="15" customHeight="1">
      <c r="B92" s="47" t="n"/>
      <c r="C92" s="373" t="n"/>
      <c r="D92" s="375" t="n"/>
      <c r="E92" s="314" t="n"/>
      <c r="F92" s="190" t="n"/>
      <c r="G92" s="375" t="n"/>
      <c r="H92" s="40" t="n"/>
      <c r="I92" s="280">
        <f>AVERAGE(F92:F94)</f>
        <v/>
      </c>
      <c r="J92" s="151">
        <f>F92-I92</f>
        <v/>
      </c>
      <c r="K92" s="432">
        <f>I92-I89</f>
        <v/>
      </c>
      <c r="L92" s="285">
        <f>(I92-$D$57)/$D$59</f>
        <v/>
      </c>
      <c r="M92" s="286">
        <f>10^L92</f>
        <v/>
      </c>
      <c r="N92" s="316">
        <f>M92*(452/G89)</f>
        <v/>
      </c>
      <c r="O92" s="288">
        <f>N92*E92</f>
        <v/>
      </c>
      <c r="P92" s="277">
        <f>O92/1000</f>
        <v/>
      </c>
      <c r="Q92" s="278">
        <f>((P92*10^-12)*(G89*617.9))*10^-6*10^9*10^3</f>
        <v/>
      </c>
      <c r="R92" s="433">
        <f>1-(P92/P89)</f>
        <v/>
      </c>
      <c r="S92" s="373" t="n"/>
      <c r="T92" s="374" t="n"/>
      <c r="U92" s="356" t="n"/>
      <c r="V92" s="168" t="n"/>
    </row>
    <row r="93" ht="15" customHeight="1">
      <c r="B93" s="47" t="n"/>
      <c r="C93" s="373" t="n"/>
      <c r="D93" s="375" t="n"/>
      <c r="E93" s="374" t="n"/>
      <c r="F93" s="190" t="n"/>
      <c r="G93" s="375" t="n"/>
      <c r="H93" s="41" t="n"/>
      <c r="I93" s="373" t="n"/>
      <c r="J93" s="154">
        <f>F93-I92</f>
        <v/>
      </c>
      <c r="K93" s="376" t="n"/>
      <c r="L93" s="375" t="n"/>
      <c r="M93" s="359" t="n"/>
      <c r="N93" s="376" t="n"/>
      <c r="O93" s="373" t="n"/>
      <c r="P93" s="359" t="n"/>
      <c r="Q93" s="376" t="n"/>
      <c r="R93" s="376" t="n"/>
      <c r="S93" s="373" t="n"/>
      <c r="T93" s="374" t="n"/>
      <c r="U93" s="356" t="n"/>
      <c r="V93" s="168" t="n"/>
    </row>
    <row r="94" ht="15" customHeight="1">
      <c r="B94" s="47" t="n"/>
      <c r="C94" s="373" t="n"/>
      <c r="D94" s="375" t="n"/>
      <c r="E94" s="402" t="n"/>
      <c r="F94" s="190" t="n"/>
      <c r="G94" s="375" t="n"/>
      <c r="H94" s="41" t="n"/>
      <c r="I94" s="403" t="n"/>
      <c r="J94" s="154">
        <f>F94-I92</f>
        <v/>
      </c>
      <c r="K94" s="406" t="n"/>
      <c r="L94" s="404" t="n"/>
      <c r="M94" s="405" t="n"/>
      <c r="N94" s="406" t="n"/>
      <c r="O94" s="403" t="n"/>
      <c r="P94" s="405" t="n"/>
      <c r="Q94" s="406" t="n"/>
      <c r="R94" s="406" t="n"/>
      <c r="S94" s="373" t="n"/>
      <c r="T94" s="374" t="n"/>
      <c r="U94" s="356" t="n"/>
      <c r="V94" s="168" t="n"/>
    </row>
    <row r="95" ht="15" customHeight="1">
      <c r="B95" s="47" t="n"/>
      <c r="C95" s="373" t="n"/>
      <c r="D95" s="375" t="n"/>
      <c r="E95" s="314" t="n"/>
      <c r="F95" s="190" t="n"/>
      <c r="G95" s="375" t="n"/>
      <c r="H95" s="40" t="n"/>
      <c r="I95" s="247">
        <f>AVERAGE(F95:F97)</f>
        <v/>
      </c>
      <c r="J95" s="151">
        <f>F95-I95</f>
        <v/>
      </c>
      <c r="K95" s="434">
        <f>I95-I92</f>
        <v/>
      </c>
      <c r="L95" s="251">
        <f>(I95-$D$57)/$D$59</f>
        <v/>
      </c>
      <c r="M95" s="266">
        <f>10^L95</f>
        <v/>
      </c>
      <c r="N95" s="316">
        <f>M95*(452/G89)</f>
        <v/>
      </c>
      <c r="O95" s="260">
        <f>N95*E95</f>
        <v/>
      </c>
      <c r="P95" s="257">
        <f>O95/1000</f>
        <v/>
      </c>
      <c r="Q95" s="254">
        <f>((P95*10^-12)*(G89*617.9))*10^-6*10^9*10^3</f>
        <v/>
      </c>
      <c r="R95" s="433">
        <f>1-(P95/P89)</f>
        <v/>
      </c>
      <c r="S95" s="373" t="n"/>
      <c r="T95" s="374" t="n"/>
      <c r="U95" s="356" t="n"/>
      <c r="V95" s="168" t="n"/>
    </row>
    <row r="96" ht="15" customHeight="1">
      <c r="B96" s="47" t="n"/>
      <c r="C96" s="373" t="n"/>
      <c r="D96" s="375" t="n"/>
      <c r="E96" s="374" t="n"/>
      <c r="F96" s="190" t="n"/>
      <c r="G96" s="375" t="n"/>
      <c r="H96" s="41" t="n"/>
      <c r="I96" s="373" t="n"/>
      <c r="J96" s="154">
        <f>F96-I95</f>
        <v/>
      </c>
      <c r="K96" s="376" t="n"/>
      <c r="L96" s="375" t="n"/>
      <c r="M96" s="359" t="n"/>
      <c r="N96" s="376" t="n"/>
      <c r="O96" s="373" t="n"/>
      <c r="P96" s="359" t="n"/>
      <c r="Q96" s="376" t="n"/>
      <c r="R96" s="376" t="n"/>
      <c r="S96" s="373" t="n"/>
      <c r="T96" s="374" t="n"/>
      <c r="U96" s="356" t="n"/>
      <c r="V96" s="168" t="n"/>
    </row>
    <row r="97" ht="15" customHeight="1" thickBot="1">
      <c r="B97" s="47" t="n"/>
      <c r="C97" s="377" t="n"/>
      <c r="D97" s="379" t="n"/>
      <c r="E97" s="402" t="n"/>
      <c r="F97" s="191" t="n"/>
      <c r="G97" s="379" t="n"/>
      <c r="H97" s="44" t="n"/>
      <c r="I97" s="377" t="n"/>
      <c r="J97" s="156">
        <f>F97-I95</f>
        <v/>
      </c>
      <c r="K97" s="381" t="n"/>
      <c r="L97" s="379" t="n"/>
      <c r="M97" s="380" t="n"/>
      <c r="N97" s="406" t="n"/>
      <c r="O97" s="377" t="n"/>
      <c r="P97" s="380" t="n"/>
      <c r="Q97" s="381" t="n"/>
      <c r="R97" s="406" t="n"/>
      <c r="S97" s="377" t="n"/>
      <c r="T97" s="378" t="n"/>
      <c r="U97" s="407" t="n"/>
      <c r="V97" s="168" t="n"/>
    </row>
    <row r="98" ht="15" customHeight="1">
      <c r="B98" s="47" t="n"/>
      <c r="C98" s="382" t="n">
        <v>3</v>
      </c>
      <c r="D98" s="393" t="n"/>
      <c r="E98" s="313" t="n"/>
      <c r="F98" s="192" t="n"/>
      <c r="G98" s="441" t="n"/>
      <c r="H98" s="43" t="n"/>
      <c r="I98" s="408">
        <f>AVERAGE(F98:F100)</f>
        <v/>
      </c>
      <c r="J98" s="153">
        <f>F98-I98</f>
        <v/>
      </c>
      <c r="K98" s="436" t="inlineStr">
        <is>
          <t>-</t>
        </is>
      </c>
      <c r="L98" s="410">
        <f>(I98-$D$57)/$D$59</f>
        <v/>
      </c>
      <c r="M98" s="411">
        <f>10^L98</f>
        <v/>
      </c>
      <c r="N98" s="322">
        <f>M98*(452/G98)</f>
        <v/>
      </c>
      <c r="O98" s="412">
        <f>N98*E98</f>
        <v/>
      </c>
      <c r="P98" s="413">
        <f>O98/1000</f>
        <v/>
      </c>
      <c r="Q98" s="414">
        <f>((P98*10^-12)*(G98*617.9))*10^-6*10^9*10^3</f>
        <v/>
      </c>
      <c r="R98" s="437" t="inlineStr">
        <is>
          <t>-</t>
        </is>
      </c>
      <c r="S98" s="438">
        <f>AVERAGE(O98:O106)</f>
        <v/>
      </c>
      <c r="T98" s="439">
        <f>AVERAGE(P98:P106)</f>
        <v/>
      </c>
      <c r="U98" s="440">
        <f>AVERAGE(Q98:Q106)</f>
        <v/>
      </c>
      <c r="V98" s="168" t="n"/>
    </row>
    <row r="99" ht="15" customHeight="1">
      <c r="B99" s="47" t="n"/>
      <c r="C99" s="373" t="n"/>
      <c r="D99" s="375" t="n"/>
      <c r="E99" s="374" t="n"/>
      <c r="F99" s="190" t="n"/>
      <c r="G99" s="359" t="n"/>
      <c r="H99" s="41" t="n"/>
      <c r="I99" s="373" t="n"/>
      <c r="J99" s="154">
        <f>F99-I98</f>
        <v/>
      </c>
      <c r="K99" s="376" t="n"/>
      <c r="L99" s="375" t="n"/>
      <c r="M99" s="359" t="n"/>
      <c r="N99" s="376" t="n"/>
      <c r="O99" s="373" t="n"/>
      <c r="P99" s="359" t="n"/>
      <c r="Q99" s="376" t="n"/>
      <c r="R99" s="376" t="n"/>
      <c r="S99" s="373" t="n"/>
      <c r="T99" s="374" t="n"/>
      <c r="U99" s="356" t="n"/>
      <c r="V99" s="168" t="n"/>
    </row>
    <row r="100" ht="15" customHeight="1">
      <c r="B100" s="47" t="n"/>
      <c r="C100" s="373" t="n"/>
      <c r="D100" s="375" t="n"/>
      <c r="E100" s="402" t="n"/>
      <c r="F100" s="190" t="n"/>
      <c r="G100" s="359" t="n"/>
      <c r="H100" s="41" t="n"/>
      <c r="I100" s="403" t="n"/>
      <c r="J100" s="154">
        <f>F100-I98</f>
        <v/>
      </c>
      <c r="K100" s="406" t="n"/>
      <c r="L100" s="404" t="n"/>
      <c r="M100" s="405" t="n"/>
      <c r="N100" s="406" t="n"/>
      <c r="O100" s="403" t="n"/>
      <c r="P100" s="405" t="n"/>
      <c r="Q100" s="406" t="n"/>
      <c r="R100" s="406" t="n"/>
      <c r="S100" s="373" t="n"/>
      <c r="T100" s="374" t="n"/>
      <c r="U100" s="356" t="n"/>
      <c r="V100" s="168" t="n"/>
    </row>
    <row r="101" ht="15" customHeight="1">
      <c r="B101" s="47" t="n"/>
      <c r="C101" s="373" t="n"/>
      <c r="D101" s="375" t="n"/>
      <c r="E101" s="314" t="n"/>
      <c r="F101" s="190" t="n"/>
      <c r="G101" s="359" t="n"/>
      <c r="H101" s="40" t="n"/>
      <c r="I101" s="280">
        <f>AVERAGE(F101:F103)</f>
        <v/>
      </c>
      <c r="J101" s="151">
        <f>F101-I101</f>
        <v/>
      </c>
      <c r="K101" s="432">
        <f>I101-I98</f>
        <v/>
      </c>
      <c r="L101" s="285">
        <f>(I101-$D$57)/$D$59</f>
        <v/>
      </c>
      <c r="M101" s="286">
        <f>10^L101</f>
        <v/>
      </c>
      <c r="N101" s="316">
        <f>M101*(452/G98)</f>
        <v/>
      </c>
      <c r="O101" s="288">
        <f>N101*E101</f>
        <v/>
      </c>
      <c r="P101" s="277">
        <f>O101/1000</f>
        <v/>
      </c>
      <c r="Q101" s="278">
        <f>((P101*10^-12)*(G98*617.9))*10^-6*10^9*10^3</f>
        <v/>
      </c>
      <c r="R101" s="433">
        <f>1-(P101/P98)</f>
        <v/>
      </c>
      <c r="S101" s="373" t="n"/>
      <c r="T101" s="374" t="n"/>
      <c r="U101" s="356" t="n"/>
      <c r="V101" s="168" t="n"/>
    </row>
    <row r="102" ht="15" customHeight="1">
      <c r="B102" s="47" t="n"/>
      <c r="C102" s="373" t="n"/>
      <c r="D102" s="375" t="n"/>
      <c r="E102" s="374" t="n"/>
      <c r="F102" s="190" t="n"/>
      <c r="G102" s="359" t="n"/>
      <c r="H102" s="41" t="n"/>
      <c r="I102" s="373" t="n"/>
      <c r="J102" s="154">
        <f>F102-I101</f>
        <v/>
      </c>
      <c r="K102" s="376" t="n"/>
      <c r="L102" s="375" t="n"/>
      <c r="M102" s="359" t="n"/>
      <c r="N102" s="376" t="n"/>
      <c r="O102" s="373" t="n"/>
      <c r="P102" s="359" t="n"/>
      <c r="Q102" s="376" t="n"/>
      <c r="R102" s="376" t="n"/>
      <c r="S102" s="373" t="n"/>
      <c r="T102" s="374" t="n"/>
      <c r="U102" s="356" t="n"/>
      <c r="V102" s="168" t="n"/>
    </row>
    <row r="103" ht="15" customHeight="1">
      <c r="B103" s="47" t="n"/>
      <c r="C103" s="373" t="n"/>
      <c r="D103" s="375" t="n"/>
      <c r="E103" s="402" t="n"/>
      <c r="F103" s="190" t="n"/>
      <c r="G103" s="359" t="n"/>
      <c r="H103" s="41" t="n"/>
      <c r="I103" s="403" t="n"/>
      <c r="J103" s="154">
        <f>F103-I101</f>
        <v/>
      </c>
      <c r="K103" s="406" t="n"/>
      <c r="L103" s="404" t="n"/>
      <c r="M103" s="405" t="n"/>
      <c r="N103" s="406" t="n"/>
      <c r="O103" s="403" t="n"/>
      <c r="P103" s="405" t="n"/>
      <c r="Q103" s="406" t="n"/>
      <c r="R103" s="406" t="n"/>
      <c r="S103" s="373" t="n"/>
      <c r="T103" s="374" t="n"/>
      <c r="U103" s="356" t="n"/>
      <c r="V103" s="168" t="n"/>
    </row>
    <row r="104" ht="15" customHeight="1">
      <c r="B104" s="47" t="n"/>
      <c r="C104" s="373" t="n"/>
      <c r="D104" s="375" t="n"/>
      <c r="E104" s="314" t="n"/>
      <c r="F104" s="190" t="n"/>
      <c r="G104" s="359" t="n"/>
      <c r="H104" s="40" t="n"/>
      <c r="I104" s="247">
        <f>AVERAGE(F104:F106)</f>
        <v/>
      </c>
      <c r="J104" s="151">
        <f>F104-I104</f>
        <v/>
      </c>
      <c r="K104" s="434">
        <f>I104-I101</f>
        <v/>
      </c>
      <c r="L104" s="251">
        <f>(I104-$D$57)/$D$59</f>
        <v/>
      </c>
      <c r="M104" s="266">
        <f>10^L104</f>
        <v/>
      </c>
      <c r="N104" s="316">
        <f>M104*(452/G98)</f>
        <v/>
      </c>
      <c r="O104" s="260">
        <f>N104*E104</f>
        <v/>
      </c>
      <c r="P104" s="257">
        <f>O104/1000</f>
        <v/>
      </c>
      <c r="Q104" s="254">
        <f>((P104*10^-12)*(G98*617.9))*10^-6*10^9*10^3</f>
        <v/>
      </c>
      <c r="R104" s="433">
        <f>1-(P104/P98)</f>
        <v/>
      </c>
      <c r="S104" s="373" t="n"/>
      <c r="T104" s="374" t="n"/>
      <c r="U104" s="356" t="n"/>
      <c r="V104" s="168" t="n"/>
    </row>
    <row r="105" ht="15" customHeight="1">
      <c r="B105" s="47" t="n"/>
      <c r="C105" s="373" t="n"/>
      <c r="D105" s="375" t="n"/>
      <c r="E105" s="374" t="n"/>
      <c r="F105" s="190" t="n"/>
      <c r="G105" s="359" t="n"/>
      <c r="H105" s="41" t="n"/>
      <c r="I105" s="373" t="n"/>
      <c r="J105" s="154">
        <f>F105-I104</f>
        <v/>
      </c>
      <c r="K105" s="376" t="n"/>
      <c r="L105" s="375" t="n"/>
      <c r="M105" s="359" t="n"/>
      <c r="N105" s="376" t="n"/>
      <c r="O105" s="373" t="n"/>
      <c r="P105" s="359" t="n"/>
      <c r="Q105" s="376" t="n"/>
      <c r="R105" s="376" t="n"/>
      <c r="S105" s="373" t="n"/>
      <c r="T105" s="374" t="n"/>
      <c r="U105" s="356" t="n"/>
      <c r="V105" s="168" t="n"/>
    </row>
    <row r="106" ht="15" customHeight="1" thickBot="1">
      <c r="B106" s="47" t="n"/>
      <c r="C106" s="377" t="n"/>
      <c r="D106" s="379" t="n"/>
      <c r="E106" s="402" t="n"/>
      <c r="F106" s="191" t="n"/>
      <c r="G106" s="380" t="n"/>
      <c r="H106" s="44" t="n"/>
      <c r="I106" s="377" t="n"/>
      <c r="J106" s="156">
        <f>F106-I104</f>
        <v/>
      </c>
      <c r="K106" s="381" t="n"/>
      <c r="L106" s="379" t="n"/>
      <c r="M106" s="380" t="n"/>
      <c r="N106" s="406" t="n"/>
      <c r="O106" s="377" t="n"/>
      <c r="P106" s="380" t="n"/>
      <c r="Q106" s="381" t="n"/>
      <c r="R106" s="406" t="n"/>
      <c r="S106" s="377" t="n"/>
      <c r="T106" s="378" t="n"/>
      <c r="U106" s="407" t="n"/>
      <c r="V106" s="168" t="n"/>
    </row>
    <row r="107" ht="15" customHeight="1">
      <c r="B107" s="47" t="n"/>
      <c r="C107" s="382" t="n">
        <v>4</v>
      </c>
      <c r="D107" s="393" t="n"/>
      <c r="E107" s="313" t="n"/>
      <c r="F107" s="192" t="n"/>
      <c r="G107" s="441" t="n"/>
      <c r="H107" s="43" t="n"/>
      <c r="I107" s="408">
        <f>AVERAGE(F107:F109)</f>
        <v/>
      </c>
      <c r="J107" s="153">
        <f>F107-I107</f>
        <v/>
      </c>
      <c r="K107" s="436" t="inlineStr">
        <is>
          <t>-</t>
        </is>
      </c>
      <c r="L107" s="410">
        <f>(I107-$D$57)/$D$59</f>
        <v/>
      </c>
      <c r="M107" s="411">
        <f>10^L107</f>
        <v/>
      </c>
      <c r="N107" s="322">
        <f>M107*(452/G107)</f>
        <v/>
      </c>
      <c r="O107" s="412">
        <f>N107*E107</f>
        <v/>
      </c>
      <c r="P107" s="413">
        <f>O107/1000</f>
        <v/>
      </c>
      <c r="Q107" s="414">
        <f>((P107*10^-12)*(G107*617.9))*10^-6*10^9*10^3</f>
        <v/>
      </c>
      <c r="R107" s="437" t="inlineStr">
        <is>
          <t>-</t>
        </is>
      </c>
      <c r="S107" s="438">
        <f>AVERAGE(O107:O115)</f>
        <v/>
      </c>
      <c r="T107" s="439">
        <f>AVERAGE(P107:P115)</f>
        <v/>
      </c>
      <c r="U107" s="440">
        <f>AVERAGE(Q107:Q115)</f>
        <v/>
      </c>
      <c r="V107" s="168" t="n"/>
    </row>
    <row r="108" ht="15" customHeight="1">
      <c r="B108" s="47" t="n"/>
      <c r="C108" s="373" t="n"/>
      <c r="D108" s="375" t="n"/>
      <c r="E108" s="374" t="n"/>
      <c r="F108" s="190" t="n"/>
      <c r="G108" s="359" t="n"/>
      <c r="H108" s="41" t="n"/>
      <c r="I108" s="373" t="n"/>
      <c r="J108" s="154">
        <f>F108-I107</f>
        <v/>
      </c>
      <c r="K108" s="376" t="n"/>
      <c r="L108" s="375" t="n"/>
      <c r="M108" s="359" t="n"/>
      <c r="N108" s="376" t="n"/>
      <c r="O108" s="373" t="n"/>
      <c r="P108" s="359" t="n"/>
      <c r="Q108" s="376" t="n"/>
      <c r="R108" s="376" t="n"/>
      <c r="S108" s="373" t="n"/>
      <c r="T108" s="374" t="n"/>
      <c r="U108" s="356" t="n"/>
      <c r="V108" s="168" t="n"/>
    </row>
    <row r="109" ht="15" customHeight="1">
      <c r="B109" s="47" t="n"/>
      <c r="C109" s="373" t="n"/>
      <c r="D109" s="375" t="n"/>
      <c r="E109" s="402" t="n"/>
      <c r="F109" s="190" t="n"/>
      <c r="G109" s="359" t="n"/>
      <c r="H109" s="41" t="n"/>
      <c r="I109" s="403" t="n"/>
      <c r="J109" s="154">
        <f>F109-I107</f>
        <v/>
      </c>
      <c r="K109" s="406" t="n"/>
      <c r="L109" s="404" t="n"/>
      <c r="M109" s="405" t="n"/>
      <c r="N109" s="406" t="n"/>
      <c r="O109" s="403" t="n"/>
      <c r="P109" s="405" t="n"/>
      <c r="Q109" s="406" t="n"/>
      <c r="R109" s="406" t="n"/>
      <c r="S109" s="373" t="n"/>
      <c r="T109" s="374" t="n"/>
      <c r="U109" s="356" t="n"/>
      <c r="V109" s="168" t="n"/>
    </row>
    <row r="110" ht="15" customHeight="1">
      <c r="B110" s="47" t="n"/>
      <c r="C110" s="373" t="n"/>
      <c r="D110" s="375" t="n"/>
      <c r="E110" s="314" t="n"/>
      <c r="F110" s="190" t="n"/>
      <c r="G110" s="359" t="n"/>
      <c r="H110" s="40" t="n"/>
      <c r="I110" s="280">
        <f>AVERAGE(F110:F112)</f>
        <v/>
      </c>
      <c r="J110" s="151">
        <f>F110-I110</f>
        <v/>
      </c>
      <c r="K110" s="432">
        <f>I110-I107</f>
        <v/>
      </c>
      <c r="L110" s="285">
        <f>(I110-$D$57)/$D$59</f>
        <v/>
      </c>
      <c r="M110" s="286">
        <f>10^L110</f>
        <v/>
      </c>
      <c r="N110" s="316">
        <f>M110*(452/G107)</f>
        <v/>
      </c>
      <c r="O110" s="288">
        <f>N110*E110</f>
        <v/>
      </c>
      <c r="P110" s="277">
        <f>O110/1000</f>
        <v/>
      </c>
      <c r="Q110" s="278">
        <f>((P110*10^-12)*(G107*617.9))*10^-6*10^9*10^3</f>
        <v/>
      </c>
      <c r="R110" s="433">
        <f>1-(P110/P107)</f>
        <v/>
      </c>
      <c r="S110" s="373" t="n"/>
      <c r="T110" s="374" t="n"/>
      <c r="U110" s="356" t="n"/>
      <c r="V110" s="168" t="n"/>
    </row>
    <row r="111" ht="15" customHeight="1">
      <c r="B111" s="47" t="n"/>
      <c r="C111" s="373" t="n"/>
      <c r="D111" s="375" t="n"/>
      <c r="E111" s="374" t="n"/>
      <c r="F111" s="190" t="n"/>
      <c r="G111" s="359" t="n"/>
      <c r="H111" s="41" t="n"/>
      <c r="I111" s="373" t="n"/>
      <c r="J111" s="154">
        <f>F111-I110</f>
        <v/>
      </c>
      <c r="K111" s="376" t="n"/>
      <c r="L111" s="375" t="n"/>
      <c r="M111" s="359" t="n"/>
      <c r="N111" s="376" t="n"/>
      <c r="O111" s="373" t="n"/>
      <c r="P111" s="359" t="n"/>
      <c r="Q111" s="376" t="n"/>
      <c r="R111" s="376" t="n"/>
      <c r="S111" s="373" t="n"/>
      <c r="T111" s="374" t="n"/>
      <c r="U111" s="356" t="n"/>
      <c r="V111" s="168" t="n"/>
    </row>
    <row r="112" ht="15" customHeight="1">
      <c r="B112" s="47" t="n"/>
      <c r="C112" s="373" t="n"/>
      <c r="D112" s="375" t="n"/>
      <c r="E112" s="402" t="n"/>
      <c r="F112" s="190" t="n"/>
      <c r="G112" s="359" t="n"/>
      <c r="H112" s="41" t="n"/>
      <c r="I112" s="403" t="n"/>
      <c r="J112" s="154">
        <f>F112-I110</f>
        <v/>
      </c>
      <c r="K112" s="406" t="n"/>
      <c r="L112" s="404" t="n"/>
      <c r="M112" s="405" t="n"/>
      <c r="N112" s="406" t="n"/>
      <c r="O112" s="403" t="n"/>
      <c r="P112" s="405" t="n"/>
      <c r="Q112" s="406" t="n"/>
      <c r="R112" s="406" t="n"/>
      <c r="S112" s="373" t="n"/>
      <c r="T112" s="374" t="n"/>
      <c r="U112" s="356" t="n"/>
      <c r="V112" s="168" t="n"/>
    </row>
    <row r="113" ht="15" customHeight="1">
      <c r="B113" s="47" t="n"/>
      <c r="C113" s="373" t="n"/>
      <c r="D113" s="375" t="n"/>
      <c r="E113" s="314" t="n"/>
      <c r="F113" s="190" t="n"/>
      <c r="G113" s="359" t="n"/>
      <c r="H113" s="40" t="n"/>
      <c r="I113" s="247">
        <f>AVERAGE(F113:F115)</f>
        <v/>
      </c>
      <c r="J113" s="151">
        <f>F113-I113</f>
        <v/>
      </c>
      <c r="K113" s="434">
        <f>I113-I110</f>
        <v/>
      </c>
      <c r="L113" s="251">
        <f>(I113-$D$57)/$D$59</f>
        <v/>
      </c>
      <c r="M113" s="266">
        <f>10^L113</f>
        <v/>
      </c>
      <c r="N113" s="316">
        <f>M113*(452/G107)</f>
        <v/>
      </c>
      <c r="O113" s="260">
        <f>N113*E113</f>
        <v/>
      </c>
      <c r="P113" s="257">
        <f>O113/1000</f>
        <v/>
      </c>
      <c r="Q113" s="254">
        <f>((P113*10^-12)*(G107*617.9))*10^-6*10^9*10^3</f>
        <v/>
      </c>
      <c r="R113" s="433">
        <f>1-(P113/P107)</f>
        <v/>
      </c>
      <c r="S113" s="373" t="n"/>
      <c r="T113" s="374" t="n"/>
      <c r="U113" s="356" t="n"/>
      <c r="V113" s="168" t="n"/>
    </row>
    <row r="114" ht="15" customHeight="1">
      <c r="B114" s="47" t="n"/>
      <c r="C114" s="373" t="n"/>
      <c r="D114" s="375" t="n"/>
      <c r="E114" s="374" t="n"/>
      <c r="F114" s="190" t="n"/>
      <c r="G114" s="359" t="n"/>
      <c r="H114" s="41" t="n"/>
      <c r="I114" s="373" t="n"/>
      <c r="J114" s="154">
        <f>F114-I113</f>
        <v/>
      </c>
      <c r="K114" s="376" t="n"/>
      <c r="L114" s="375" t="n"/>
      <c r="M114" s="359" t="n"/>
      <c r="N114" s="376" t="n"/>
      <c r="O114" s="373" t="n"/>
      <c r="P114" s="359" t="n"/>
      <c r="Q114" s="376" t="n"/>
      <c r="R114" s="376" t="n"/>
      <c r="S114" s="373" t="n"/>
      <c r="T114" s="374" t="n"/>
      <c r="U114" s="356" t="n"/>
      <c r="V114" s="168" t="n"/>
    </row>
    <row r="115" ht="15" customHeight="1" thickBot="1">
      <c r="B115" s="47" t="n"/>
      <c r="C115" s="377" t="n"/>
      <c r="D115" s="379" t="n"/>
      <c r="E115" s="402" t="n"/>
      <c r="F115" s="191" t="n"/>
      <c r="G115" s="380" t="n"/>
      <c r="H115" s="44" t="n"/>
      <c r="I115" s="377" t="n"/>
      <c r="J115" s="156">
        <f>F115-I113</f>
        <v/>
      </c>
      <c r="K115" s="381" t="n"/>
      <c r="L115" s="379" t="n"/>
      <c r="M115" s="380" t="n"/>
      <c r="N115" s="406" t="n"/>
      <c r="O115" s="377" t="n"/>
      <c r="P115" s="380" t="n"/>
      <c r="Q115" s="381" t="n"/>
      <c r="R115" s="406" t="n"/>
      <c r="S115" s="377" t="n"/>
      <c r="T115" s="378" t="n"/>
      <c r="U115" s="407" t="n"/>
      <c r="V115" s="168" t="n"/>
    </row>
    <row r="116" ht="15" customHeight="1">
      <c r="B116" s="47" t="n"/>
      <c r="C116" s="382" t="n">
        <v>5</v>
      </c>
      <c r="D116" s="393" t="n"/>
      <c r="E116" s="313" t="n"/>
      <c r="F116" s="192" t="n"/>
      <c r="G116" s="441" t="n"/>
      <c r="H116" s="43" t="n"/>
      <c r="I116" s="408">
        <f>AVERAGE(F116:F118)</f>
        <v/>
      </c>
      <c r="J116" s="153">
        <f>F116-I116</f>
        <v/>
      </c>
      <c r="K116" s="436" t="inlineStr">
        <is>
          <t>-</t>
        </is>
      </c>
      <c r="L116" s="410">
        <f>(I116-$D$57)/$D$59</f>
        <v/>
      </c>
      <c r="M116" s="411">
        <f>10^L116</f>
        <v/>
      </c>
      <c r="N116" s="322">
        <f>M116*(452/G116)</f>
        <v/>
      </c>
      <c r="O116" s="412">
        <f>N116*E116</f>
        <v/>
      </c>
      <c r="P116" s="413">
        <f>O116/1000</f>
        <v/>
      </c>
      <c r="Q116" s="414">
        <f>((P116*10^-12)*(G116*617.9))*10^-6*10^9*10^3</f>
        <v/>
      </c>
      <c r="R116" s="437" t="inlineStr">
        <is>
          <t>-</t>
        </is>
      </c>
      <c r="S116" s="438">
        <f>AVERAGE(O116:O124)</f>
        <v/>
      </c>
      <c r="T116" s="439">
        <f>AVERAGE(P116:P124)</f>
        <v/>
      </c>
      <c r="U116" s="440">
        <f>AVERAGE(Q116:Q124)</f>
        <v/>
      </c>
      <c r="V116" s="168" t="n"/>
    </row>
    <row r="117" ht="15" customHeight="1">
      <c r="B117" s="47" t="n"/>
      <c r="C117" s="373" t="n"/>
      <c r="D117" s="375" t="n"/>
      <c r="E117" s="374" t="n"/>
      <c r="F117" s="190" t="n"/>
      <c r="G117" s="359" t="n"/>
      <c r="H117" s="41" t="n"/>
      <c r="I117" s="373" t="n"/>
      <c r="J117" s="154">
        <f>F117-I116</f>
        <v/>
      </c>
      <c r="K117" s="376" t="n"/>
      <c r="L117" s="375" t="n"/>
      <c r="M117" s="359" t="n"/>
      <c r="N117" s="376" t="n"/>
      <c r="O117" s="373" t="n"/>
      <c r="P117" s="359" t="n"/>
      <c r="Q117" s="376" t="n"/>
      <c r="R117" s="376" t="n"/>
      <c r="S117" s="373" t="n"/>
      <c r="T117" s="374" t="n"/>
      <c r="U117" s="356" t="n"/>
      <c r="V117" s="168" t="n"/>
    </row>
    <row r="118" ht="15" customHeight="1">
      <c r="B118" s="47" t="n"/>
      <c r="C118" s="373" t="n"/>
      <c r="D118" s="375" t="n"/>
      <c r="E118" s="402" t="n"/>
      <c r="F118" s="190" t="n"/>
      <c r="G118" s="359" t="n"/>
      <c r="H118" s="41" t="n"/>
      <c r="I118" s="403" t="n"/>
      <c r="J118" s="154">
        <f>F118-I116</f>
        <v/>
      </c>
      <c r="K118" s="406" t="n"/>
      <c r="L118" s="404" t="n"/>
      <c r="M118" s="405" t="n"/>
      <c r="N118" s="406" t="n"/>
      <c r="O118" s="403" t="n"/>
      <c r="P118" s="405" t="n"/>
      <c r="Q118" s="406" t="n"/>
      <c r="R118" s="406" t="n"/>
      <c r="S118" s="373" t="n"/>
      <c r="T118" s="374" t="n"/>
      <c r="U118" s="356" t="n"/>
      <c r="V118" s="168" t="n"/>
    </row>
    <row r="119" ht="15" customHeight="1">
      <c r="B119" s="47" t="n"/>
      <c r="C119" s="373" t="n"/>
      <c r="D119" s="375" t="n"/>
      <c r="E119" s="314" t="n"/>
      <c r="F119" s="190" t="n"/>
      <c r="G119" s="359" t="n"/>
      <c r="H119" s="40" t="n"/>
      <c r="I119" s="280">
        <f>AVERAGE(F119:F121)</f>
        <v/>
      </c>
      <c r="J119" s="151">
        <f>F119-I119</f>
        <v/>
      </c>
      <c r="K119" s="432">
        <f>I119-I116</f>
        <v/>
      </c>
      <c r="L119" s="285">
        <f>(I119-$D$57)/$D$59</f>
        <v/>
      </c>
      <c r="M119" s="286">
        <f>10^L119</f>
        <v/>
      </c>
      <c r="N119" s="316">
        <f>M119*(452/G116)</f>
        <v/>
      </c>
      <c r="O119" s="288">
        <f>N119*E119</f>
        <v/>
      </c>
      <c r="P119" s="277">
        <f>O119/1000</f>
        <v/>
      </c>
      <c r="Q119" s="278">
        <f>((P119*10^-12)*(G116*617.9))*10^-6*10^9*10^3</f>
        <v/>
      </c>
      <c r="R119" s="433">
        <f>1-(P119/P116)</f>
        <v/>
      </c>
      <c r="S119" s="373" t="n"/>
      <c r="T119" s="374" t="n"/>
      <c r="U119" s="356" t="n"/>
      <c r="V119" s="168" t="n"/>
    </row>
    <row r="120" ht="15" customHeight="1">
      <c r="B120" s="47" t="n"/>
      <c r="C120" s="373" t="n"/>
      <c r="D120" s="375" t="n"/>
      <c r="E120" s="374" t="n"/>
      <c r="F120" s="190" t="n"/>
      <c r="G120" s="359" t="n"/>
      <c r="H120" s="41" t="n"/>
      <c r="I120" s="373" t="n"/>
      <c r="J120" s="154">
        <f>F120-I119</f>
        <v/>
      </c>
      <c r="K120" s="376" t="n"/>
      <c r="L120" s="375" t="n"/>
      <c r="M120" s="359" t="n"/>
      <c r="N120" s="376" t="n"/>
      <c r="O120" s="373" t="n"/>
      <c r="P120" s="359" t="n"/>
      <c r="Q120" s="376" t="n"/>
      <c r="R120" s="376" t="n"/>
      <c r="S120" s="373" t="n"/>
      <c r="T120" s="374" t="n"/>
      <c r="U120" s="356" t="n"/>
      <c r="V120" s="168" t="n"/>
    </row>
    <row r="121" ht="15" customHeight="1">
      <c r="B121" s="47" t="n"/>
      <c r="C121" s="373" t="n"/>
      <c r="D121" s="375" t="n"/>
      <c r="E121" s="402" t="n"/>
      <c r="F121" s="190" t="n"/>
      <c r="G121" s="359" t="n"/>
      <c r="H121" s="41" t="n"/>
      <c r="I121" s="403" t="n"/>
      <c r="J121" s="154">
        <f>F121-I119</f>
        <v/>
      </c>
      <c r="K121" s="406" t="n"/>
      <c r="L121" s="404" t="n"/>
      <c r="M121" s="405" t="n"/>
      <c r="N121" s="406" t="n"/>
      <c r="O121" s="403" t="n"/>
      <c r="P121" s="405" t="n"/>
      <c r="Q121" s="406" t="n"/>
      <c r="R121" s="406" t="n"/>
      <c r="S121" s="373" t="n"/>
      <c r="T121" s="374" t="n"/>
      <c r="U121" s="356" t="n"/>
      <c r="V121" s="168" t="n"/>
    </row>
    <row r="122" ht="15" customHeight="1">
      <c r="B122" s="47" t="n"/>
      <c r="C122" s="373" t="n"/>
      <c r="D122" s="375" t="n"/>
      <c r="E122" s="314" t="n"/>
      <c r="F122" s="190" t="n"/>
      <c r="G122" s="359" t="n"/>
      <c r="H122" s="40" t="n"/>
      <c r="I122" s="247">
        <f>AVERAGE(F122:F124)</f>
        <v/>
      </c>
      <c r="J122" s="151">
        <f>F122-I122</f>
        <v/>
      </c>
      <c r="K122" s="434">
        <f>I122-I119</f>
        <v/>
      </c>
      <c r="L122" s="251">
        <f>(I122-$D$57)/$D$59</f>
        <v/>
      </c>
      <c r="M122" s="266">
        <f>10^L122</f>
        <v/>
      </c>
      <c r="N122" s="316">
        <f>M122*(452/G116)</f>
        <v/>
      </c>
      <c r="O122" s="260">
        <f>N122*E122</f>
        <v/>
      </c>
      <c r="P122" s="257">
        <f>O122/1000</f>
        <v/>
      </c>
      <c r="Q122" s="254">
        <f>((P122*10^-12)*(G116*617.9))*10^-6*10^9*10^3</f>
        <v/>
      </c>
      <c r="R122" s="433">
        <f>1-(P122/P116)</f>
        <v/>
      </c>
      <c r="S122" s="373" t="n"/>
      <c r="T122" s="374" t="n"/>
      <c r="U122" s="356" t="n"/>
      <c r="V122" s="168" t="n"/>
    </row>
    <row r="123" ht="15" customHeight="1">
      <c r="B123" s="47" t="n"/>
      <c r="C123" s="373" t="n"/>
      <c r="D123" s="375" t="n"/>
      <c r="E123" s="374" t="n"/>
      <c r="F123" s="190" t="n"/>
      <c r="G123" s="359" t="n"/>
      <c r="H123" s="41" t="n"/>
      <c r="I123" s="373" t="n"/>
      <c r="J123" s="154">
        <f>F123-I122</f>
        <v/>
      </c>
      <c r="K123" s="376" t="n"/>
      <c r="L123" s="375" t="n"/>
      <c r="M123" s="359" t="n"/>
      <c r="N123" s="376" t="n"/>
      <c r="O123" s="373" t="n"/>
      <c r="P123" s="359" t="n"/>
      <c r="Q123" s="376" t="n"/>
      <c r="R123" s="376" t="n"/>
      <c r="S123" s="373" t="n"/>
      <c r="T123" s="374" t="n"/>
      <c r="U123" s="356" t="n"/>
      <c r="V123" s="168" t="n"/>
    </row>
    <row r="124" ht="15" customHeight="1" thickBot="1">
      <c r="B124" s="47" t="n"/>
      <c r="C124" s="377" t="n"/>
      <c r="D124" s="379" t="n"/>
      <c r="E124" s="402" t="n"/>
      <c r="F124" s="191" t="n"/>
      <c r="G124" s="380" t="n"/>
      <c r="H124" s="44" t="n"/>
      <c r="I124" s="377" t="n"/>
      <c r="J124" s="156">
        <f>F124-I122</f>
        <v/>
      </c>
      <c r="K124" s="381" t="n"/>
      <c r="L124" s="379" t="n"/>
      <c r="M124" s="380" t="n"/>
      <c r="N124" s="406" t="n"/>
      <c r="O124" s="377" t="n"/>
      <c r="P124" s="380" t="n"/>
      <c r="Q124" s="381" t="n"/>
      <c r="R124" s="406" t="n"/>
      <c r="S124" s="377" t="n"/>
      <c r="T124" s="378" t="n"/>
      <c r="U124" s="407" t="n"/>
      <c r="V124" s="168" t="n"/>
    </row>
    <row r="125" ht="15" customHeight="1">
      <c r="B125" s="47" t="n"/>
      <c r="C125" s="382" t="n">
        <v>6</v>
      </c>
      <c r="D125" s="393" t="n"/>
      <c r="E125" s="313" t="n"/>
      <c r="F125" s="192" t="n"/>
      <c r="G125" s="441" t="n"/>
      <c r="H125" s="43" t="n"/>
      <c r="I125" s="408">
        <f>AVERAGE(F125:F127)</f>
        <v/>
      </c>
      <c r="J125" s="153">
        <f>F125-I125</f>
        <v/>
      </c>
      <c r="K125" s="436" t="inlineStr">
        <is>
          <t>-</t>
        </is>
      </c>
      <c r="L125" s="410">
        <f>(I125-$D$57)/$D$59</f>
        <v/>
      </c>
      <c r="M125" s="411">
        <f>10^L125</f>
        <v/>
      </c>
      <c r="N125" s="322">
        <f>M125*(452/G125)</f>
        <v/>
      </c>
      <c r="O125" s="412">
        <f>N125*E125</f>
        <v/>
      </c>
      <c r="P125" s="413">
        <f>O125/1000</f>
        <v/>
      </c>
      <c r="Q125" s="414">
        <f>((P125*10^-12)*(G125*617.9))*10^-6*10^9*10^3</f>
        <v/>
      </c>
      <c r="R125" s="437" t="inlineStr">
        <is>
          <t>-</t>
        </is>
      </c>
      <c r="S125" s="438">
        <f>AVERAGE(O125:O133)</f>
        <v/>
      </c>
      <c r="T125" s="439">
        <f>AVERAGE(P125:P133)</f>
        <v/>
      </c>
      <c r="U125" s="440">
        <f>AVERAGE(Q125:Q133)</f>
        <v/>
      </c>
      <c r="V125" s="168" t="n"/>
    </row>
    <row r="126" ht="15" customHeight="1">
      <c r="B126" s="47" t="n"/>
      <c r="C126" s="373" t="n"/>
      <c r="D126" s="375" t="n"/>
      <c r="E126" s="374" t="n"/>
      <c r="F126" s="190" t="n"/>
      <c r="G126" s="359" t="n"/>
      <c r="H126" s="41" t="n"/>
      <c r="I126" s="373" t="n"/>
      <c r="J126" s="154">
        <f>F126-I125</f>
        <v/>
      </c>
      <c r="K126" s="376" t="n"/>
      <c r="L126" s="375" t="n"/>
      <c r="M126" s="359" t="n"/>
      <c r="N126" s="376" t="n"/>
      <c r="O126" s="373" t="n"/>
      <c r="P126" s="359" t="n"/>
      <c r="Q126" s="376" t="n"/>
      <c r="R126" s="376" t="n"/>
      <c r="S126" s="373" t="n"/>
      <c r="T126" s="374" t="n"/>
      <c r="U126" s="356" t="n"/>
      <c r="V126" s="168" t="n"/>
    </row>
    <row r="127" ht="15" customHeight="1">
      <c r="B127" s="47" t="n"/>
      <c r="C127" s="373" t="n"/>
      <c r="D127" s="375" t="n"/>
      <c r="E127" s="402" t="n"/>
      <c r="F127" s="190" t="n"/>
      <c r="G127" s="359" t="n"/>
      <c r="H127" s="41" t="n"/>
      <c r="I127" s="403" t="n"/>
      <c r="J127" s="154">
        <f>F127-I125</f>
        <v/>
      </c>
      <c r="K127" s="406" t="n"/>
      <c r="L127" s="404" t="n"/>
      <c r="M127" s="405" t="n"/>
      <c r="N127" s="406" t="n"/>
      <c r="O127" s="403" t="n"/>
      <c r="P127" s="405" t="n"/>
      <c r="Q127" s="406" t="n"/>
      <c r="R127" s="406" t="n"/>
      <c r="S127" s="373" t="n"/>
      <c r="T127" s="374" t="n"/>
      <c r="U127" s="356" t="n"/>
      <c r="V127" s="168" t="n"/>
    </row>
    <row r="128" ht="15" customHeight="1">
      <c r="B128" s="47" t="n"/>
      <c r="C128" s="373" t="n"/>
      <c r="D128" s="375" t="n"/>
      <c r="E128" s="314" t="n"/>
      <c r="F128" s="190" t="n"/>
      <c r="G128" s="359" t="n"/>
      <c r="H128" s="40" t="n"/>
      <c r="I128" s="280">
        <f>AVERAGE(F128:F130)</f>
        <v/>
      </c>
      <c r="J128" s="151">
        <f>F128-I128</f>
        <v/>
      </c>
      <c r="K128" s="432">
        <f>I128-I125</f>
        <v/>
      </c>
      <c r="L128" s="285">
        <f>(I128-$D$57)/$D$59</f>
        <v/>
      </c>
      <c r="M128" s="286">
        <f>10^L128</f>
        <v/>
      </c>
      <c r="N128" s="316">
        <f>M128*(452/G125)</f>
        <v/>
      </c>
      <c r="O128" s="288">
        <f>N128*E128</f>
        <v/>
      </c>
      <c r="P128" s="277">
        <f>O128/1000</f>
        <v/>
      </c>
      <c r="Q128" s="278">
        <f>((P128*10^-12)*(G125*617.9))*10^-6*10^9*10^3</f>
        <v/>
      </c>
      <c r="R128" s="433">
        <f>1-(P128/P125)</f>
        <v/>
      </c>
      <c r="S128" s="373" t="n"/>
      <c r="T128" s="374" t="n"/>
      <c r="U128" s="356" t="n"/>
      <c r="V128" s="168" t="n"/>
    </row>
    <row r="129" ht="15" customHeight="1">
      <c r="B129" s="47" t="n"/>
      <c r="C129" s="373" t="n"/>
      <c r="D129" s="375" t="n"/>
      <c r="E129" s="374" t="n"/>
      <c r="F129" s="190" t="n"/>
      <c r="G129" s="359" t="n"/>
      <c r="H129" s="41" t="n"/>
      <c r="I129" s="373" t="n"/>
      <c r="J129" s="154">
        <f>F129-I128</f>
        <v/>
      </c>
      <c r="K129" s="376" t="n"/>
      <c r="L129" s="375" t="n"/>
      <c r="M129" s="359" t="n"/>
      <c r="N129" s="376" t="n"/>
      <c r="O129" s="373" t="n"/>
      <c r="P129" s="359" t="n"/>
      <c r="Q129" s="376" t="n"/>
      <c r="R129" s="376" t="n"/>
      <c r="S129" s="373" t="n"/>
      <c r="T129" s="374" t="n"/>
      <c r="U129" s="356" t="n"/>
      <c r="V129" s="168" t="n"/>
    </row>
    <row r="130" ht="15" customHeight="1">
      <c r="B130" s="47" t="n"/>
      <c r="C130" s="373" t="n"/>
      <c r="D130" s="375" t="n"/>
      <c r="E130" s="402" t="n"/>
      <c r="F130" s="190" t="n"/>
      <c r="G130" s="359" t="n"/>
      <c r="H130" s="41" t="n"/>
      <c r="I130" s="403" t="n"/>
      <c r="J130" s="154">
        <f>F130-I128</f>
        <v/>
      </c>
      <c r="K130" s="406" t="n"/>
      <c r="L130" s="404" t="n"/>
      <c r="M130" s="405" t="n"/>
      <c r="N130" s="406" t="n"/>
      <c r="O130" s="403" t="n"/>
      <c r="P130" s="405" t="n"/>
      <c r="Q130" s="406" t="n"/>
      <c r="R130" s="406" t="n"/>
      <c r="S130" s="373" t="n"/>
      <c r="T130" s="374" t="n"/>
      <c r="U130" s="356" t="n"/>
      <c r="V130" s="168" t="n"/>
    </row>
    <row r="131" ht="15" customHeight="1">
      <c r="B131" s="47" t="n"/>
      <c r="C131" s="373" t="n"/>
      <c r="D131" s="375" t="n"/>
      <c r="E131" s="314" t="n"/>
      <c r="F131" s="190" t="n"/>
      <c r="G131" s="359" t="n"/>
      <c r="H131" s="40" t="n"/>
      <c r="I131" s="247">
        <f>AVERAGE(F131:F133)</f>
        <v/>
      </c>
      <c r="J131" s="151">
        <f>F131-I131</f>
        <v/>
      </c>
      <c r="K131" s="434">
        <f>I131-I128</f>
        <v/>
      </c>
      <c r="L131" s="251">
        <f>(I131-$D$57)/$D$59</f>
        <v/>
      </c>
      <c r="M131" s="266">
        <f>10^L131</f>
        <v/>
      </c>
      <c r="N131" s="316">
        <f>M131*(452/G125)</f>
        <v/>
      </c>
      <c r="O131" s="260">
        <f>N131*E131</f>
        <v/>
      </c>
      <c r="P131" s="257">
        <f>O131/1000</f>
        <v/>
      </c>
      <c r="Q131" s="254">
        <f>((P131*10^-12)*(G125*617.9))*10^-6*10^9*10^3</f>
        <v/>
      </c>
      <c r="R131" s="433">
        <f>1-(P131/P125)</f>
        <v/>
      </c>
      <c r="S131" s="373" t="n"/>
      <c r="T131" s="374" t="n"/>
      <c r="U131" s="356" t="n"/>
      <c r="V131" s="168" t="n"/>
    </row>
    <row r="132" ht="15" customHeight="1">
      <c r="B132" s="47" t="n"/>
      <c r="C132" s="373" t="n"/>
      <c r="D132" s="375" t="n"/>
      <c r="E132" s="374" t="n"/>
      <c r="F132" s="190" t="n"/>
      <c r="G132" s="359" t="n"/>
      <c r="H132" s="41" t="n"/>
      <c r="I132" s="373" t="n"/>
      <c r="J132" s="154">
        <f>F132-I131</f>
        <v/>
      </c>
      <c r="K132" s="376" t="n"/>
      <c r="L132" s="375" t="n"/>
      <c r="M132" s="359" t="n"/>
      <c r="N132" s="376" t="n"/>
      <c r="O132" s="373" t="n"/>
      <c r="P132" s="359" t="n"/>
      <c r="Q132" s="376" t="n"/>
      <c r="R132" s="376" t="n"/>
      <c r="S132" s="373" t="n"/>
      <c r="T132" s="374" t="n"/>
      <c r="U132" s="356" t="n"/>
      <c r="V132" s="168" t="n"/>
    </row>
    <row r="133" ht="15" customHeight="1" thickBot="1">
      <c r="B133" s="47" t="n"/>
      <c r="C133" s="377" t="n"/>
      <c r="D133" s="379" t="n"/>
      <c r="E133" s="402" t="n"/>
      <c r="F133" s="191" t="n"/>
      <c r="G133" s="380" t="n"/>
      <c r="H133" s="44" t="n"/>
      <c r="I133" s="377" t="n"/>
      <c r="J133" s="156">
        <f>F133-I131</f>
        <v/>
      </c>
      <c r="K133" s="381" t="n"/>
      <c r="L133" s="379" t="n"/>
      <c r="M133" s="380" t="n"/>
      <c r="N133" s="406" t="n"/>
      <c r="O133" s="377" t="n"/>
      <c r="P133" s="380" t="n"/>
      <c r="Q133" s="381" t="n"/>
      <c r="R133" s="406" t="n"/>
      <c r="S133" s="377" t="n"/>
      <c r="T133" s="378" t="n"/>
      <c r="U133" s="407" t="n"/>
      <c r="V133" s="168" t="n"/>
    </row>
    <row r="134" ht="15" customHeight="1">
      <c r="B134" s="47" t="n"/>
      <c r="C134" s="382" t="n">
        <v>7</v>
      </c>
      <c r="D134" s="393" t="n"/>
      <c r="E134" s="313" t="n"/>
      <c r="F134" s="192" t="n"/>
      <c r="G134" s="441" t="n"/>
      <c r="H134" s="43" t="n"/>
      <c r="I134" s="408">
        <f>AVERAGE(F134:F136)</f>
        <v/>
      </c>
      <c r="J134" s="153">
        <f>F134-I134</f>
        <v/>
      </c>
      <c r="K134" s="436" t="inlineStr">
        <is>
          <t>-</t>
        </is>
      </c>
      <c r="L134" s="410">
        <f>(I134-$D$57)/$D$59</f>
        <v/>
      </c>
      <c r="M134" s="411">
        <f>10^L134</f>
        <v/>
      </c>
      <c r="N134" s="322">
        <f>M134*(452/G134)</f>
        <v/>
      </c>
      <c r="O134" s="412">
        <f>N134*E134</f>
        <v/>
      </c>
      <c r="P134" s="413">
        <f>O134/1000</f>
        <v/>
      </c>
      <c r="Q134" s="414">
        <f>((P134*10^-12)*(G134*617.9))*10^-6*10^9*10^3</f>
        <v/>
      </c>
      <c r="R134" s="437" t="inlineStr">
        <is>
          <t>-</t>
        </is>
      </c>
      <c r="S134" s="438">
        <f>AVERAGE(O134:O142)</f>
        <v/>
      </c>
      <c r="T134" s="439">
        <f>AVERAGE(P134:P142)</f>
        <v/>
      </c>
      <c r="U134" s="440">
        <f>AVERAGE(Q134:Q142)</f>
        <v/>
      </c>
      <c r="V134" s="168" t="n"/>
    </row>
    <row r="135" ht="15" customHeight="1">
      <c r="B135" s="47" t="n"/>
      <c r="C135" s="373" t="n"/>
      <c r="D135" s="375" t="n"/>
      <c r="E135" s="374" t="n"/>
      <c r="F135" s="190" t="n"/>
      <c r="G135" s="359" t="n"/>
      <c r="H135" s="41" t="n"/>
      <c r="I135" s="373" t="n"/>
      <c r="J135" s="154">
        <f>F135-I134</f>
        <v/>
      </c>
      <c r="K135" s="376" t="n"/>
      <c r="L135" s="375" t="n"/>
      <c r="M135" s="359" t="n"/>
      <c r="N135" s="376" t="n"/>
      <c r="O135" s="373" t="n"/>
      <c r="P135" s="359" t="n"/>
      <c r="Q135" s="376" t="n"/>
      <c r="R135" s="376" t="n"/>
      <c r="S135" s="373" t="n"/>
      <c r="T135" s="374" t="n"/>
      <c r="U135" s="356" t="n"/>
      <c r="V135" s="168" t="n"/>
    </row>
    <row r="136" ht="15" customHeight="1">
      <c r="B136" s="47" t="n"/>
      <c r="C136" s="373" t="n"/>
      <c r="D136" s="375" t="n"/>
      <c r="E136" s="402" t="n"/>
      <c r="F136" s="190" t="n"/>
      <c r="G136" s="359" t="n"/>
      <c r="H136" s="41" t="n"/>
      <c r="I136" s="403" t="n"/>
      <c r="J136" s="154">
        <f>F136-I134</f>
        <v/>
      </c>
      <c r="K136" s="406" t="n"/>
      <c r="L136" s="404" t="n"/>
      <c r="M136" s="405" t="n"/>
      <c r="N136" s="406" t="n"/>
      <c r="O136" s="403" t="n"/>
      <c r="P136" s="405" t="n"/>
      <c r="Q136" s="406" t="n"/>
      <c r="R136" s="406" t="n"/>
      <c r="S136" s="373" t="n"/>
      <c r="T136" s="374" t="n"/>
      <c r="U136" s="356" t="n"/>
      <c r="V136" s="168" t="n"/>
    </row>
    <row r="137" ht="15" customHeight="1">
      <c r="B137" s="47" t="n"/>
      <c r="C137" s="373" t="n"/>
      <c r="D137" s="375" t="n"/>
      <c r="E137" s="314" t="n"/>
      <c r="F137" s="190" t="n"/>
      <c r="G137" s="359" t="n"/>
      <c r="H137" s="40" t="n"/>
      <c r="I137" s="280">
        <f>AVERAGE(F137:F139)</f>
        <v/>
      </c>
      <c r="J137" s="151">
        <f>F137-I137</f>
        <v/>
      </c>
      <c r="K137" s="432">
        <f>I137-I134</f>
        <v/>
      </c>
      <c r="L137" s="285">
        <f>(I137-$D$57)/$D$59</f>
        <v/>
      </c>
      <c r="M137" s="286">
        <f>10^L137</f>
        <v/>
      </c>
      <c r="N137" s="316">
        <f>M137*(452/G134)</f>
        <v/>
      </c>
      <c r="O137" s="288">
        <f>N137*E137</f>
        <v/>
      </c>
      <c r="P137" s="277">
        <f>O137/1000</f>
        <v/>
      </c>
      <c r="Q137" s="278">
        <f>((P137*10^-12)*(G134*617.9))*10^-6*10^9*10^3</f>
        <v/>
      </c>
      <c r="R137" s="433">
        <f>1-(P137/P134)</f>
        <v/>
      </c>
      <c r="S137" s="373" t="n"/>
      <c r="T137" s="374" t="n"/>
      <c r="U137" s="356" t="n"/>
      <c r="V137" s="168" t="n"/>
    </row>
    <row r="138" ht="15" customHeight="1">
      <c r="B138" s="47" t="n"/>
      <c r="C138" s="373" t="n"/>
      <c r="D138" s="375" t="n"/>
      <c r="E138" s="374" t="n"/>
      <c r="F138" s="190" t="n"/>
      <c r="G138" s="359" t="n"/>
      <c r="H138" s="41" t="n"/>
      <c r="I138" s="373" t="n"/>
      <c r="J138" s="154">
        <f>F138-I137</f>
        <v/>
      </c>
      <c r="K138" s="376" t="n"/>
      <c r="L138" s="375" t="n"/>
      <c r="M138" s="359" t="n"/>
      <c r="N138" s="376" t="n"/>
      <c r="O138" s="373" t="n"/>
      <c r="P138" s="359" t="n"/>
      <c r="Q138" s="376" t="n"/>
      <c r="R138" s="376" t="n"/>
      <c r="S138" s="373" t="n"/>
      <c r="T138" s="374" t="n"/>
      <c r="U138" s="356" t="n"/>
      <c r="V138" s="168" t="n"/>
    </row>
    <row r="139" ht="15" customHeight="1">
      <c r="B139" s="47" t="n"/>
      <c r="C139" s="373" t="n"/>
      <c r="D139" s="375" t="n"/>
      <c r="E139" s="402" t="n"/>
      <c r="F139" s="190" t="n"/>
      <c r="G139" s="359" t="n"/>
      <c r="H139" s="41" t="n"/>
      <c r="I139" s="403" t="n"/>
      <c r="J139" s="154">
        <f>F139-I137</f>
        <v/>
      </c>
      <c r="K139" s="406" t="n"/>
      <c r="L139" s="404" t="n"/>
      <c r="M139" s="405" t="n"/>
      <c r="N139" s="406" t="n"/>
      <c r="O139" s="403" t="n"/>
      <c r="P139" s="405" t="n"/>
      <c r="Q139" s="406" t="n"/>
      <c r="R139" s="406" t="n"/>
      <c r="S139" s="373" t="n"/>
      <c r="T139" s="374" t="n"/>
      <c r="U139" s="356" t="n"/>
      <c r="V139" s="168" t="n"/>
    </row>
    <row r="140" ht="15" customHeight="1">
      <c r="B140" s="47" t="n"/>
      <c r="C140" s="373" t="n"/>
      <c r="D140" s="375" t="n"/>
      <c r="E140" s="314" t="n"/>
      <c r="F140" s="190" t="n"/>
      <c r="G140" s="359" t="n"/>
      <c r="H140" s="40" t="n"/>
      <c r="I140" s="247">
        <f>AVERAGE(F140:F142)</f>
        <v/>
      </c>
      <c r="J140" s="151">
        <f>F140-I140</f>
        <v/>
      </c>
      <c r="K140" s="434">
        <f>I140-I137</f>
        <v/>
      </c>
      <c r="L140" s="251">
        <f>(I140-$D$57)/$D$59</f>
        <v/>
      </c>
      <c r="M140" s="266">
        <f>10^L140</f>
        <v/>
      </c>
      <c r="N140" s="316">
        <f>M140*(452/G134)</f>
        <v/>
      </c>
      <c r="O140" s="260">
        <f>N140*E140</f>
        <v/>
      </c>
      <c r="P140" s="257">
        <f>O140/1000</f>
        <v/>
      </c>
      <c r="Q140" s="254">
        <f>((P140*10^-12)*(G134*617.9))*10^-6*10^9*10^3</f>
        <v/>
      </c>
      <c r="R140" s="433">
        <f>1-(P140/P134)</f>
        <v/>
      </c>
      <c r="S140" s="373" t="n"/>
      <c r="T140" s="374" t="n"/>
      <c r="U140" s="356" t="n"/>
      <c r="V140" s="168" t="n"/>
    </row>
    <row r="141" ht="15" customHeight="1">
      <c r="B141" s="47" t="n"/>
      <c r="C141" s="373" t="n"/>
      <c r="D141" s="375" t="n"/>
      <c r="E141" s="374" t="n"/>
      <c r="F141" s="190" t="n"/>
      <c r="G141" s="359" t="n"/>
      <c r="H141" s="41" t="n"/>
      <c r="I141" s="373" t="n"/>
      <c r="J141" s="154">
        <f>F141-I140</f>
        <v/>
      </c>
      <c r="K141" s="376" t="n"/>
      <c r="L141" s="375" t="n"/>
      <c r="M141" s="359" t="n"/>
      <c r="N141" s="376" t="n"/>
      <c r="O141" s="373" t="n"/>
      <c r="P141" s="359" t="n"/>
      <c r="Q141" s="376" t="n"/>
      <c r="R141" s="376" t="n"/>
      <c r="S141" s="373" t="n"/>
      <c r="T141" s="374" t="n"/>
      <c r="U141" s="356" t="n"/>
      <c r="V141" s="168" t="n"/>
    </row>
    <row r="142" ht="15" customHeight="1" thickBot="1">
      <c r="B142" s="47" t="n"/>
      <c r="C142" s="377" t="n"/>
      <c r="D142" s="379" t="n"/>
      <c r="E142" s="402" t="n"/>
      <c r="F142" s="191" t="n"/>
      <c r="G142" s="380" t="n"/>
      <c r="H142" s="44" t="n"/>
      <c r="I142" s="377" t="n"/>
      <c r="J142" s="156">
        <f>F142-I140</f>
        <v/>
      </c>
      <c r="K142" s="381" t="n"/>
      <c r="L142" s="379" t="n"/>
      <c r="M142" s="380" t="n"/>
      <c r="N142" s="406" t="n"/>
      <c r="O142" s="377" t="n"/>
      <c r="P142" s="380" t="n"/>
      <c r="Q142" s="381" t="n"/>
      <c r="R142" s="406" t="n"/>
      <c r="S142" s="377" t="n"/>
      <c r="T142" s="378" t="n"/>
      <c r="U142" s="407" t="n"/>
      <c r="V142" s="168" t="n"/>
    </row>
    <row r="143" ht="15" customHeight="1">
      <c r="B143" s="47" t="n"/>
      <c r="C143" s="382" t="n">
        <v>8</v>
      </c>
      <c r="D143" s="393" t="n"/>
      <c r="E143" s="313" t="n"/>
      <c r="F143" s="192" t="n"/>
      <c r="G143" s="441" t="n"/>
      <c r="H143" s="43" t="n"/>
      <c r="I143" s="408">
        <f>AVERAGE(F143:F145)</f>
        <v/>
      </c>
      <c r="J143" s="153">
        <f>F143-I143</f>
        <v/>
      </c>
      <c r="K143" s="436" t="inlineStr">
        <is>
          <t>-</t>
        </is>
      </c>
      <c r="L143" s="410">
        <f>(I143-$D$57)/$D$59</f>
        <v/>
      </c>
      <c r="M143" s="411">
        <f>10^L143</f>
        <v/>
      </c>
      <c r="N143" s="322">
        <f>M143*(452/G143)</f>
        <v/>
      </c>
      <c r="O143" s="412">
        <f>N143*E143</f>
        <v/>
      </c>
      <c r="P143" s="413">
        <f>O143/1000</f>
        <v/>
      </c>
      <c r="Q143" s="414">
        <f>((P143*10^-12)*(G143*617.9))*10^-6*10^9*10^3</f>
        <v/>
      </c>
      <c r="R143" s="437" t="inlineStr">
        <is>
          <t>-</t>
        </is>
      </c>
      <c r="S143" s="438">
        <f>AVERAGE(O143:O151)</f>
        <v/>
      </c>
      <c r="T143" s="439">
        <f>AVERAGE(P143:P151)</f>
        <v/>
      </c>
      <c r="U143" s="440">
        <f>AVERAGE(Q143:Q151)</f>
        <v/>
      </c>
      <c r="V143" s="168" t="n"/>
    </row>
    <row r="144" ht="15" customHeight="1">
      <c r="B144" s="47" t="n"/>
      <c r="C144" s="373" t="n"/>
      <c r="D144" s="375" t="n"/>
      <c r="E144" s="374" t="n"/>
      <c r="F144" s="190" t="n"/>
      <c r="G144" s="359" t="n"/>
      <c r="H144" s="41" t="n"/>
      <c r="I144" s="373" t="n"/>
      <c r="J144" s="154">
        <f>F144-I143</f>
        <v/>
      </c>
      <c r="K144" s="376" t="n"/>
      <c r="L144" s="375" t="n"/>
      <c r="M144" s="359" t="n"/>
      <c r="N144" s="376" t="n"/>
      <c r="O144" s="373" t="n"/>
      <c r="P144" s="359" t="n"/>
      <c r="Q144" s="376" t="n"/>
      <c r="R144" s="376" t="n"/>
      <c r="S144" s="373" t="n"/>
      <c r="T144" s="374" t="n"/>
      <c r="U144" s="356" t="n"/>
      <c r="V144" s="168" t="n"/>
    </row>
    <row r="145" ht="15" customHeight="1">
      <c r="B145" s="47" t="n"/>
      <c r="C145" s="373" t="n"/>
      <c r="D145" s="375" t="n"/>
      <c r="E145" s="402" t="n"/>
      <c r="F145" s="190" t="n"/>
      <c r="G145" s="359" t="n"/>
      <c r="H145" s="41" t="n"/>
      <c r="I145" s="403" t="n"/>
      <c r="J145" s="154">
        <f>F145-I143</f>
        <v/>
      </c>
      <c r="K145" s="406" t="n"/>
      <c r="L145" s="404" t="n"/>
      <c r="M145" s="405" t="n"/>
      <c r="N145" s="406" t="n"/>
      <c r="O145" s="403" t="n"/>
      <c r="P145" s="405" t="n"/>
      <c r="Q145" s="406" t="n"/>
      <c r="R145" s="406" t="n"/>
      <c r="S145" s="373" t="n"/>
      <c r="T145" s="374" t="n"/>
      <c r="U145" s="356" t="n"/>
      <c r="V145" s="168" t="n"/>
    </row>
    <row r="146" ht="15" customHeight="1">
      <c r="B146" s="47" t="n"/>
      <c r="C146" s="373" t="n"/>
      <c r="D146" s="375" t="n"/>
      <c r="E146" s="314" t="n"/>
      <c r="F146" s="190" t="n"/>
      <c r="G146" s="359" t="n"/>
      <c r="H146" s="40" t="n"/>
      <c r="I146" s="280">
        <f>AVERAGE(F146:F148)</f>
        <v/>
      </c>
      <c r="J146" s="151">
        <f>F146-I146</f>
        <v/>
      </c>
      <c r="K146" s="432">
        <f>I146-I143</f>
        <v/>
      </c>
      <c r="L146" s="285">
        <f>(I146-$D$57)/$D$59</f>
        <v/>
      </c>
      <c r="M146" s="286">
        <f>10^L146</f>
        <v/>
      </c>
      <c r="N146" s="316">
        <f>M146*(452/G143)</f>
        <v/>
      </c>
      <c r="O146" s="288">
        <f>N146*E146</f>
        <v/>
      </c>
      <c r="P146" s="277">
        <f>O146/1000</f>
        <v/>
      </c>
      <c r="Q146" s="278">
        <f>((P146*10^-12)*(G143*617.9))*10^-6*10^9*10^3</f>
        <v/>
      </c>
      <c r="R146" s="433">
        <f>1-(P146/P143)</f>
        <v/>
      </c>
      <c r="S146" s="373" t="n"/>
      <c r="T146" s="374" t="n"/>
      <c r="U146" s="356" t="n"/>
      <c r="V146" s="168" t="n"/>
    </row>
    <row r="147" ht="15" customHeight="1">
      <c r="B147" s="47" t="n"/>
      <c r="C147" s="373" t="n"/>
      <c r="D147" s="375" t="n"/>
      <c r="E147" s="374" t="n"/>
      <c r="F147" s="190" t="n"/>
      <c r="G147" s="359" t="n"/>
      <c r="H147" s="41" t="n"/>
      <c r="I147" s="373" t="n"/>
      <c r="J147" s="154">
        <f>F147-I146</f>
        <v/>
      </c>
      <c r="K147" s="376" t="n"/>
      <c r="L147" s="375" t="n"/>
      <c r="M147" s="359" t="n"/>
      <c r="N147" s="376" t="n"/>
      <c r="O147" s="373" t="n"/>
      <c r="P147" s="359" t="n"/>
      <c r="Q147" s="376" t="n"/>
      <c r="R147" s="376" t="n"/>
      <c r="S147" s="373" t="n"/>
      <c r="T147" s="374" t="n"/>
      <c r="U147" s="356" t="n"/>
      <c r="V147" s="168" t="n"/>
    </row>
    <row r="148" ht="15" customHeight="1">
      <c r="B148" s="47" t="n"/>
      <c r="C148" s="373" t="n"/>
      <c r="D148" s="375" t="n"/>
      <c r="E148" s="402" t="n"/>
      <c r="F148" s="190" t="n"/>
      <c r="G148" s="359" t="n"/>
      <c r="H148" s="41" t="n"/>
      <c r="I148" s="403" t="n"/>
      <c r="J148" s="154">
        <f>F148-I146</f>
        <v/>
      </c>
      <c r="K148" s="406" t="n"/>
      <c r="L148" s="404" t="n"/>
      <c r="M148" s="405" t="n"/>
      <c r="N148" s="406" t="n"/>
      <c r="O148" s="403" t="n"/>
      <c r="P148" s="405" t="n"/>
      <c r="Q148" s="406" t="n"/>
      <c r="R148" s="406" t="n"/>
      <c r="S148" s="373" t="n"/>
      <c r="T148" s="374" t="n"/>
      <c r="U148" s="356" t="n"/>
      <c r="V148" s="168" t="n"/>
    </row>
    <row r="149" ht="15" customHeight="1">
      <c r="B149" s="47" t="n"/>
      <c r="C149" s="373" t="n"/>
      <c r="D149" s="375" t="n"/>
      <c r="E149" s="314" t="n"/>
      <c r="F149" s="190" t="n"/>
      <c r="G149" s="359" t="n"/>
      <c r="H149" s="40" t="n"/>
      <c r="I149" s="247">
        <f>AVERAGE(F149:F151)</f>
        <v/>
      </c>
      <c r="J149" s="151">
        <f>F149-I149</f>
        <v/>
      </c>
      <c r="K149" s="434">
        <f>I149-I146</f>
        <v/>
      </c>
      <c r="L149" s="251">
        <f>(I149-$D$57)/$D$59</f>
        <v/>
      </c>
      <c r="M149" s="266">
        <f>10^L149</f>
        <v/>
      </c>
      <c r="N149" s="316">
        <f>M149*(452/G143)</f>
        <v/>
      </c>
      <c r="O149" s="260">
        <f>N149*E149</f>
        <v/>
      </c>
      <c r="P149" s="257">
        <f>O149/1000</f>
        <v/>
      </c>
      <c r="Q149" s="254">
        <f>((P149*10^-12)*(G143*617.9))*10^-6*10^9*10^3</f>
        <v/>
      </c>
      <c r="R149" s="433">
        <f>1-(P149/P143)</f>
        <v/>
      </c>
      <c r="S149" s="373" t="n"/>
      <c r="T149" s="374" t="n"/>
      <c r="U149" s="356" t="n"/>
      <c r="V149" s="168" t="n"/>
    </row>
    <row r="150" ht="15" customHeight="1">
      <c r="B150" s="47" t="n"/>
      <c r="C150" s="373" t="n"/>
      <c r="D150" s="375" t="n"/>
      <c r="E150" s="374" t="n"/>
      <c r="F150" s="190" t="n"/>
      <c r="G150" s="359" t="n"/>
      <c r="H150" s="41" t="n"/>
      <c r="I150" s="373" t="n"/>
      <c r="J150" s="154">
        <f>F150-I149</f>
        <v/>
      </c>
      <c r="K150" s="376" t="n"/>
      <c r="L150" s="375" t="n"/>
      <c r="M150" s="359" t="n"/>
      <c r="N150" s="376" t="n"/>
      <c r="O150" s="373" t="n"/>
      <c r="P150" s="359" t="n"/>
      <c r="Q150" s="376" t="n"/>
      <c r="R150" s="376" t="n"/>
      <c r="S150" s="373" t="n"/>
      <c r="T150" s="374" t="n"/>
      <c r="U150" s="356" t="n"/>
      <c r="V150" s="168" t="n"/>
    </row>
    <row r="151" ht="15" customHeight="1" thickBot="1">
      <c r="B151" s="47" t="n"/>
      <c r="C151" s="377" t="n"/>
      <c r="D151" s="379" t="n"/>
      <c r="E151" s="402" t="n"/>
      <c r="F151" s="191" t="n"/>
      <c r="G151" s="380" t="n"/>
      <c r="H151" s="44" t="n"/>
      <c r="I151" s="377" t="n"/>
      <c r="J151" s="156">
        <f>F151-I149</f>
        <v/>
      </c>
      <c r="K151" s="381" t="n"/>
      <c r="L151" s="379" t="n"/>
      <c r="M151" s="380" t="n"/>
      <c r="N151" s="406" t="n"/>
      <c r="O151" s="377" t="n"/>
      <c r="P151" s="380" t="n"/>
      <c r="Q151" s="381" t="n"/>
      <c r="R151" s="406" t="n"/>
      <c r="S151" s="377" t="n"/>
      <c r="T151" s="378" t="n"/>
      <c r="U151" s="407" t="n"/>
      <c r="V151" s="168" t="n"/>
    </row>
    <row r="152" ht="15" customHeight="1">
      <c r="B152" s="47" t="n"/>
      <c r="C152" s="382" t="n">
        <v>9</v>
      </c>
      <c r="D152" s="393" t="n"/>
      <c r="E152" s="313" t="n"/>
      <c r="F152" s="192" t="n"/>
      <c r="G152" s="441" t="n"/>
      <c r="H152" s="43" t="n"/>
      <c r="I152" s="408">
        <f>AVERAGE(F152:F154)</f>
        <v/>
      </c>
      <c r="J152" s="153">
        <f>F152-I152</f>
        <v/>
      </c>
      <c r="K152" s="436" t="inlineStr">
        <is>
          <t>-</t>
        </is>
      </c>
      <c r="L152" s="410">
        <f>(I152-$D$57)/$D$59</f>
        <v/>
      </c>
      <c r="M152" s="411">
        <f>10^L152</f>
        <v/>
      </c>
      <c r="N152" s="322">
        <f>M152*(452/G152)</f>
        <v/>
      </c>
      <c r="O152" s="412">
        <f>N152*E152</f>
        <v/>
      </c>
      <c r="P152" s="413">
        <f>O152/1000</f>
        <v/>
      </c>
      <c r="Q152" s="414">
        <f>((P152*10^-12)*(G152*617.9))*10^-6*10^9*10^3</f>
        <v/>
      </c>
      <c r="R152" s="437" t="inlineStr">
        <is>
          <t>-</t>
        </is>
      </c>
      <c r="S152" s="438">
        <f>AVERAGE(O152:O160)</f>
        <v/>
      </c>
      <c r="T152" s="439">
        <f>AVERAGE(P152:P160)</f>
        <v/>
      </c>
      <c r="U152" s="440">
        <f>AVERAGE(Q152:Q160)</f>
        <v/>
      </c>
      <c r="V152" s="168" t="n"/>
    </row>
    <row r="153" ht="15" customHeight="1">
      <c r="B153" s="47" t="n"/>
      <c r="C153" s="373" t="n"/>
      <c r="D153" s="375" t="n"/>
      <c r="E153" s="374" t="n"/>
      <c r="F153" s="190" t="n"/>
      <c r="G153" s="359" t="n"/>
      <c r="H153" s="41" t="n"/>
      <c r="I153" s="373" t="n"/>
      <c r="J153" s="154">
        <f>F153-I152</f>
        <v/>
      </c>
      <c r="K153" s="376" t="n"/>
      <c r="L153" s="375" t="n"/>
      <c r="M153" s="359" t="n"/>
      <c r="N153" s="376" t="n"/>
      <c r="O153" s="373" t="n"/>
      <c r="P153" s="359" t="n"/>
      <c r="Q153" s="376" t="n"/>
      <c r="R153" s="376" t="n"/>
      <c r="S153" s="373" t="n"/>
      <c r="T153" s="374" t="n"/>
      <c r="U153" s="356" t="n"/>
      <c r="V153" s="168" t="n"/>
    </row>
    <row r="154" ht="15" customHeight="1">
      <c r="B154" s="47" t="n"/>
      <c r="C154" s="373" t="n"/>
      <c r="D154" s="375" t="n"/>
      <c r="E154" s="402" t="n"/>
      <c r="F154" s="190" t="n"/>
      <c r="G154" s="359" t="n"/>
      <c r="H154" s="41" t="n"/>
      <c r="I154" s="403" t="n"/>
      <c r="J154" s="154">
        <f>F154-I152</f>
        <v/>
      </c>
      <c r="K154" s="406" t="n"/>
      <c r="L154" s="404" t="n"/>
      <c r="M154" s="405" t="n"/>
      <c r="N154" s="406" t="n"/>
      <c r="O154" s="403" t="n"/>
      <c r="P154" s="405" t="n"/>
      <c r="Q154" s="406" t="n"/>
      <c r="R154" s="406" t="n"/>
      <c r="S154" s="373" t="n"/>
      <c r="T154" s="374" t="n"/>
      <c r="U154" s="356" t="n"/>
      <c r="V154" s="168" t="n"/>
    </row>
    <row r="155" ht="15" customHeight="1">
      <c r="B155" s="47" t="n"/>
      <c r="C155" s="373" t="n"/>
      <c r="D155" s="375" t="n"/>
      <c r="E155" s="314" t="n"/>
      <c r="F155" s="190" t="n"/>
      <c r="G155" s="359" t="n"/>
      <c r="H155" s="40" t="n"/>
      <c r="I155" s="280">
        <f>AVERAGE(F155:F157)</f>
        <v/>
      </c>
      <c r="J155" s="151">
        <f>F155-I155</f>
        <v/>
      </c>
      <c r="K155" s="432">
        <f>I155-I152</f>
        <v/>
      </c>
      <c r="L155" s="285">
        <f>(I155-$D$57)/$D$59</f>
        <v/>
      </c>
      <c r="M155" s="286">
        <f>10^L155</f>
        <v/>
      </c>
      <c r="N155" s="316">
        <f>M155*(452/G152)</f>
        <v/>
      </c>
      <c r="O155" s="288">
        <f>N155*E155</f>
        <v/>
      </c>
      <c r="P155" s="277">
        <f>O155/1000</f>
        <v/>
      </c>
      <c r="Q155" s="278">
        <f>((P155*10^-12)*(G152*617.9))*10^-6*10^9*10^3</f>
        <v/>
      </c>
      <c r="R155" s="433">
        <f>1-(P155/P152)</f>
        <v/>
      </c>
      <c r="S155" s="373" t="n"/>
      <c r="T155" s="374" t="n"/>
      <c r="U155" s="356" t="n"/>
      <c r="V155" s="168" t="n"/>
    </row>
    <row r="156" ht="15" customHeight="1">
      <c r="B156" s="47" t="n"/>
      <c r="C156" s="373" t="n"/>
      <c r="D156" s="375" t="n"/>
      <c r="E156" s="374" t="n"/>
      <c r="F156" s="190" t="n"/>
      <c r="G156" s="359" t="n"/>
      <c r="H156" s="41" t="n"/>
      <c r="I156" s="373" t="n"/>
      <c r="J156" s="154">
        <f>F156-I155</f>
        <v/>
      </c>
      <c r="K156" s="376" t="n"/>
      <c r="L156" s="375" t="n"/>
      <c r="M156" s="359" t="n"/>
      <c r="N156" s="376" t="n"/>
      <c r="O156" s="373" t="n"/>
      <c r="P156" s="359" t="n"/>
      <c r="Q156" s="376" t="n"/>
      <c r="R156" s="376" t="n"/>
      <c r="S156" s="373" t="n"/>
      <c r="T156" s="374" t="n"/>
      <c r="U156" s="356" t="n"/>
      <c r="V156" s="168" t="n"/>
    </row>
    <row r="157" ht="15" customHeight="1">
      <c r="B157" s="47" t="n"/>
      <c r="C157" s="373" t="n"/>
      <c r="D157" s="375" t="n"/>
      <c r="E157" s="402" t="n"/>
      <c r="F157" s="190" t="n"/>
      <c r="G157" s="359" t="n"/>
      <c r="H157" s="41" t="n"/>
      <c r="I157" s="403" t="n"/>
      <c r="J157" s="154">
        <f>F157-I155</f>
        <v/>
      </c>
      <c r="K157" s="406" t="n"/>
      <c r="L157" s="404" t="n"/>
      <c r="M157" s="405" t="n"/>
      <c r="N157" s="406" t="n"/>
      <c r="O157" s="403" t="n"/>
      <c r="P157" s="405" t="n"/>
      <c r="Q157" s="406" t="n"/>
      <c r="R157" s="406" t="n"/>
      <c r="S157" s="373" t="n"/>
      <c r="T157" s="374" t="n"/>
      <c r="U157" s="356" t="n"/>
      <c r="V157" s="168" t="n"/>
    </row>
    <row r="158" ht="15" customHeight="1">
      <c r="B158" s="47" t="n"/>
      <c r="C158" s="373" t="n"/>
      <c r="D158" s="375" t="n"/>
      <c r="E158" s="314" t="n"/>
      <c r="F158" s="190" t="n"/>
      <c r="G158" s="359" t="n"/>
      <c r="H158" s="40" t="n"/>
      <c r="I158" s="247">
        <f>AVERAGE(F158:F160)</f>
        <v/>
      </c>
      <c r="J158" s="151">
        <f>F158-I158</f>
        <v/>
      </c>
      <c r="K158" s="434">
        <f>I158-I155</f>
        <v/>
      </c>
      <c r="L158" s="251">
        <f>(I158-$D$57)/$D$59</f>
        <v/>
      </c>
      <c r="M158" s="266">
        <f>10^L158</f>
        <v/>
      </c>
      <c r="N158" s="316">
        <f>M158*(452/G152)</f>
        <v/>
      </c>
      <c r="O158" s="260">
        <f>N158*E158</f>
        <v/>
      </c>
      <c r="P158" s="257">
        <f>O158/1000</f>
        <v/>
      </c>
      <c r="Q158" s="254">
        <f>((P158*10^-12)*(G152*617.9))*10^-6*10^9*10^3</f>
        <v/>
      </c>
      <c r="R158" s="433">
        <f>1-(P158/P152)</f>
        <v/>
      </c>
      <c r="S158" s="373" t="n"/>
      <c r="T158" s="374" t="n"/>
      <c r="U158" s="356" t="n"/>
      <c r="V158" s="168" t="n"/>
    </row>
    <row r="159" ht="15" customHeight="1">
      <c r="B159" s="47" t="n"/>
      <c r="C159" s="373" t="n"/>
      <c r="D159" s="375" t="n"/>
      <c r="E159" s="374" t="n"/>
      <c r="F159" s="190" t="n"/>
      <c r="G159" s="359" t="n"/>
      <c r="H159" s="41" t="n"/>
      <c r="I159" s="373" t="n"/>
      <c r="J159" s="154">
        <f>F159-I158</f>
        <v/>
      </c>
      <c r="K159" s="376" t="n"/>
      <c r="L159" s="375" t="n"/>
      <c r="M159" s="359" t="n"/>
      <c r="N159" s="376" t="n"/>
      <c r="O159" s="373" t="n"/>
      <c r="P159" s="359" t="n"/>
      <c r="Q159" s="376" t="n"/>
      <c r="R159" s="376" t="n"/>
      <c r="S159" s="373" t="n"/>
      <c r="T159" s="374" t="n"/>
      <c r="U159" s="356" t="n"/>
      <c r="V159" s="168" t="n"/>
    </row>
    <row r="160" ht="15" customHeight="1" thickBot="1">
      <c r="B160" s="47" t="n"/>
      <c r="C160" s="377" t="n"/>
      <c r="D160" s="379" t="n"/>
      <c r="E160" s="402" t="n"/>
      <c r="F160" s="191" t="n"/>
      <c r="G160" s="380" t="n"/>
      <c r="H160" s="44" t="n"/>
      <c r="I160" s="377" t="n"/>
      <c r="J160" s="156">
        <f>F160-I158</f>
        <v/>
      </c>
      <c r="K160" s="381" t="n"/>
      <c r="L160" s="379" t="n"/>
      <c r="M160" s="380" t="n"/>
      <c r="N160" s="406" t="n"/>
      <c r="O160" s="377" t="n"/>
      <c r="P160" s="380" t="n"/>
      <c r="Q160" s="381" t="n"/>
      <c r="R160" s="406" t="n"/>
      <c r="S160" s="377" t="n"/>
      <c r="T160" s="378" t="n"/>
      <c r="U160" s="407" t="n"/>
      <c r="V160" s="168" t="n"/>
    </row>
    <row r="161" ht="15" customHeight="1">
      <c r="B161" s="47" t="n"/>
      <c r="C161" s="382" t="n">
        <v>10</v>
      </c>
      <c r="D161" s="393" t="n"/>
      <c r="E161" s="313" t="n"/>
      <c r="F161" s="192" t="n"/>
      <c r="G161" s="441" t="n"/>
      <c r="H161" s="43" t="n"/>
      <c r="I161" s="408">
        <f>AVERAGE(F161:F163)</f>
        <v/>
      </c>
      <c r="J161" s="153">
        <f>F161-I161</f>
        <v/>
      </c>
      <c r="K161" s="436" t="inlineStr">
        <is>
          <t>-</t>
        </is>
      </c>
      <c r="L161" s="410">
        <f>(I161-$D$57)/$D$59</f>
        <v/>
      </c>
      <c r="M161" s="411">
        <f>10^L161</f>
        <v/>
      </c>
      <c r="N161" s="322">
        <f>M161*(452/G161)</f>
        <v/>
      </c>
      <c r="O161" s="412">
        <f>N161*E161</f>
        <v/>
      </c>
      <c r="P161" s="413">
        <f>O161/1000</f>
        <v/>
      </c>
      <c r="Q161" s="414">
        <f>((P161*10^-12)*(G161*617.9))*10^-6*10^9*10^3</f>
        <v/>
      </c>
      <c r="R161" s="437" t="inlineStr">
        <is>
          <t>-</t>
        </is>
      </c>
      <c r="S161" s="438">
        <f>AVERAGE(O161:O169)</f>
        <v/>
      </c>
      <c r="T161" s="439">
        <f>AVERAGE(P161:P169)</f>
        <v/>
      </c>
      <c r="U161" s="440">
        <f>AVERAGE(Q161:Q169)</f>
        <v/>
      </c>
      <c r="V161" s="168" t="n"/>
    </row>
    <row r="162" ht="15" customHeight="1">
      <c r="B162" s="47" t="n"/>
      <c r="C162" s="373" t="n"/>
      <c r="D162" s="375" t="n"/>
      <c r="E162" s="374" t="n"/>
      <c r="F162" s="190" t="n"/>
      <c r="G162" s="359" t="n"/>
      <c r="H162" s="41" t="n"/>
      <c r="I162" s="373" t="n"/>
      <c r="J162" s="154">
        <f>F162-I161</f>
        <v/>
      </c>
      <c r="K162" s="376" t="n"/>
      <c r="L162" s="375" t="n"/>
      <c r="M162" s="359" t="n"/>
      <c r="N162" s="376" t="n"/>
      <c r="O162" s="373" t="n"/>
      <c r="P162" s="359" t="n"/>
      <c r="Q162" s="376" t="n"/>
      <c r="R162" s="376" t="n"/>
      <c r="S162" s="373" t="n"/>
      <c r="T162" s="374" t="n"/>
      <c r="U162" s="356" t="n"/>
      <c r="V162" s="168" t="n"/>
    </row>
    <row r="163" ht="15" customHeight="1">
      <c r="B163" s="47" t="n"/>
      <c r="C163" s="373" t="n"/>
      <c r="D163" s="375" t="n"/>
      <c r="E163" s="402" t="n"/>
      <c r="F163" s="190" t="n"/>
      <c r="G163" s="359" t="n"/>
      <c r="H163" s="41" t="n"/>
      <c r="I163" s="403" t="n"/>
      <c r="J163" s="154">
        <f>F163-I161</f>
        <v/>
      </c>
      <c r="K163" s="406" t="n"/>
      <c r="L163" s="404" t="n"/>
      <c r="M163" s="405" t="n"/>
      <c r="N163" s="406" t="n"/>
      <c r="O163" s="403" t="n"/>
      <c r="P163" s="405" t="n"/>
      <c r="Q163" s="406" t="n"/>
      <c r="R163" s="406" t="n"/>
      <c r="S163" s="373" t="n"/>
      <c r="T163" s="374" t="n"/>
      <c r="U163" s="356" t="n"/>
      <c r="V163" s="168" t="n"/>
    </row>
    <row r="164" ht="15" customHeight="1">
      <c r="B164" s="47" t="n"/>
      <c r="C164" s="373" t="n"/>
      <c r="D164" s="375" t="n"/>
      <c r="E164" s="314" t="n"/>
      <c r="F164" s="190" t="n"/>
      <c r="G164" s="359" t="n"/>
      <c r="H164" s="40" t="n"/>
      <c r="I164" s="280">
        <f>AVERAGE(F164:F166)</f>
        <v/>
      </c>
      <c r="J164" s="151">
        <f>F164-I164</f>
        <v/>
      </c>
      <c r="K164" s="432">
        <f>I164-I161</f>
        <v/>
      </c>
      <c r="L164" s="285">
        <f>(I164-$D$57)/$D$59</f>
        <v/>
      </c>
      <c r="M164" s="286">
        <f>10^L164</f>
        <v/>
      </c>
      <c r="N164" s="316">
        <f>M164*(452/G161)</f>
        <v/>
      </c>
      <c r="O164" s="288">
        <f>N164*E164</f>
        <v/>
      </c>
      <c r="P164" s="277">
        <f>O164/1000</f>
        <v/>
      </c>
      <c r="Q164" s="278">
        <f>((P164*10^-12)*(G161*617.9))*10^-6*10^9*10^3</f>
        <v/>
      </c>
      <c r="R164" s="433">
        <f>1-(P164/P161)</f>
        <v/>
      </c>
      <c r="S164" s="373" t="n"/>
      <c r="T164" s="374" t="n"/>
      <c r="U164" s="356" t="n"/>
      <c r="V164" s="168" t="n"/>
    </row>
    <row r="165" ht="15" customHeight="1">
      <c r="B165" s="47" t="n"/>
      <c r="C165" s="373" t="n"/>
      <c r="D165" s="375" t="n"/>
      <c r="E165" s="374" t="n"/>
      <c r="F165" s="190" t="n"/>
      <c r="G165" s="359" t="n"/>
      <c r="H165" s="41" t="n"/>
      <c r="I165" s="373" t="n"/>
      <c r="J165" s="154">
        <f>F165-I164</f>
        <v/>
      </c>
      <c r="K165" s="376" t="n"/>
      <c r="L165" s="375" t="n"/>
      <c r="M165" s="359" t="n"/>
      <c r="N165" s="376" t="n"/>
      <c r="O165" s="373" t="n"/>
      <c r="P165" s="359" t="n"/>
      <c r="Q165" s="376" t="n"/>
      <c r="R165" s="376" t="n"/>
      <c r="S165" s="373" t="n"/>
      <c r="T165" s="374" t="n"/>
      <c r="U165" s="356" t="n"/>
      <c r="V165" s="168" t="n"/>
    </row>
    <row r="166" ht="15" customHeight="1">
      <c r="B166" s="47" t="n"/>
      <c r="C166" s="373" t="n"/>
      <c r="D166" s="375" t="n"/>
      <c r="E166" s="402" t="n"/>
      <c r="F166" s="190" t="n"/>
      <c r="G166" s="359" t="n"/>
      <c r="H166" s="41" t="n"/>
      <c r="I166" s="403" t="n"/>
      <c r="J166" s="154">
        <f>F166-I164</f>
        <v/>
      </c>
      <c r="K166" s="406" t="n"/>
      <c r="L166" s="404" t="n"/>
      <c r="M166" s="405" t="n"/>
      <c r="N166" s="406" t="n"/>
      <c r="O166" s="403" t="n"/>
      <c r="P166" s="405" t="n"/>
      <c r="Q166" s="406" t="n"/>
      <c r="R166" s="406" t="n"/>
      <c r="S166" s="373" t="n"/>
      <c r="T166" s="374" t="n"/>
      <c r="U166" s="356" t="n"/>
      <c r="V166" s="168" t="n"/>
    </row>
    <row r="167" ht="15" customHeight="1">
      <c r="B167" s="47" t="n"/>
      <c r="C167" s="373" t="n"/>
      <c r="D167" s="375" t="n"/>
      <c r="E167" s="314" t="n"/>
      <c r="F167" s="190" t="n"/>
      <c r="G167" s="359" t="n"/>
      <c r="H167" s="40" t="n"/>
      <c r="I167" s="247">
        <f>AVERAGE(F167:F169)</f>
        <v/>
      </c>
      <c r="J167" s="151">
        <f>F167-I167</f>
        <v/>
      </c>
      <c r="K167" s="434">
        <f>I167-I164</f>
        <v/>
      </c>
      <c r="L167" s="251">
        <f>(I167-$D$57)/$D$59</f>
        <v/>
      </c>
      <c r="M167" s="266">
        <f>10^L167</f>
        <v/>
      </c>
      <c r="N167" s="316">
        <f>M167*(452/G161)</f>
        <v/>
      </c>
      <c r="O167" s="260">
        <f>N167*E167</f>
        <v/>
      </c>
      <c r="P167" s="257">
        <f>O167/1000</f>
        <v/>
      </c>
      <c r="Q167" s="254">
        <f>((P167*10^-12)*(G161*617.9))*10^-6*10^9*10^3</f>
        <v/>
      </c>
      <c r="R167" s="433">
        <f>1-(P167/P161)</f>
        <v/>
      </c>
      <c r="S167" s="373" t="n"/>
      <c r="T167" s="374" t="n"/>
      <c r="U167" s="356" t="n"/>
      <c r="V167" s="168" t="n"/>
    </row>
    <row r="168" ht="15" customHeight="1">
      <c r="B168" s="47" t="n"/>
      <c r="C168" s="373" t="n"/>
      <c r="D168" s="375" t="n"/>
      <c r="E168" s="374" t="n"/>
      <c r="F168" s="190" t="n"/>
      <c r="G168" s="359" t="n"/>
      <c r="H168" s="41" t="n"/>
      <c r="I168" s="373" t="n"/>
      <c r="J168" s="154">
        <f>F168-I167</f>
        <v/>
      </c>
      <c r="K168" s="376" t="n"/>
      <c r="L168" s="375" t="n"/>
      <c r="M168" s="359" t="n"/>
      <c r="N168" s="376" t="n"/>
      <c r="O168" s="373" t="n"/>
      <c r="P168" s="359" t="n"/>
      <c r="Q168" s="376" t="n"/>
      <c r="R168" s="376" t="n"/>
      <c r="S168" s="373" t="n"/>
      <c r="T168" s="374" t="n"/>
      <c r="U168" s="356" t="n"/>
      <c r="V168" s="168" t="n"/>
    </row>
    <row r="169" ht="15" customHeight="1" thickBot="1">
      <c r="B169" s="47" t="n"/>
      <c r="C169" s="377" t="n"/>
      <c r="D169" s="379" t="n"/>
      <c r="E169" s="402" t="n"/>
      <c r="F169" s="191" t="n"/>
      <c r="G169" s="380" t="n"/>
      <c r="H169" s="44" t="n"/>
      <c r="I169" s="377" t="n"/>
      <c r="J169" s="156">
        <f>F169-I167</f>
        <v/>
      </c>
      <c r="K169" s="381" t="n"/>
      <c r="L169" s="379" t="n"/>
      <c r="M169" s="380" t="n"/>
      <c r="N169" s="406" t="n"/>
      <c r="O169" s="377" t="n"/>
      <c r="P169" s="380" t="n"/>
      <c r="Q169" s="381" t="n"/>
      <c r="R169" s="406" t="n"/>
      <c r="S169" s="377" t="n"/>
      <c r="T169" s="378" t="n"/>
      <c r="U169" s="407" t="n"/>
      <c r="V169" s="168" t="n"/>
    </row>
    <row r="170" ht="15" customHeight="1">
      <c r="B170" s="47" t="n"/>
      <c r="C170" s="382" t="n">
        <v>11</v>
      </c>
      <c r="D170" s="393" t="n"/>
      <c r="E170" s="313" t="n"/>
      <c r="F170" s="192" t="n"/>
      <c r="G170" s="441" t="n"/>
      <c r="H170" s="43" t="n"/>
      <c r="I170" s="408">
        <f>AVERAGE(F170:F172)</f>
        <v/>
      </c>
      <c r="J170" s="153">
        <f>F170-I170</f>
        <v/>
      </c>
      <c r="K170" s="436" t="inlineStr">
        <is>
          <t>-</t>
        </is>
      </c>
      <c r="L170" s="410">
        <f>(I170-$D$57)/$D$59</f>
        <v/>
      </c>
      <c r="M170" s="411">
        <f>10^L170</f>
        <v/>
      </c>
      <c r="N170" s="322">
        <f>M170*(452/G170)</f>
        <v/>
      </c>
      <c r="O170" s="412">
        <f>N170*E170</f>
        <v/>
      </c>
      <c r="P170" s="413">
        <f>O170/1000</f>
        <v/>
      </c>
      <c r="Q170" s="414">
        <f>((P170*10^-12)*(G170*617.9))*10^-6*10^9*10^3</f>
        <v/>
      </c>
      <c r="R170" s="437" t="inlineStr">
        <is>
          <t>-</t>
        </is>
      </c>
      <c r="S170" s="438">
        <f>AVERAGE(O170:O178)</f>
        <v/>
      </c>
      <c r="T170" s="439">
        <f>AVERAGE(P170:P178)</f>
        <v/>
      </c>
      <c r="U170" s="440">
        <f>AVERAGE(Q170:Q178)</f>
        <v/>
      </c>
      <c r="V170" s="168" t="n"/>
    </row>
    <row r="171" ht="15" customHeight="1">
      <c r="B171" s="47" t="n"/>
      <c r="C171" s="373" t="n"/>
      <c r="D171" s="375" t="n"/>
      <c r="E171" s="374" t="n"/>
      <c r="F171" s="190" t="n"/>
      <c r="G171" s="359" t="n"/>
      <c r="H171" s="41" t="n"/>
      <c r="I171" s="373" t="n"/>
      <c r="J171" s="154">
        <f>F171-I170</f>
        <v/>
      </c>
      <c r="K171" s="376" t="n"/>
      <c r="L171" s="375" t="n"/>
      <c r="M171" s="359" t="n"/>
      <c r="N171" s="376" t="n"/>
      <c r="O171" s="373" t="n"/>
      <c r="P171" s="359" t="n"/>
      <c r="Q171" s="376" t="n"/>
      <c r="R171" s="376" t="n"/>
      <c r="S171" s="373" t="n"/>
      <c r="T171" s="374" t="n"/>
      <c r="U171" s="356" t="n"/>
      <c r="V171" s="168" t="n"/>
    </row>
    <row r="172" ht="15" customHeight="1">
      <c r="B172" s="47" t="n"/>
      <c r="C172" s="373" t="n"/>
      <c r="D172" s="375" t="n"/>
      <c r="E172" s="402" t="n"/>
      <c r="F172" s="190" t="n"/>
      <c r="G172" s="359" t="n"/>
      <c r="H172" s="41" t="n"/>
      <c r="I172" s="403" t="n"/>
      <c r="J172" s="154">
        <f>F172-I170</f>
        <v/>
      </c>
      <c r="K172" s="406" t="n"/>
      <c r="L172" s="404" t="n"/>
      <c r="M172" s="405" t="n"/>
      <c r="N172" s="406" t="n"/>
      <c r="O172" s="403" t="n"/>
      <c r="P172" s="405" t="n"/>
      <c r="Q172" s="406" t="n"/>
      <c r="R172" s="406" t="n"/>
      <c r="S172" s="373" t="n"/>
      <c r="T172" s="374" t="n"/>
      <c r="U172" s="356" t="n"/>
      <c r="V172" s="168" t="n"/>
    </row>
    <row r="173" ht="15" customHeight="1">
      <c r="B173" s="47" t="n"/>
      <c r="C173" s="373" t="n"/>
      <c r="D173" s="375" t="n"/>
      <c r="E173" s="314" t="n"/>
      <c r="F173" s="190" t="n"/>
      <c r="G173" s="359" t="n"/>
      <c r="H173" s="40" t="n"/>
      <c r="I173" s="280">
        <f>AVERAGE(F173:F175)</f>
        <v/>
      </c>
      <c r="J173" s="151">
        <f>F173-I173</f>
        <v/>
      </c>
      <c r="K173" s="432">
        <f>I173-I170</f>
        <v/>
      </c>
      <c r="L173" s="285">
        <f>(I173-$D$57)/$D$59</f>
        <v/>
      </c>
      <c r="M173" s="286">
        <f>10^L173</f>
        <v/>
      </c>
      <c r="N173" s="316">
        <f>M173*(452/G170)</f>
        <v/>
      </c>
      <c r="O173" s="288">
        <f>N173*E173</f>
        <v/>
      </c>
      <c r="P173" s="277">
        <f>O173/1000</f>
        <v/>
      </c>
      <c r="Q173" s="278">
        <f>((P173*10^-12)*(G170*617.9))*10^-6*10^9*10^3</f>
        <v/>
      </c>
      <c r="R173" s="433">
        <f>1-(P173/P170)</f>
        <v/>
      </c>
      <c r="S173" s="373" t="n"/>
      <c r="T173" s="374" t="n"/>
      <c r="U173" s="356" t="n"/>
      <c r="V173" s="168" t="n"/>
    </row>
    <row r="174" ht="15" customHeight="1">
      <c r="B174" s="47" t="n"/>
      <c r="C174" s="373" t="n"/>
      <c r="D174" s="375" t="n"/>
      <c r="E174" s="374" t="n"/>
      <c r="F174" s="190" t="n"/>
      <c r="G174" s="359" t="n"/>
      <c r="H174" s="41" t="n"/>
      <c r="I174" s="373" t="n"/>
      <c r="J174" s="154">
        <f>F174-I173</f>
        <v/>
      </c>
      <c r="K174" s="376" t="n"/>
      <c r="L174" s="375" t="n"/>
      <c r="M174" s="359" t="n"/>
      <c r="N174" s="376" t="n"/>
      <c r="O174" s="373" t="n"/>
      <c r="P174" s="359" t="n"/>
      <c r="Q174" s="376" t="n"/>
      <c r="R174" s="376" t="n"/>
      <c r="S174" s="373" t="n"/>
      <c r="T174" s="374" t="n"/>
      <c r="U174" s="356" t="n"/>
      <c r="V174" s="168" t="n"/>
    </row>
    <row r="175" ht="15" customHeight="1">
      <c r="B175" s="47" t="n"/>
      <c r="C175" s="373" t="n"/>
      <c r="D175" s="375" t="n"/>
      <c r="E175" s="402" t="n"/>
      <c r="F175" s="190" t="n"/>
      <c r="G175" s="359" t="n"/>
      <c r="H175" s="41" t="n"/>
      <c r="I175" s="403" t="n"/>
      <c r="J175" s="154">
        <f>F175-I173</f>
        <v/>
      </c>
      <c r="K175" s="406" t="n"/>
      <c r="L175" s="404" t="n"/>
      <c r="M175" s="405" t="n"/>
      <c r="N175" s="406" t="n"/>
      <c r="O175" s="403" t="n"/>
      <c r="P175" s="405" t="n"/>
      <c r="Q175" s="406" t="n"/>
      <c r="R175" s="406" t="n"/>
      <c r="S175" s="373" t="n"/>
      <c r="T175" s="374" t="n"/>
      <c r="U175" s="356" t="n"/>
      <c r="V175" s="168" t="n"/>
    </row>
    <row r="176" ht="15" customHeight="1">
      <c r="B176" s="47" t="n"/>
      <c r="C176" s="373" t="n"/>
      <c r="D176" s="375" t="n"/>
      <c r="E176" s="314" t="n"/>
      <c r="F176" s="190" t="n"/>
      <c r="G176" s="359" t="n"/>
      <c r="H176" s="40" t="n"/>
      <c r="I176" s="247">
        <f>AVERAGE(F176:F178)</f>
        <v/>
      </c>
      <c r="J176" s="151">
        <f>F176-I176</f>
        <v/>
      </c>
      <c r="K176" s="434">
        <f>I176-I173</f>
        <v/>
      </c>
      <c r="L176" s="251">
        <f>(I176-$D$57)/$D$59</f>
        <v/>
      </c>
      <c r="M176" s="266">
        <f>10^L176</f>
        <v/>
      </c>
      <c r="N176" s="316">
        <f>M176*(452/G170)</f>
        <v/>
      </c>
      <c r="O176" s="260">
        <f>N176*E176</f>
        <v/>
      </c>
      <c r="P176" s="257">
        <f>O176/1000</f>
        <v/>
      </c>
      <c r="Q176" s="254">
        <f>((P176*10^-12)*(G170*617.9))*10^-6*10^9*10^3</f>
        <v/>
      </c>
      <c r="R176" s="433">
        <f>1-(P176/P170)</f>
        <v/>
      </c>
      <c r="S176" s="373" t="n"/>
      <c r="T176" s="374" t="n"/>
      <c r="U176" s="356" t="n"/>
      <c r="V176" s="168" t="n"/>
    </row>
    <row r="177" ht="15" customHeight="1">
      <c r="B177" s="47" t="n"/>
      <c r="C177" s="373" t="n"/>
      <c r="D177" s="375" t="n"/>
      <c r="E177" s="374" t="n"/>
      <c r="F177" s="190" t="n"/>
      <c r="G177" s="359" t="n"/>
      <c r="H177" s="41" t="n"/>
      <c r="I177" s="373" t="n"/>
      <c r="J177" s="154">
        <f>F177-I176</f>
        <v/>
      </c>
      <c r="K177" s="376" t="n"/>
      <c r="L177" s="375" t="n"/>
      <c r="M177" s="359" t="n"/>
      <c r="N177" s="376" t="n"/>
      <c r="O177" s="373" t="n"/>
      <c r="P177" s="359" t="n"/>
      <c r="Q177" s="376" t="n"/>
      <c r="R177" s="376" t="n"/>
      <c r="S177" s="373" t="n"/>
      <c r="T177" s="374" t="n"/>
      <c r="U177" s="356" t="n"/>
      <c r="V177" s="168" t="n"/>
    </row>
    <row r="178" ht="15" customHeight="1" thickBot="1">
      <c r="B178" s="47" t="n"/>
      <c r="C178" s="377" t="n"/>
      <c r="D178" s="379" t="n"/>
      <c r="E178" s="402" t="n"/>
      <c r="F178" s="191" t="n"/>
      <c r="G178" s="380" t="n"/>
      <c r="H178" s="44" t="n"/>
      <c r="I178" s="377" t="n"/>
      <c r="J178" s="156">
        <f>F178-I176</f>
        <v/>
      </c>
      <c r="K178" s="381" t="n"/>
      <c r="L178" s="379" t="n"/>
      <c r="M178" s="380" t="n"/>
      <c r="N178" s="406" t="n"/>
      <c r="O178" s="377" t="n"/>
      <c r="P178" s="380" t="n"/>
      <c r="Q178" s="381" t="n"/>
      <c r="R178" s="406" t="n"/>
      <c r="S178" s="377" t="n"/>
      <c r="T178" s="378" t="n"/>
      <c r="U178" s="407" t="n"/>
      <c r="V178" s="168" t="n"/>
    </row>
    <row r="179" ht="15" customHeight="1">
      <c r="B179" s="47" t="n"/>
      <c r="C179" s="382" t="n">
        <v>12</v>
      </c>
      <c r="D179" s="393" t="n"/>
      <c r="E179" s="313" t="n"/>
      <c r="F179" s="192" t="n"/>
      <c r="G179" s="441" t="n"/>
      <c r="H179" s="43" t="n"/>
      <c r="I179" s="408">
        <f>AVERAGE(F179:F181)</f>
        <v/>
      </c>
      <c r="J179" s="153">
        <f>F179-I179</f>
        <v/>
      </c>
      <c r="K179" s="436" t="inlineStr">
        <is>
          <t>-</t>
        </is>
      </c>
      <c r="L179" s="410">
        <f>(I179-$D$57)/$D$59</f>
        <v/>
      </c>
      <c r="M179" s="411">
        <f>10^L179</f>
        <v/>
      </c>
      <c r="N179" s="322">
        <f>M179*(452/G179)</f>
        <v/>
      </c>
      <c r="O179" s="412">
        <f>N179*E179</f>
        <v/>
      </c>
      <c r="P179" s="413">
        <f>O179/1000</f>
        <v/>
      </c>
      <c r="Q179" s="414">
        <f>((P179*10^-12)*(G179*617.9))*10^-6*10^9*10^3</f>
        <v/>
      </c>
      <c r="R179" s="437" t="inlineStr">
        <is>
          <t>-</t>
        </is>
      </c>
      <c r="S179" s="438">
        <f>AVERAGE(O179:O187)</f>
        <v/>
      </c>
      <c r="T179" s="439">
        <f>AVERAGE(P179:P187)</f>
        <v/>
      </c>
      <c r="U179" s="440">
        <f>AVERAGE(Q179:Q187)</f>
        <v/>
      </c>
      <c r="V179" s="168" t="n"/>
    </row>
    <row r="180" ht="15" customHeight="1">
      <c r="B180" s="47" t="n"/>
      <c r="C180" s="373" t="n"/>
      <c r="D180" s="375" t="n"/>
      <c r="E180" s="374" t="n"/>
      <c r="F180" s="190" t="n"/>
      <c r="G180" s="359" t="n"/>
      <c r="H180" s="41" t="n"/>
      <c r="I180" s="373" t="n"/>
      <c r="J180" s="154">
        <f>F180-I179</f>
        <v/>
      </c>
      <c r="K180" s="376" t="n"/>
      <c r="L180" s="375" t="n"/>
      <c r="M180" s="359" t="n"/>
      <c r="N180" s="376" t="n"/>
      <c r="O180" s="373" t="n"/>
      <c r="P180" s="359" t="n"/>
      <c r="Q180" s="376" t="n"/>
      <c r="R180" s="376" t="n"/>
      <c r="S180" s="373" t="n"/>
      <c r="T180" s="374" t="n"/>
      <c r="U180" s="356" t="n"/>
      <c r="V180" s="168" t="n"/>
    </row>
    <row r="181" ht="15" customHeight="1">
      <c r="B181" s="47" t="n"/>
      <c r="C181" s="373" t="n"/>
      <c r="D181" s="375" t="n"/>
      <c r="E181" s="402" t="n"/>
      <c r="F181" s="190" t="n"/>
      <c r="G181" s="359" t="n"/>
      <c r="H181" s="41" t="n"/>
      <c r="I181" s="403" t="n"/>
      <c r="J181" s="154">
        <f>F181-I179</f>
        <v/>
      </c>
      <c r="K181" s="406" t="n"/>
      <c r="L181" s="404" t="n"/>
      <c r="M181" s="405" t="n"/>
      <c r="N181" s="406" t="n"/>
      <c r="O181" s="403" t="n"/>
      <c r="P181" s="405" t="n"/>
      <c r="Q181" s="406" t="n"/>
      <c r="R181" s="406" t="n"/>
      <c r="S181" s="373" t="n"/>
      <c r="T181" s="374" t="n"/>
      <c r="U181" s="356" t="n"/>
      <c r="V181" s="168" t="n"/>
    </row>
    <row r="182" ht="15" customHeight="1">
      <c r="B182" s="47" t="n"/>
      <c r="C182" s="373" t="n"/>
      <c r="D182" s="375" t="n"/>
      <c r="E182" s="314" t="n"/>
      <c r="F182" s="190" t="n"/>
      <c r="G182" s="359" t="n"/>
      <c r="H182" s="40" t="n"/>
      <c r="I182" s="280">
        <f>AVERAGE(F182:F184)</f>
        <v/>
      </c>
      <c r="J182" s="151">
        <f>F182-I182</f>
        <v/>
      </c>
      <c r="K182" s="432">
        <f>I182-I179</f>
        <v/>
      </c>
      <c r="L182" s="285">
        <f>(I182-$D$57)/$D$59</f>
        <v/>
      </c>
      <c r="M182" s="286">
        <f>10^L182</f>
        <v/>
      </c>
      <c r="N182" s="316">
        <f>M182*(452/G179)</f>
        <v/>
      </c>
      <c r="O182" s="288">
        <f>N182*E182</f>
        <v/>
      </c>
      <c r="P182" s="277">
        <f>O182/1000</f>
        <v/>
      </c>
      <c r="Q182" s="278">
        <f>((P182*10^-12)*(G179*617.9))*10^-6*10^9*10^3</f>
        <v/>
      </c>
      <c r="R182" s="433">
        <f>1-(P182/P179)</f>
        <v/>
      </c>
      <c r="S182" s="373" t="n"/>
      <c r="T182" s="374" t="n"/>
      <c r="U182" s="356" t="n"/>
      <c r="V182" s="168" t="n"/>
    </row>
    <row r="183" ht="15" customHeight="1">
      <c r="B183" s="47" t="n"/>
      <c r="C183" s="373" t="n"/>
      <c r="D183" s="375" t="n"/>
      <c r="E183" s="374" t="n"/>
      <c r="F183" s="190" t="n"/>
      <c r="G183" s="359" t="n"/>
      <c r="H183" s="41" t="n"/>
      <c r="I183" s="373" t="n"/>
      <c r="J183" s="154">
        <f>F183-I182</f>
        <v/>
      </c>
      <c r="K183" s="376" t="n"/>
      <c r="L183" s="375" t="n"/>
      <c r="M183" s="359" t="n"/>
      <c r="N183" s="376" t="n"/>
      <c r="O183" s="373" t="n"/>
      <c r="P183" s="359" t="n"/>
      <c r="Q183" s="376" t="n"/>
      <c r="R183" s="376" t="n"/>
      <c r="S183" s="373" t="n"/>
      <c r="T183" s="374" t="n"/>
      <c r="U183" s="356" t="n"/>
      <c r="V183" s="168" t="n"/>
    </row>
    <row r="184" ht="15" customHeight="1">
      <c r="B184" s="47" t="n"/>
      <c r="C184" s="373" t="n"/>
      <c r="D184" s="375" t="n"/>
      <c r="E184" s="402" t="n"/>
      <c r="F184" s="190" t="n"/>
      <c r="G184" s="359" t="n"/>
      <c r="H184" s="41" t="n"/>
      <c r="I184" s="403" t="n"/>
      <c r="J184" s="154">
        <f>F184-I182</f>
        <v/>
      </c>
      <c r="K184" s="406" t="n"/>
      <c r="L184" s="404" t="n"/>
      <c r="M184" s="405" t="n"/>
      <c r="N184" s="406" t="n"/>
      <c r="O184" s="403" t="n"/>
      <c r="P184" s="405" t="n"/>
      <c r="Q184" s="406" t="n"/>
      <c r="R184" s="406" t="n"/>
      <c r="S184" s="373" t="n"/>
      <c r="T184" s="374" t="n"/>
      <c r="U184" s="356" t="n"/>
      <c r="V184" s="168" t="n"/>
    </row>
    <row r="185" ht="15" customHeight="1">
      <c r="B185" s="47" t="n"/>
      <c r="C185" s="373" t="n"/>
      <c r="D185" s="375" t="n"/>
      <c r="E185" s="314" t="n"/>
      <c r="F185" s="190" t="n"/>
      <c r="G185" s="359" t="n"/>
      <c r="H185" s="40" t="n"/>
      <c r="I185" s="247">
        <f>AVERAGE(F185:F187)</f>
        <v/>
      </c>
      <c r="J185" s="151">
        <f>F185-I185</f>
        <v/>
      </c>
      <c r="K185" s="434">
        <f>I185-I182</f>
        <v/>
      </c>
      <c r="L185" s="251">
        <f>(I185-$D$57)/$D$59</f>
        <v/>
      </c>
      <c r="M185" s="266">
        <f>10^L185</f>
        <v/>
      </c>
      <c r="N185" s="316">
        <f>M185*(452/G179)</f>
        <v/>
      </c>
      <c r="O185" s="260">
        <f>N185*E185</f>
        <v/>
      </c>
      <c r="P185" s="257">
        <f>O185/1000</f>
        <v/>
      </c>
      <c r="Q185" s="254">
        <f>((P185*10^-12)*(G179*617.9))*10^-6*10^9*10^3</f>
        <v/>
      </c>
      <c r="R185" s="433">
        <f>1-(P185/P179)</f>
        <v/>
      </c>
      <c r="S185" s="373" t="n"/>
      <c r="T185" s="374" t="n"/>
      <c r="U185" s="356" t="n"/>
      <c r="V185" s="168" t="n"/>
    </row>
    <row r="186" ht="15" customHeight="1">
      <c r="B186" s="47" t="n"/>
      <c r="C186" s="373" t="n"/>
      <c r="D186" s="375" t="n"/>
      <c r="E186" s="374" t="n"/>
      <c r="F186" s="190" t="n"/>
      <c r="G186" s="359" t="n"/>
      <c r="H186" s="41" t="n"/>
      <c r="I186" s="373" t="n"/>
      <c r="J186" s="154">
        <f>F186-I185</f>
        <v/>
      </c>
      <c r="K186" s="376" t="n"/>
      <c r="L186" s="375" t="n"/>
      <c r="M186" s="359" t="n"/>
      <c r="N186" s="376" t="n"/>
      <c r="O186" s="373" t="n"/>
      <c r="P186" s="359" t="n"/>
      <c r="Q186" s="376" t="n"/>
      <c r="R186" s="376" t="n"/>
      <c r="S186" s="373" t="n"/>
      <c r="T186" s="374" t="n"/>
      <c r="U186" s="356" t="n"/>
      <c r="V186" s="168" t="n"/>
    </row>
    <row r="187" ht="15" customHeight="1" thickBot="1">
      <c r="B187" s="47" t="n"/>
      <c r="C187" s="377" t="n"/>
      <c r="D187" s="379" t="n"/>
      <c r="E187" s="402" t="n"/>
      <c r="F187" s="191" t="n"/>
      <c r="G187" s="380" t="n"/>
      <c r="H187" s="44" t="n"/>
      <c r="I187" s="377" t="n"/>
      <c r="J187" s="156">
        <f>F187-I185</f>
        <v/>
      </c>
      <c r="K187" s="381" t="n"/>
      <c r="L187" s="379" t="n"/>
      <c r="M187" s="380" t="n"/>
      <c r="N187" s="406" t="n"/>
      <c r="O187" s="377" t="n"/>
      <c r="P187" s="380" t="n"/>
      <c r="Q187" s="381" t="n"/>
      <c r="R187" s="406" t="n"/>
      <c r="S187" s="377" t="n"/>
      <c r="T187" s="378" t="n"/>
      <c r="U187" s="407" t="n"/>
      <c r="V187" s="168" t="n"/>
    </row>
    <row r="188" ht="15" customHeight="1">
      <c r="B188" s="47" t="n"/>
      <c r="C188" s="382" t="n">
        <v>13</v>
      </c>
      <c r="D188" s="393" t="n"/>
      <c r="E188" s="313" t="n"/>
      <c r="F188" s="192" t="n"/>
      <c r="G188" s="441" t="n"/>
      <c r="H188" s="43" t="n"/>
      <c r="I188" s="408">
        <f>AVERAGE(F188:F190)</f>
        <v/>
      </c>
      <c r="J188" s="153">
        <f>F188-I188</f>
        <v/>
      </c>
      <c r="K188" s="436" t="inlineStr">
        <is>
          <t>-</t>
        </is>
      </c>
      <c r="L188" s="410">
        <f>(I188-$D$57)/$D$59</f>
        <v/>
      </c>
      <c r="M188" s="411">
        <f>10^L188</f>
        <v/>
      </c>
      <c r="N188" s="322">
        <f>M188*(452/G188)</f>
        <v/>
      </c>
      <c r="O188" s="412">
        <f>N188*E188</f>
        <v/>
      </c>
      <c r="P188" s="413">
        <f>O188/1000</f>
        <v/>
      </c>
      <c r="Q188" s="414">
        <f>((P188*10^-12)*(G188*617.9))*10^-6*10^9*10^3</f>
        <v/>
      </c>
      <c r="R188" s="437" t="inlineStr">
        <is>
          <t>-</t>
        </is>
      </c>
      <c r="S188" s="438">
        <f>AVERAGE(O188:O196)</f>
        <v/>
      </c>
      <c r="T188" s="439">
        <f>AVERAGE(P188:P196)</f>
        <v/>
      </c>
      <c r="U188" s="440">
        <f>AVERAGE(Q188:Q196)</f>
        <v/>
      </c>
      <c r="V188" s="168" t="n"/>
    </row>
    <row r="189" ht="15" customHeight="1">
      <c r="B189" s="47" t="n"/>
      <c r="C189" s="373" t="n"/>
      <c r="D189" s="375" t="n"/>
      <c r="E189" s="374" t="n"/>
      <c r="F189" s="190" t="n"/>
      <c r="G189" s="359" t="n"/>
      <c r="H189" s="41" t="n"/>
      <c r="I189" s="373" t="n"/>
      <c r="J189" s="154">
        <f>F189-I188</f>
        <v/>
      </c>
      <c r="K189" s="376" t="n"/>
      <c r="L189" s="375" t="n"/>
      <c r="M189" s="359" t="n"/>
      <c r="N189" s="376" t="n"/>
      <c r="O189" s="373" t="n"/>
      <c r="P189" s="359" t="n"/>
      <c r="Q189" s="376" t="n"/>
      <c r="R189" s="376" t="n"/>
      <c r="S189" s="373" t="n"/>
      <c r="T189" s="374" t="n"/>
      <c r="U189" s="356" t="n"/>
      <c r="V189" s="168" t="n"/>
    </row>
    <row r="190" ht="15" customHeight="1">
      <c r="B190" s="47" t="n"/>
      <c r="C190" s="373" t="n"/>
      <c r="D190" s="375" t="n"/>
      <c r="E190" s="402" t="n"/>
      <c r="F190" s="190" t="n"/>
      <c r="G190" s="359" t="n"/>
      <c r="H190" s="41" t="n"/>
      <c r="I190" s="403" t="n"/>
      <c r="J190" s="154">
        <f>F190-I188</f>
        <v/>
      </c>
      <c r="K190" s="406" t="n"/>
      <c r="L190" s="404" t="n"/>
      <c r="M190" s="405" t="n"/>
      <c r="N190" s="406" t="n"/>
      <c r="O190" s="403" t="n"/>
      <c r="P190" s="405" t="n"/>
      <c r="Q190" s="406" t="n"/>
      <c r="R190" s="406" t="n"/>
      <c r="S190" s="373" t="n"/>
      <c r="T190" s="374" t="n"/>
      <c r="U190" s="356" t="n"/>
      <c r="V190" s="168" t="n"/>
    </row>
    <row r="191" ht="15" customHeight="1">
      <c r="B191" s="47" t="n"/>
      <c r="C191" s="373" t="n"/>
      <c r="D191" s="375" t="n"/>
      <c r="E191" s="314" t="n"/>
      <c r="F191" s="190" t="n"/>
      <c r="G191" s="359" t="n"/>
      <c r="H191" s="40" t="n"/>
      <c r="I191" s="280">
        <f>AVERAGE(F191:F193)</f>
        <v/>
      </c>
      <c r="J191" s="151">
        <f>F191-I191</f>
        <v/>
      </c>
      <c r="K191" s="432">
        <f>I191-I188</f>
        <v/>
      </c>
      <c r="L191" s="285">
        <f>(I191-$D$57)/$D$59</f>
        <v/>
      </c>
      <c r="M191" s="286">
        <f>10^L191</f>
        <v/>
      </c>
      <c r="N191" s="316">
        <f>M191*(452/G188)</f>
        <v/>
      </c>
      <c r="O191" s="288">
        <f>N191*E191</f>
        <v/>
      </c>
      <c r="P191" s="277">
        <f>O191/1000</f>
        <v/>
      </c>
      <c r="Q191" s="278">
        <f>((P191*10^-12)*(G188*617.9))*10^-6*10^9*10^3</f>
        <v/>
      </c>
      <c r="R191" s="433">
        <f>1-(P191/P188)</f>
        <v/>
      </c>
      <c r="S191" s="373" t="n"/>
      <c r="T191" s="374" t="n"/>
      <c r="U191" s="356" t="n"/>
      <c r="V191" s="168" t="n"/>
    </row>
    <row r="192" ht="15" customHeight="1">
      <c r="B192" s="47" t="n"/>
      <c r="C192" s="373" t="n"/>
      <c r="D192" s="375" t="n"/>
      <c r="E192" s="374" t="n"/>
      <c r="F192" s="190" t="n"/>
      <c r="G192" s="359" t="n"/>
      <c r="H192" s="41" t="n"/>
      <c r="I192" s="373" t="n"/>
      <c r="J192" s="154">
        <f>F192-I191</f>
        <v/>
      </c>
      <c r="K192" s="376" t="n"/>
      <c r="L192" s="375" t="n"/>
      <c r="M192" s="359" t="n"/>
      <c r="N192" s="376" t="n"/>
      <c r="O192" s="373" t="n"/>
      <c r="P192" s="359" t="n"/>
      <c r="Q192" s="376" t="n"/>
      <c r="R192" s="376" t="n"/>
      <c r="S192" s="373" t="n"/>
      <c r="T192" s="374" t="n"/>
      <c r="U192" s="356" t="n"/>
      <c r="V192" s="168" t="n"/>
    </row>
    <row r="193" ht="15" customHeight="1">
      <c r="B193" s="47" t="n"/>
      <c r="C193" s="373" t="n"/>
      <c r="D193" s="375" t="n"/>
      <c r="E193" s="402" t="n"/>
      <c r="F193" s="190" t="n"/>
      <c r="G193" s="359" t="n"/>
      <c r="H193" s="41" t="n"/>
      <c r="I193" s="403" t="n"/>
      <c r="J193" s="154">
        <f>F193-I191</f>
        <v/>
      </c>
      <c r="K193" s="406" t="n"/>
      <c r="L193" s="404" t="n"/>
      <c r="M193" s="405" t="n"/>
      <c r="N193" s="406" t="n"/>
      <c r="O193" s="403" t="n"/>
      <c r="P193" s="405" t="n"/>
      <c r="Q193" s="406" t="n"/>
      <c r="R193" s="406" t="n"/>
      <c r="S193" s="373" t="n"/>
      <c r="T193" s="374" t="n"/>
      <c r="U193" s="356" t="n"/>
      <c r="V193" s="168" t="n"/>
    </row>
    <row r="194" ht="15" customHeight="1">
      <c r="B194" s="47" t="n"/>
      <c r="C194" s="373" t="n"/>
      <c r="D194" s="375" t="n"/>
      <c r="E194" s="314" t="n"/>
      <c r="F194" s="190" t="n"/>
      <c r="G194" s="359" t="n"/>
      <c r="H194" s="40" t="n"/>
      <c r="I194" s="247">
        <f>AVERAGE(F194:F196)</f>
        <v/>
      </c>
      <c r="J194" s="151">
        <f>F194-I194</f>
        <v/>
      </c>
      <c r="K194" s="434">
        <f>I194-I191</f>
        <v/>
      </c>
      <c r="L194" s="251">
        <f>(I194-$D$57)/$D$59</f>
        <v/>
      </c>
      <c r="M194" s="266">
        <f>10^L194</f>
        <v/>
      </c>
      <c r="N194" s="316">
        <f>M194*(452/G188)</f>
        <v/>
      </c>
      <c r="O194" s="260">
        <f>N194*E194</f>
        <v/>
      </c>
      <c r="P194" s="257">
        <f>O194/1000</f>
        <v/>
      </c>
      <c r="Q194" s="254">
        <f>((P194*10^-12)*(G188*617.9))*10^-6*10^9*10^3</f>
        <v/>
      </c>
      <c r="R194" s="433">
        <f>1-(P194/P188)</f>
        <v/>
      </c>
      <c r="S194" s="373" t="n"/>
      <c r="T194" s="374" t="n"/>
      <c r="U194" s="356" t="n"/>
      <c r="V194" s="168" t="n"/>
    </row>
    <row r="195" ht="15" customHeight="1">
      <c r="B195" s="47" t="n"/>
      <c r="C195" s="373" t="n"/>
      <c r="D195" s="375" t="n"/>
      <c r="E195" s="374" t="n"/>
      <c r="F195" s="190" t="n"/>
      <c r="G195" s="359" t="n"/>
      <c r="H195" s="41" t="n"/>
      <c r="I195" s="373" t="n"/>
      <c r="J195" s="154">
        <f>F195-I194</f>
        <v/>
      </c>
      <c r="K195" s="376" t="n"/>
      <c r="L195" s="375" t="n"/>
      <c r="M195" s="359" t="n"/>
      <c r="N195" s="376" t="n"/>
      <c r="O195" s="373" t="n"/>
      <c r="P195" s="359" t="n"/>
      <c r="Q195" s="376" t="n"/>
      <c r="R195" s="376" t="n"/>
      <c r="S195" s="373" t="n"/>
      <c r="T195" s="374" t="n"/>
      <c r="U195" s="356" t="n"/>
      <c r="V195" s="168" t="n"/>
    </row>
    <row r="196" ht="15" customHeight="1" thickBot="1">
      <c r="B196" s="47" t="n"/>
      <c r="C196" s="377" t="n"/>
      <c r="D196" s="379" t="n"/>
      <c r="E196" s="402" t="n"/>
      <c r="F196" s="191" t="n"/>
      <c r="G196" s="380" t="n"/>
      <c r="H196" s="44" t="n"/>
      <c r="I196" s="377" t="n"/>
      <c r="J196" s="156">
        <f>F196-I194</f>
        <v/>
      </c>
      <c r="K196" s="381" t="n"/>
      <c r="L196" s="379" t="n"/>
      <c r="M196" s="380" t="n"/>
      <c r="N196" s="406" t="n"/>
      <c r="O196" s="377" t="n"/>
      <c r="P196" s="380" t="n"/>
      <c r="Q196" s="381" t="n"/>
      <c r="R196" s="406" t="n"/>
      <c r="S196" s="377" t="n"/>
      <c r="T196" s="378" t="n"/>
      <c r="U196" s="407" t="n"/>
      <c r="V196" s="168" t="n"/>
    </row>
    <row r="197" ht="15" customHeight="1">
      <c r="B197" s="47" t="n"/>
      <c r="C197" s="382" t="n">
        <v>14</v>
      </c>
      <c r="D197" s="393" t="n"/>
      <c r="E197" s="313" t="n"/>
      <c r="F197" s="192" t="n"/>
      <c r="G197" s="441" t="n"/>
      <c r="H197" s="43" t="n"/>
      <c r="I197" s="408">
        <f>AVERAGE(F197:F199)</f>
        <v/>
      </c>
      <c r="J197" s="153">
        <f>F197-I197</f>
        <v/>
      </c>
      <c r="K197" s="436" t="inlineStr">
        <is>
          <t>-</t>
        </is>
      </c>
      <c r="L197" s="410">
        <f>(I197-$D$57)/$D$59</f>
        <v/>
      </c>
      <c r="M197" s="411">
        <f>10^L197</f>
        <v/>
      </c>
      <c r="N197" s="322">
        <f>M197*(452/G197)</f>
        <v/>
      </c>
      <c r="O197" s="412">
        <f>N197*E197</f>
        <v/>
      </c>
      <c r="P197" s="413">
        <f>O197/1000</f>
        <v/>
      </c>
      <c r="Q197" s="414">
        <f>((P197*10^-12)*(G197*617.9))*10^-6*10^9*10^3</f>
        <v/>
      </c>
      <c r="R197" s="437" t="inlineStr">
        <is>
          <t>-</t>
        </is>
      </c>
      <c r="S197" s="438">
        <f>AVERAGE(O197:O205)</f>
        <v/>
      </c>
      <c r="T197" s="439">
        <f>AVERAGE(P197:P205)</f>
        <v/>
      </c>
      <c r="U197" s="440">
        <f>AVERAGE(Q197:Q205)</f>
        <v/>
      </c>
      <c r="V197" s="168" t="n"/>
    </row>
    <row r="198" ht="15" customHeight="1">
      <c r="B198" s="47" t="n"/>
      <c r="C198" s="373" t="n"/>
      <c r="D198" s="375" t="n"/>
      <c r="E198" s="374" t="n"/>
      <c r="F198" s="190" t="n"/>
      <c r="G198" s="359" t="n"/>
      <c r="H198" s="41" t="n"/>
      <c r="I198" s="373" t="n"/>
      <c r="J198" s="154">
        <f>F198-I197</f>
        <v/>
      </c>
      <c r="K198" s="376" t="n"/>
      <c r="L198" s="375" t="n"/>
      <c r="M198" s="359" t="n"/>
      <c r="N198" s="376" t="n"/>
      <c r="O198" s="373" t="n"/>
      <c r="P198" s="359" t="n"/>
      <c r="Q198" s="376" t="n"/>
      <c r="R198" s="376" t="n"/>
      <c r="S198" s="373" t="n"/>
      <c r="T198" s="374" t="n"/>
      <c r="U198" s="356" t="n"/>
      <c r="V198" s="168" t="n"/>
    </row>
    <row r="199" ht="15" customHeight="1">
      <c r="B199" s="47" t="n"/>
      <c r="C199" s="373" t="n"/>
      <c r="D199" s="375" t="n"/>
      <c r="E199" s="402" t="n"/>
      <c r="F199" s="190" t="n"/>
      <c r="G199" s="359" t="n"/>
      <c r="H199" s="41" t="n"/>
      <c r="I199" s="403" t="n"/>
      <c r="J199" s="154">
        <f>F199-I197</f>
        <v/>
      </c>
      <c r="K199" s="406" t="n"/>
      <c r="L199" s="404" t="n"/>
      <c r="M199" s="405" t="n"/>
      <c r="N199" s="406" t="n"/>
      <c r="O199" s="403" t="n"/>
      <c r="P199" s="405" t="n"/>
      <c r="Q199" s="406" t="n"/>
      <c r="R199" s="406" t="n"/>
      <c r="S199" s="373" t="n"/>
      <c r="T199" s="374" t="n"/>
      <c r="U199" s="356" t="n"/>
      <c r="V199" s="168" t="n"/>
    </row>
    <row r="200" ht="15" customHeight="1">
      <c r="B200" s="47" t="n"/>
      <c r="C200" s="373" t="n"/>
      <c r="D200" s="375" t="n"/>
      <c r="E200" s="314" t="n"/>
      <c r="F200" s="190" t="n"/>
      <c r="G200" s="359" t="n"/>
      <c r="H200" s="40" t="n"/>
      <c r="I200" s="280">
        <f>AVERAGE(F200:F202)</f>
        <v/>
      </c>
      <c r="J200" s="151">
        <f>F200-I200</f>
        <v/>
      </c>
      <c r="K200" s="432">
        <f>I200-I197</f>
        <v/>
      </c>
      <c r="L200" s="285">
        <f>(I200-$D$57)/$D$59</f>
        <v/>
      </c>
      <c r="M200" s="286">
        <f>10^L200</f>
        <v/>
      </c>
      <c r="N200" s="316">
        <f>M200*(452/G197)</f>
        <v/>
      </c>
      <c r="O200" s="288">
        <f>N200*E200</f>
        <v/>
      </c>
      <c r="P200" s="277">
        <f>O200/1000</f>
        <v/>
      </c>
      <c r="Q200" s="278">
        <f>((P200*10^-12)*(G197*617.9))*10^-6*10^9*10^3</f>
        <v/>
      </c>
      <c r="R200" s="433">
        <f>1-(P200/P197)</f>
        <v/>
      </c>
      <c r="S200" s="373" t="n"/>
      <c r="T200" s="374" t="n"/>
      <c r="U200" s="356" t="n"/>
      <c r="V200" s="168" t="n"/>
    </row>
    <row r="201" ht="15" customHeight="1">
      <c r="B201" s="47" t="n"/>
      <c r="C201" s="373" t="n"/>
      <c r="D201" s="375" t="n"/>
      <c r="E201" s="374" t="n"/>
      <c r="F201" s="190" t="n"/>
      <c r="G201" s="359" t="n"/>
      <c r="H201" s="41" t="n"/>
      <c r="I201" s="373" t="n"/>
      <c r="J201" s="154">
        <f>F201-I200</f>
        <v/>
      </c>
      <c r="K201" s="376" t="n"/>
      <c r="L201" s="375" t="n"/>
      <c r="M201" s="359" t="n"/>
      <c r="N201" s="376" t="n"/>
      <c r="O201" s="373" t="n"/>
      <c r="P201" s="359" t="n"/>
      <c r="Q201" s="376" t="n"/>
      <c r="R201" s="376" t="n"/>
      <c r="S201" s="373" t="n"/>
      <c r="T201" s="374" t="n"/>
      <c r="U201" s="356" t="n"/>
      <c r="V201" s="168" t="n"/>
    </row>
    <row r="202" ht="15" customHeight="1">
      <c r="B202" s="47" t="n"/>
      <c r="C202" s="373" t="n"/>
      <c r="D202" s="375" t="n"/>
      <c r="E202" s="402" t="n"/>
      <c r="F202" s="190" t="n"/>
      <c r="G202" s="359" t="n"/>
      <c r="H202" s="41" t="n"/>
      <c r="I202" s="403" t="n"/>
      <c r="J202" s="154">
        <f>F202-I200</f>
        <v/>
      </c>
      <c r="K202" s="406" t="n"/>
      <c r="L202" s="404" t="n"/>
      <c r="M202" s="405" t="n"/>
      <c r="N202" s="406" t="n"/>
      <c r="O202" s="403" t="n"/>
      <c r="P202" s="405" t="n"/>
      <c r="Q202" s="406" t="n"/>
      <c r="R202" s="406" t="n"/>
      <c r="S202" s="373" t="n"/>
      <c r="T202" s="374" t="n"/>
      <c r="U202" s="356" t="n"/>
      <c r="V202" s="168" t="n"/>
    </row>
    <row r="203" ht="15" customHeight="1">
      <c r="B203" s="47" t="n"/>
      <c r="C203" s="373" t="n"/>
      <c r="D203" s="375" t="n"/>
      <c r="E203" s="314" t="n"/>
      <c r="F203" s="190" t="n"/>
      <c r="G203" s="359" t="n"/>
      <c r="H203" s="40" t="n"/>
      <c r="I203" s="247">
        <f>AVERAGE(F203:F205)</f>
        <v/>
      </c>
      <c r="J203" s="151">
        <f>F203-I203</f>
        <v/>
      </c>
      <c r="K203" s="434">
        <f>I203-I200</f>
        <v/>
      </c>
      <c r="L203" s="251">
        <f>(I203-$D$57)/$D$59</f>
        <v/>
      </c>
      <c r="M203" s="266">
        <f>10^L203</f>
        <v/>
      </c>
      <c r="N203" s="316">
        <f>M203*(452/G197)</f>
        <v/>
      </c>
      <c r="O203" s="260">
        <f>N203*E203</f>
        <v/>
      </c>
      <c r="P203" s="257">
        <f>O203/1000</f>
        <v/>
      </c>
      <c r="Q203" s="254">
        <f>((P203*10^-12)*(G197*617.9))*10^-6*10^9*10^3</f>
        <v/>
      </c>
      <c r="R203" s="433">
        <f>1-(P203/P197)</f>
        <v/>
      </c>
      <c r="S203" s="373" t="n"/>
      <c r="T203" s="374" t="n"/>
      <c r="U203" s="356" t="n"/>
      <c r="V203" s="168" t="n"/>
    </row>
    <row r="204" ht="15" customHeight="1">
      <c r="B204" s="47" t="n"/>
      <c r="C204" s="373" t="n"/>
      <c r="D204" s="375" t="n"/>
      <c r="E204" s="374" t="n"/>
      <c r="F204" s="190" t="n"/>
      <c r="G204" s="359" t="n"/>
      <c r="H204" s="41" t="n"/>
      <c r="I204" s="373" t="n"/>
      <c r="J204" s="154">
        <f>F204-I203</f>
        <v/>
      </c>
      <c r="K204" s="376" t="n"/>
      <c r="L204" s="375" t="n"/>
      <c r="M204" s="359" t="n"/>
      <c r="N204" s="376" t="n"/>
      <c r="O204" s="373" t="n"/>
      <c r="P204" s="359" t="n"/>
      <c r="Q204" s="376" t="n"/>
      <c r="R204" s="376" t="n"/>
      <c r="S204" s="373" t="n"/>
      <c r="T204" s="374" t="n"/>
      <c r="U204" s="356" t="n"/>
      <c r="V204" s="168" t="n"/>
    </row>
    <row r="205" ht="15" customHeight="1" thickBot="1">
      <c r="B205" s="47" t="n"/>
      <c r="C205" s="377" t="n"/>
      <c r="D205" s="379" t="n"/>
      <c r="E205" s="402" t="n"/>
      <c r="F205" s="191" t="n"/>
      <c r="G205" s="380" t="n"/>
      <c r="H205" s="44" t="n"/>
      <c r="I205" s="377" t="n"/>
      <c r="J205" s="156">
        <f>F205-I203</f>
        <v/>
      </c>
      <c r="K205" s="381" t="n"/>
      <c r="L205" s="379" t="n"/>
      <c r="M205" s="380" t="n"/>
      <c r="N205" s="406" t="n"/>
      <c r="O205" s="377" t="n"/>
      <c r="P205" s="380" t="n"/>
      <c r="Q205" s="381" t="n"/>
      <c r="R205" s="406" t="n"/>
      <c r="S205" s="377" t="n"/>
      <c r="T205" s="378" t="n"/>
      <c r="U205" s="407" t="n"/>
      <c r="V205" s="168" t="n"/>
    </row>
    <row r="206" ht="15" customHeight="1">
      <c r="B206" s="47" t="n"/>
      <c r="C206" s="382" t="n">
        <v>15</v>
      </c>
      <c r="D206" s="393" t="n"/>
      <c r="E206" s="313" t="n"/>
      <c r="F206" s="192" t="n"/>
      <c r="G206" s="441" t="n"/>
      <c r="H206" s="43" t="n"/>
      <c r="I206" s="408">
        <f>AVERAGE(F206:F208)</f>
        <v/>
      </c>
      <c r="J206" s="153">
        <f>F206-I206</f>
        <v/>
      </c>
      <c r="K206" s="436" t="inlineStr">
        <is>
          <t>-</t>
        </is>
      </c>
      <c r="L206" s="410">
        <f>(I206-$D$57)/$D$59</f>
        <v/>
      </c>
      <c r="M206" s="411">
        <f>10^L206</f>
        <v/>
      </c>
      <c r="N206" s="322">
        <f>M206*(452/G206)</f>
        <v/>
      </c>
      <c r="O206" s="412">
        <f>N206*E206</f>
        <v/>
      </c>
      <c r="P206" s="413">
        <f>O206/1000</f>
        <v/>
      </c>
      <c r="Q206" s="414">
        <f>((P206*10^-12)*(G206*617.9))*10^-6*10^9*10^3</f>
        <v/>
      </c>
      <c r="R206" s="437" t="inlineStr">
        <is>
          <t>-</t>
        </is>
      </c>
      <c r="S206" s="438">
        <f>AVERAGE(O206:O214)</f>
        <v/>
      </c>
      <c r="T206" s="439">
        <f>AVERAGE(P206:P214)</f>
        <v/>
      </c>
      <c r="U206" s="440">
        <f>AVERAGE(Q206:Q214)</f>
        <v/>
      </c>
      <c r="V206" s="168" t="n"/>
    </row>
    <row r="207" ht="15" customHeight="1">
      <c r="B207" s="47" t="n"/>
      <c r="C207" s="373" t="n"/>
      <c r="D207" s="375" t="n"/>
      <c r="E207" s="374" t="n"/>
      <c r="F207" s="190" t="n"/>
      <c r="G207" s="359" t="n"/>
      <c r="H207" s="41" t="n"/>
      <c r="I207" s="373" t="n"/>
      <c r="J207" s="154">
        <f>F207-I206</f>
        <v/>
      </c>
      <c r="K207" s="376" t="n"/>
      <c r="L207" s="375" t="n"/>
      <c r="M207" s="359" t="n"/>
      <c r="N207" s="376" t="n"/>
      <c r="O207" s="373" t="n"/>
      <c r="P207" s="359" t="n"/>
      <c r="Q207" s="376" t="n"/>
      <c r="R207" s="376" t="n"/>
      <c r="S207" s="373" t="n"/>
      <c r="T207" s="374" t="n"/>
      <c r="U207" s="356" t="n"/>
      <c r="V207" s="168" t="n"/>
    </row>
    <row r="208" ht="15" customHeight="1">
      <c r="B208" s="47" t="n"/>
      <c r="C208" s="373" t="n"/>
      <c r="D208" s="375" t="n"/>
      <c r="E208" s="402" t="n"/>
      <c r="F208" s="190" t="n"/>
      <c r="G208" s="359" t="n"/>
      <c r="H208" s="41" t="n"/>
      <c r="I208" s="403" t="n"/>
      <c r="J208" s="154">
        <f>F208-I206</f>
        <v/>
      </c>
      <c r="K208" s="406" t="n"/>
      <c r="L208" s="404" t="n"/>
      <c r="M208" s="405" t="n"/>
      <c r="N208" s="406" t="n"/>
      <c r="O208" s="403" t="n"/>
      <c r="P208" s="405" t="n"/>
      <c r="Q208" s="406" t="n"/>
      <c r="R208" s="406" t="n"/>
      <c r="S208" s="373" t="n"/>
      <c r="T208" s="374" t="n"/>
      <c r="U208" s="356" t="n"/>
      <c r="V208" s="168" t="n"/>
    </row>
    <row r="209" ht="15" customHeight="1">
      <c r="B209" s="47" t="n"/>
      <c r="C209" s="373" t="n"/>
      <c r="D209" s="375" t="n"/>
      <c r="E209" s="314" t="n"/>
      <c r="F209" s="190" t="n"/>
      <c r="G209" s="359" t="n"/>
      <c r="H209" s="40" t="n"/>
      <c r="I209" s="280">
        <f>AVERAGE(F209:F211)</f>
        <v/>
      </c>
      <c r="J209" s="151">
        <f>F209-I209</f>
        <v/>
      </c>
      <c r="K209" s="432">
        <f>I209-I206</f>
        <v/>
      </c>
      <c r="L209" s="285">
        <f>(I209-$D$57)/$D$59</f>
        <v/>
      </c>
      <c r="M209" s="286">
        <f>10^L209</f>
        <v/>
      </c>
      <c r="N209" s="316">
        <f>M209*(452/G206)</f>
        <v/>
      </c>
      <c r="O209" s="288">
        <f>N209*E209</f>
        <v/>
      </c>
      <c r="P209" s="277">
        <f>O209/1000</f>
        <v/>
      </c>
      <c r="Q209" s="278">
        <f>((P209*10^-12)*(G206*617.9))*10^-6*10^9*10^3</f>
        <v/>
      </c>
      <c r="R209" s="433">
        <f>1-(P209/P206)</f>
        <v/>
      </c>
      <c r="S209" s="373" t="n"/>
      <c r="T209" s="374" t="n"/>
      <c r="U209" s="356" t="n"/>
      <c r="V209" s="168" t="n"/>
    </row>
    <row r="210" ht="15" customHeight="1">
      <c r="B210" s="47" t="n"/>
      <c r="C210" s="373" t="n"/>
      <c r="D210" s="375" t="n"/>
      <c r="E210" s="374" t="n"/>
      <c r="F210" s="190" t="n"/>
      <c r="G210" s="359" t="n"/>
      <c r="H210" s="41" t="n"/>
      <c r="I210" s="373" t="n"/>
      <c r="J210" s="154">
        <f>F210-I209</f>
        <v/>
      </c>
      <c r="K210" s="376" t="n"/>
      <c r="L210" s="375" t="n"/>
      <c r="M210" s="359" t="n"/>
      <c r="N210" s="376" t="n"/>
      <c r="O210" s="373" t="n"/>
      <c r="P210" s="359" t="n"/>
      <c r="Q210" s="376" t="n"/>
      <c r="R210" s="376" t="n"/>
      <c r="S210" s="373" t="n"/>
      <c r="T210" s="374" t="n"/>
      <c r="U210" s="356" t="n"/>
      <c r="V210" s="168" t="n"/>
    </row>
    <row r="211" ht="15" customHeight="1">
      <c r="B211" s="47" t="n"/>
      <c r="C211" s="373" t="n"/>
      <c r="D211" s="375" t="n"/>
      <c r="E211" s="402" t="n"/>
      <c r="F211" s="190" t="n"/>
      <c r="G211" s="359" t="n"/>
      <c r="H211" s="41" t="n"/>
      <c r="I211" s="403" t="n"/>
      <c r="J211" s="154">
        <f>F211-I209</f>
        <v/>
      </c>
      <c r="K211" s="406" t="n"/>
      <c r="L211" s="404" t="n"/>
      <c r="M211" s="405" t="n"/>
      <c r="N211" s="406" t="n"/>
      <c r="O211" s="403" t="n"/>
      <c r="P211" s="405" t="n"/>
      <c r="Q211" s="406" t="n"/>
      <c r="R211" s="406" t="n"/>
      <c r="S211" s="373" t="n"/>
      <c r="T211" s="374" t="n"/>
      <c r="U211" s="356" t="n"/>
      <c r="V211" s="168" t="n"/>
    </row>
    <row r="212" ht="15" customHeight="1">
      <c r="B212" s="47" t="n"/>
      <c r="C212" s="373" t="n"/>
      <c r="D212" s="375" t="n"/>
      <c r="E212" s="314" t="n"/>
      <c r="F212" s="190" t="n"/>
      <c r="G212" s="359" t="n"/>
      <c r="H212" s="40" t="n"/>
      <c r="I212" s="247">
        <f>AVERAGE(F212:F214)</f>
        <v/>
      </c>
      <c r="J212" s="151">
        <f>F212-I212</f>
        <v/>
      </c>
      <c r="K212" s="434">
        <f>I212-I209</f>
        <v/>
      </c>
      <c r="L212" s="251">
        <f>(I212-$D$57)/$D$59</f>
        <v/>
      </c>
      <c r="M212" s="266">
        <f>10^L212</f>
        <v/>
      </c>
      <c r="N212" s="316">
        <f>M212*(452/G206)</f>
        <v/>
      </c>
      <c r="O212" s="260">
        <f>N212*E212</f>
        <v/>
      </c>
      <c r="P212" s="257">
        <f>O212/1000</f>
        <v/>
      </c>
      <c r="Q212" s="254">
        <f>((P212*10^-12)*(G206*617.9))*10^-6*10^9*10^3</f>
        <v/>
      </c>
      <c r="R212" s="433">
        <f>1-(P212/P206)</f>
        <v/>
      </c>
      <c r="S212" s="373" t="n"/>
      <c r="T212" s="374" t="n"/>
      <c r="U212" s="356" t="n"/>
      <c r="V212" s="168" t="n"/>
    </row>
    <row r="213" ht="15" customHeight="1">
      <c r="B213" s="47" t="n"/>
      <c r="C213" s="373" t="n"/>
      <c r="D213" s="375" t="n"/>
      <c r="E213" s="374" t="n"/>
      <c r="F213" s="190" t="n"/>
      <c r="G213" s="359" t="n"/>
      <c r="H213" s="41" t="n"/>
      <c r="I213" s="373" t="n"/>
      <c r="J213" s="154">
        <f>F213-I212</f>
        <v/>
      </c>
      <c r="K213" s="376" t="n"/>
      <c r="L213" s="375" t="n"/>
      <c r="M213" s="359" t="n"/>
      <c r="N213" s="376" t="n"/>
      <c r="O213" s="373" t="n"/>
      <c r="P213" s="359" t="n"/>
      <c r="Q213" s="376" t="n"/>
      <c r="R213" s="376" t="n"/>
      <c r="S213" s="373" t="n"/>
      <c r="T213" s="374" t="n"/>
      <c r="U213" s="356" t="n"/>
      <c r="V213" s="168" t="n"/>
    </row>
    <row r="214" ht="15" customHeight="1" thickBot="1">
      <c r="B214" s="47" t="n"/>
      <c r="C214" s="377" t="n"/>
      <c r="D214" s="379" t="n"/>
      <c r="E214" s="402" t="n"/>
      <c r="F214" s="191" t="n"/>
      <c r="G214" s="380" t="n"/>
      <c r="H214" s="44" t="n"/>
      <c r="I214" s="377" t="n"/>
      <c r="J214" s="156">
        <f>F214-I212</f>
        <v/>
      </c>
      <c r="K214" s="381" t="n"/>
      <c r="L214" s="379" t="n"/>
      <c r="M214" s="380" t="n"/>
      <c r="N214" s="406" t="n"/>
      <c r="O214" s="377" t="n"/>
      <c r="P214" s="380" t="n"/>
      <c r="Q214" s="381" t="n"/>
      <c r="R214" s="406" t="n"/>
      <c r="S214" s="377" t="n"/>
      <c r="T214" s="378" t="n"/>
      <c r="U214" s="407" t="n"/>
      <c r="V214" s="168" t="n"/>
    </row>
    <row r="215" ht="15" customHeight="1">
      <c r="B215" s="47" t="n"/>
      <c r="C215" s="382" t="n">
        <v>16</v>
      </c>
      <c r="D215" s="393" t="n"/>
      <c r="E215" s="313" t="n"/>
      <c r="F215" s="192" t="n"/>
      <c r="G215" s="441" t="n"/>
      <c r="H215" s="43" t="n"/>
      <c r="I215" s="408">
        <f>AVERAGE(F215:F217)</f>
        <v/>
      </c>
      <c r="J215" s="153">
        <f>F215-I215</f>
        <v/>
      </c>
      <c r="K215" s="436" t="inlineStr">
        <is>
          <t>-</t>
        </is>
      </c>
      <c r="L215" s="410">
        <f>(I215-$D$57)/$D$59</f>
        <v/>
      </c>
      <c r="M215" s="411">
        <f>10^L215</f>
        <v/>
      </c>
      <c r="N215" s="322">
        <f>M215*(452/G215)</f>
        <v/>
      </c>
      <c r="O215" s="412">
        <f>N215*E215</f>
        <v/>
      </c>
      <c r="P215" s="413">
        <f>O215/1000</f>
        <v/>
      </c>
      <c r="Q215" s="414">
        <f>((P215*10^-12)*(G215*617.9))*10^-6*10^9*10^3</f>
        <v/>
      </c>
      <c r="R215" s="437" t="inlineStr">
        <is>
          <t>-</t>
        </is>
      </c>
      <c r="S215" s="438">
        <f>AVERAGE(O215:O223)</f>
        <v/>
      </c>
      <c r="T215" s="439">
        <f>AVERAGE(P215:P223)</f>
        <v/>
      </c>
      <c r="U215" s="440">
        <f>AVERAGE(Q215:Q223)</f>
        <v/>
      </c>
      <c r="V215" s="168" t="n"/>
    </row>
    <row r="216" ht="15" customHeight="1">
      <c r="B216" s="47" t="n"/>
      <c r="C216" s="373" t="n"/>
      <c r="D216" s="375" t="n"/>
      <c r="E216" s="374" t="n"/>
      <c r="F216" s="190" t="n"/>
      <c r="G216" s="359" t="n"/>
      <c r="H216" s="41" t="n"/>
      <c r="I216" s="373" t="n"/>
      <c r="J216" s="154">
        <f>F216-I215</f>
        <v/>
      </c>
      <c r="K216" s="376" t="n"/>
      <c r="L216" s="375" t="n"/>
      <c r="M216" s="359" t="n"/>
      <c r="N216" s="376" t="n"/>
      <c r="O216" s="373" t="n"/>
      <c r="P216" s="359" t="n"/>
      <c r="Q216" s="376" t="n"/>
      <c r="R216" s="376" t="n"/>
      <c r="S216" s="373" t="n"/>
      <c r="T216" s="374" t="n"/>
      <c r="U216" s="356" t="n"/>
      <c r="V216" s="168" t="n"/>
    </row>
    <row r="217" ht="15" customHeight="1">
      <c r="B217" s="47" t="n"/>
      <c r="C217" s="373" t="n"/>
      <c r="D217" s="375" t="n"/>
      <c r="E217" s="402" t="n"/>
      <c r="F217" s="190" t="n"/>
      <c r="G217" s="359" t="n"/>
      <c r="H217" s="41" t="n"/>
      <c r="I217" s="403" t="n"/>
      <c r="J217" s="154">
        <f>F217-I215</f>
        <v/>
      </c>
      <c r="K217" s="406" t="n"/>
      <c r="L217" s="404" t="n"/>
      <c r="M217" s="405" t="n"/>
      <c r="N217" s="406" t="n"/>
      <c r="O217" s="403" t="n"/>
      <c r="P217" s="405" t="n"/>
      <c r="Q217" s="406" t="n"/>
      <c r="R217" s="406" t="n"/>
      <c r="S217" s="373" t="n"/>
      <c r="T217" s="374" t="n"/>
      <c r="U217" s="356" t="n"/>
      <c r="V217" s="168" t="n"/>
    </row>
    <row r="218" ht="15" customHeight="1">
      <c r="B218" s="47" t="n"/>
      <c r="C218" s="373" t="n"/>
      <c r="D218" s="375" t="n"/>
      <c r="E218" s="314" t="n"/>
      <c r="F218" s="190" t="n"/>
      <c r="G218" s="359" t="n"/>
      <c r="H218" s="40" t="n"/>
      <c r="I218" s="280">
        <f>AVERAGE(F218:F220)</f>
        <v/>
      </c>
      <c r="J218" s="151">
        <f>F218-I218</f>
        <v/>
      </c>
      <c r="K218" s="432">
        <f>I218-I215</f>
        <v/>
      </c>
      <c r="L218" s="285">
        <f>(I218-$D$57)/$D$59</f>
        <v/>
      </c>
      <c r="M218" s="286">
        <f>10^L218</f>
        <v/>
      </c>
      <c r="N218" s="316">
        <f>M218*(452/G215)</f>
        <v/>
      </c>
      <c r="O218" s="288">
        <f>N218*E218</f>
        <v/>
      </c>
      <c r="P218" s="277">
        <f>O218/1000</f>
        <v/>
      </c>
      <c r="Q218" s="278">
        <f>((P218*10^-12)*(G215*617.9))*10^-6*10^9*10^3</f>
        <v/>
      </c>
      <c r="R218" s="433">
        <f>1-(P218/P215)</f>
        <v/>
      </c>
      <c r="S218" s="373" t="n"/>
      <c r="T218" s="374" t="n"/>
      <c r="U218" s="356" t="n"/>
      <c r="V218" s="168" t="n"/>
    </row>
    <row r="219" ht="15" customHeight="1">
      <c r="B219" s="47" t="n"/>
      <c r="C219" s="373" t="n"/>
      <c r="D219" s="375" t="n"/>
      <c r="E219" s="374" t="n"/>
      <c r="F219" s="190" t="n"/>
      <c r="G219" s="359" t="n"/>
      <c r="H219" s="41" t="n"/>
      <c r="I219" s="373" t="n"/>
      <c r="J219" s="154">
        <f>F219-I218</f>
        <v/>
      </c>
      <c r="K219" s="376" t="n"/>
      <c r="L219" s="375" t="n"/>
      <c r="M219" s="359" t="n"/>
      <c r="N219" s="376" t="n"/>
      <c r="O219" s="373" t="n"/>
      <c r="P219" s="359" t="n"/>
      <c r="Q219" s="376" t="n"/>
      <c r="R219" s="376" t="n"/>
      <c r="S219" s="373" t="n"/>
      <c r="T219" s="374" t="n"/>
      <c r="U219" s="356" t="n"/>
      <c r="V219" s="168" t="n"/>
    </row>
    <row r="220" ht="15" customHeight="1">
      <c r="B220" s="47" t="n"/>
      <c r="C220" s="373" t="n"/>
      <c r="D220" s="375" t="n"/>
      <c r="E220" s="402" t="n"/>
      <c r="F220" s="190" t="n"/>
      <c r="G220" s="359" t="n"/>
      <c r="H220" s="41" t="n"/>
      <c r="I220" s="403" t="n"/>
      <c r="J220" s="154">
        <f>F220-I218</f>
        <v/>
      </c>
      <c r="K220" s="406" t="n"/>
      <c r="L220" s="404" t="n"/>
      <c r="M220" s="405" t="n"/>
      <c r="N220" s="406" t="n"/>
      <c r="O220" s="403" t="n"/>
      <c r="P220" s="405" t="n"/>
      <c r="Q220" s="406" t="n"/>
      <c r="R220" s="406" t="n"/>
      <c r="S220" s="373" t="n"/>
      <c r="T220" s="374" t="n"/>
      <c r="U220" s="356" t="n"/>
      <c r="V220" s="168" t="n"/>
    </row>
    <row r="221" ht="15" customHeight="1">
      <c r="B221" s="47" t="n"/>
      <c r="C221" s="373" t="n"/>
      <c r="D221" s="375" t="n"/>
      <c r="E221" s="314" t="n"/>
      <c r="F221" s="190" t="n"/>
      <c r="G221" s="359" t="n"/>
      <c r="H221" s="40" t="n"/>
      <c r="I221" s="247">
        <f>AVERAGE(F221:F223)</f>
        <v/>
      </c>
      <c r="J221" s="151">
        <f>F221-I221</f>
        <v/>
      </c>
      <c r="K221" s="434">
        <f>I221-I218</f>
        <v/>
      </c>
      <c r="L221" s="251">
        <f>(I221-$D$57)/$D$59</f>
        <v/>
      </c>
      <c r="M221" s="266">
        <f>10^L221</f>
        <v/>
      </c>
      <c r="N221" s="316">
        <f>M221*(452/G215)</f>
        <v/>
      </c>
      <c r="O221" s="260">
        <f>N221*E221</f>
        <v/>
      </c>
      <c r="P221" s="257">
        <f>O221/1000</f>
        <v/>
      </c>
      <c r="Q221" s="254">
        <f>((P221*10^-12)*(G215*617.9))*10^-6*10^9*10^3</f>
        <v/>
      </c>
      <c r="R221" s="433">
        <f>1-(P221/P215)</f>
        <v/>
      </c>
      <c r="S221" s="373" t="n"/>
      <c r="T221" s="374" t="n"/>
      <c r="U221" s="356" t="n"/>
      <c r="V221" s="168" t="n"/>
    </row>
    <row r="222" ht="15" customHeight="1">
      <c r="B222" s="47" t="n"/>
      <c r="C222" s="373" t="n"/>
      <c r="D222" s="375" t="n"/>
      <c r="E222" s="374" t="n"/>
      <c r="F222" s="190" t="n"/>
      <c r="G222" s="359" t="n"/>
      <c r="H222" s="41" t="n"/>
      <c r="I222" s="373" t="n"/>
      <c r="J222" s="154">
        <f>F222-I221</f>
        <v/>
      </c>
      <c r="K222" s="376" t="n"/>
      <c r="L222" s="375" t="n"/>
      <c r="M222" s="359" t="n"/>
      <c r="N222" s="376" t="n"/>
      <c r="O222" s="373" t="n"/>
      <c r="P222" s="359" t="n"/>
      <c r="Q222" s="376" t="n"/>
      <c r="R222" s="376" t="n"/>
      <c r="S222" s="373" t="n"/>
      <c r="T222" s="374" t="n"/>
      <c r="U222" s="356" t="n"/>
      <c r="V222" s="168" t="n"/>
    </row>
    <row r="223" ht="15" customHeight="1" thickBot="1">
      <c r="B223" s="47" t="n"/>
      <c r="C223" s="377" t="n"/>
      <c r="D223" s="379" t="n"/>
      <c r="E223" s="402" t="n"/>
      <c r="F223" s="191" t="n"/>
      <c r="G223" s="380" t="n"/>
      <c r="H223" s="44" t="n"/>
      <c r="I223" s="377" t="n"/>
      <c r="J223" s="156">
        <f>F223-I221</f>
        <v/>
      </c>
      <c r="K223" s="381" t="n"/>
      <c r="L223" s="379" t="n"/>
      <c r="M223" s="380" t="n"/>
      <c r="N223" s="406" t="n"/>
      <c r="O223" s="377" t="n"/>
      <c r="P223" s="380" t="n"/>
      <c r="Q223" s="381" t="n"/>
      <c r="R223" s="406" t="n"/>
      <c r="S223" s="377" t="n"/>
      <c r="T223" s="378" t="n"/>
      <c r="U223" s="407" t="n"/>
      <c r="V223" s="168" t="n"/>
    </row>
    <row r="224" ht="15" customHeight="1">
      <c r="B224" s="47" t="n"/>
      <c r="C224" s="382" t="n">
        <v>17</v>
      </c>
      <c r="D224" s="393" t="n"/>
      <c r="E224" s="313" t="n"/>
      <c r="F224" s="192" t="n"/>
      <c r="G224" s="441" t="n"/>
      <c r="H224" s="43" t="n"/>
      <c r="I224" s="408">
        <f>AVERAGE(F224:F226)</f>
        <v/>
      </c>
      <c r="J224" s="153">
        <f>F224-I224</f>
        <v/>
      </c>
      <c r="K224" s="436" t="inlineStr">
        <is>
          <t>-</t>
        </is>
      </c>
      <c r="L224" s="410">
        <f>(I224-$D$57)/$D$59</f>
        <v/>
      </c>
      <c r="M224" s="411">
        <f>10^L224</f>
        <v/>
      </c>
      <c r="N224" s="322">
        <f>M224*(452/G224)</f>
        <v/>
      </c>
      <c r="O224" s="412">
        <f>N224*E224</f>
        <v/>
      </c>
      <c r="P224" s="413">
        <f>O224/1000</f>
        <v/>
      </c>
      <c r="Q224" s="414">
        <f>((P224*10^-12)*(G224*617.9))*10^-6*10^9*10^3</f>
        <v/>
      </c>
      <c r="R224" s="437" t="inlineStr">
        <is>
          <t>-</t>
        </is>
      </c>
      <c r="S224" s="438">
        <f>AVERAGE(O224:O232)</f>
        <v/>
      </c>
      <c r="T224" s="439">
        <f>AVERAGE(P224:P232)</f>
        <v/>
      </c>
      <c r="U224" s="440">
        <f>AVERAGE(Q224:Q232)</f>
        <v/>
      </c>
      <c r="V224" s="168" t="n"/>
    </row>
    <row r="225" ht="15" customHeight="1">
      <c r="B225" s="47" t="n"/>
      <c r="C225" s="373" t="n"/>
      <c r="D225" s="375" t="n"/>
      <c r="E225" s="374" t="n"/>
      <c r="F225" s="190" t="n"/>
      <c r="G225" s="359" t="n"/>
      <c r="H225" s="41" t="n"/>
      <c r="I225" s="373" t="n"/>
      <c r="J225" s="154">
        <f>F225-I224</f>
        <v/>
      </c>
      <c r="K225" s="376" t="n"/>
      <c r="L225" s="375" t="n"/>
      <c r="M225" s="359" t="n"/>
      <c r="N225" s="376" t="n"/>
      <c r="O225" s="373" t="n"/>
      <c r="P225" s="359" t="n"/>
      <c r="Q225" s="376" t="n"/>
      <c r="R225" s="376" t="n"/>
      <c r="S225" s="373" t="n"/>
      <c r="T225" s="374" t="n"/>
      <c r="U225" s="356" t="n"/>
      <c r="V225" s="168" t="n"/>
    </row>
    <row r="226" ht="15" customHeight="1">
      <c r="B226" s="47" t="n"/>
      <c r="C226" s="373" t="n"/>
      <c r="D226" s="375" t="n"/>
      <c r="E226" s="402" t="n"/>
      <c r="F226" s="190" t="n"/>
      <c r="G226" s="359" t="n"/>
      <c r="H226" s="41" t="n"/>
      <c r="I226" s="403" t="n"/>
      <c r="J226" s="154">
        <f>F226-I224</f>
        <v/>
      </c>
      <c r="K226" s="406" t="n"/>
      <c r="L226" s="404" t="n"/>
      <c r="M226" s="405" t="n"/>
      <c r="N226" s="406" t="n"/>
      <c r="O226" s="403" t="n"/>
      <c r="P226" s="405" t="n"/>
      <c r="Q226" s="406" t="n"/>
      <c r="R226" s="406" t="n"/>
      <c r="S226" s="373" t="n"/>
      <c r="T226" s="374" t="n"/>
      <c r="U226" s="356" t="n"/>
      <c r="V226" s="168" t="n"/>
    </row>
    <row r="227" ht="15" customHeight="1">
      <c r="B227" s="47" t="n"/>
      <c r="C227" s="373" t="n"/>
      <c r="D227" s="375" t="n"/>
      <c r="E227" s="314" t="n"/>
      <c r="F227" s="190" t="n"/>
      <c r="G227" s="359" t="n"/>
      <c r="H227" s="40" t="n"/>
      <c r="I227" s="280">
        <f>AVERAGE(F227:F229)</f>
        <v/>
      </c>
      <c r="J227" s="151">
        <f>F227-I227</f>
        <v/>
      </c>
      <c r="K227" s="432">
        <f>I227-I224</f>
        <v/>
      </c>
      <c r="L227" s="285">
        <f>(I227-$D$57)/$D$59</f>
        <v/>
      </c>
      <c r="M227" s="286">
        <f>10^L227</f>
        <v/>
      </c>
      <c r="N227" s="316">
        <f>M227*(452/G224)</f>
        <v/>
      </c>
      <c r="O227" s="288">
        <f>N227*E227</f>
        <v/>
      </c>
      <c r="P227" s="277">
        <f>O227/1000</f>
        <v/>
      </c>
      <c r="Q227" s="278">
        <f>((P227*10^-12)*(G224*617.9))*10^-6*10^9*10^3</f>
        <v/>
      </c>
      <c r="R227" s="433">
        <f>1-(P227/P224)</f>
        <v/>
      </c>
      <c r="S227" s="373" t="n"/>
      <c r="T227" s="374" t="n"/>
      <c r="U227" s="356" t="n"/>
      <c r="V227" s="168" t="n"/>
    </row>
    <row r="228" ht="15" customHeight="1">
      <c r="B228" s="47" t="n"/>
      <c r="C228" s="373" t="n"/>
      <c r="D228" s="375" t="n"/>
      <c r="E228" s="374" t="n"/>
      <c r="F228" s="190" t="n"/>
      <c r="G228" s="359" t="n"/>
      <c r="H228" s="41" t="n"/>
      <c r="I228" s="373" t="n"/>
      <c r="J228" s="154">
        <f>F228-I227</f>
        <v/>
      </c>
      <c r="K228" s="376" t="n"/>
      <c r="L228" s="375" t="n"/>
      <c r="M228" s="359" t="n"/>
      <c r="N228" s="376" t="n"/>
      <c r="O228" s="373" t="n"/>
      <c r="P228" s="359" t="n"/>
      <c r="Q228" s="376" t="n"/>
      <c r="R228" s="376" t="n"/>
      <c r="S228" s="373" t="n"/>
      <c r="T228" s="374" t="n"/>
      <c r="U228" s="356" t="n"/>
      <c r="V228" s="168" t="n"/>
    </row>
    <row r="229" ht="15" customHeight="1">
      <c r="B229" s="47" t="n"/>
      <c r="C229" s="373" t="n"/>
      <c r="D229" s="375" t="n"/>
      <c r="E229" s="402" t="n"/>
      <c r="F229" s="190" t="n"/>
      <c r="G229" s="359" t="n"/>
      <c r="H229" s="41" t="n"/>
      <c r="I229" s="403" t="n"/>
      <c r="J229" s="154">
        <f>F229-I227</f>
        <v/>
      </c>
      <c r="K229" s="406" t="n"/>
      <c r="L229" s="404" t="n"/>
      <c r="M229" s="405" t="n"/>
      <c r="N229" s="406" t="n"/>
      <c r="O229" s="403" t="n"/>
      <c r="P229" s="405" t="n"/>
      <c r="Q229" s="406" t="n"/>
      <c r="R229" s="406" t="n"/>
      <c r="S229" s="373" t="n"/>
      <c r="T229" s="374" t="n"/>
      <c r="U229" s="356" t="n"/>
      <c r="V229" s="168" t="n"/>
    </row>
    <row r="230" ht="15" customHeight="1">
      <c r="B230" s="47" t="n"/>
      <c r="C230" s="373" t="n"/>
      <c r="D230" s="375" t="n"/>
      <c r="E230" s="314" t="n"/>
      <c r="F230" s="190" t="n"/>
      <c r="G230" s="359" t="n"/>
      <c r="H230" s="40" t="n"/>
      <c r="I230" s="247">
        <f>AVERAGE(F230:F232)</f>
        <v/>
      </c>
      <c r="J230" s="151">
        <f>F230-I230</f>
        <v/>
      </c>
      <c r="K230" s="434">
        <f>I230-I227</f>
        <v/>
      </c>
      <c r="L230" s="251">
        <f>(I230-$D$57)/$D$59</f>
        <v/>
      </c>
      <c r="M230" s="266">
        <f>10^L230</f>
        <v/>
      </c>
      <c r="N230" s="316">
        <f>M230*(452/G224)</f>
        <v/>
      </c>
      <c r="O230" s="260">
        <f>N230*E230</f>
        <v/>
      </c>
      <c r="P230" s="257">
        <f>O230/1000</f>
        <v/>
      </c>
      <c r="Q230" s="254">
        <f>((P230*10^-12)*(G224*617.9))*10^-6*10^9*10^3</f>
        <v/>
      </c>
      <c r="R230" s="433">
        <f>1-(P230/P224)</f>
        <v/>
      </c>
      <c r="S230" s="373" t="n"/>
      <c r="T230" s="374" t="n"/>
      <c r="U230" s="356" t="n"/>
      <c r="V230" s="168" t="n"/>
    </row>
    <row r="231" ht="15" customHeight="1">
      <c r="B231" s="47" t="n"/>
      <c r="C231" s="373" t="n"/>
      <c r="D231" s="375" t="n"/>
      <c r="E231" s="374" t="n"/>
      <c r="F231" s="190" t="n"/>
      <c r="G231" s="359" t="n"/>
      <c r="H231" s="41" t="n"/>
      <c r="I231" s="373" t="n"/>
      <c r="J231" s="154">
        <f>F231-I230</f>
        <v/>
      </c>
      <c r="K231" s="376" t="n"/>
      <c r="L231" s="375" t="n"/>
      <c r="M231" s="359" t="n"/>
      <c r="N231" s="376" t="n"/>
      <c r="O231" s="373" t="n"/>
      <c r="P231" s="359" t="n"/>
      <c r="Q231" s="376" t="n"/>
      <c r="R231" s="376" t="n"/>
      <c r="S231" s="373" t="n"/>
      <c r="T231" s="374" t="n"/>
      <c r="U231" s="356" t="n"/>
      <c r="V231" s="168" t="n"/>
    </row>
    <row r="232" ht="15" customHeight="1" thickBot="1">
      <c r="B232" s="47" t="n"/>
      <c r="C232" s="377" t="n"/>
      <c r="D232" s="379" t="n"/>
      <c r="E232" s="402" t="n"/>
      <c r="F232" s="191" t="n"/>
      <c r="G232" s="380" t="n"/>
      <c r="H232" s="44" t="n"/>
      <c r="I232" s="377" t="n"/>
      <c r="J232" s="156">
        <f>F232-I230</f>
        <v/>
      </c>
      <c r="K232" s="381" t="n"/>
      <c r="L232" s="379" t="n"/>
      <c r="M232" s="380" t="n"/>
      <c r="N232" s="406" t="n"/>
      <c r="O232" s="377" t="n"/>
      <c r="P232" s="380" t="n"/>
      <c r="Q232" s="381" t="n"/>
      <c r="R232" s="406" t="n"/>
      <c r="S232" s="377" t="n"/>
      <c r="T232" s="378" t="n"/>
      <c r="U232" s="407" t="n"/>
      <c r="V232" s="168" t="n"/>
    </row>
    <row r="233" ht="15" customHeight="1">
      <c r="B233" s="47" t="n"/>
      <c r="C233" s="382" t="n">
        <v>18</v>
      </c>
      <c r="D233" s="393" t="n"/>
      <c r="E233" s="313" t="n"/>
      <c r="F233" s="192" t="n"/>
      <c r="G233" s="441" t="n"/>
      <c r="H233" s="43" t="n"/>
      <c r="I233" s="408">
        <f>AVERAGE(F233:F235)</f>
        <v/>
      </c>
      <c r="J233" s="153">
        <f>F233-I233</f>
        <v/>
      </c>
      <c r="K233" s="436" t="inlineStr">
        <is>
          <t>-</t>
        </is>
      </c>
      <c r="L233" s="410">
        <f>(I233-$D$57)/$D$59</f>
        <v/>
      </c>
      <c r="M233" s="411">
        <f>10^L233</f>
        <v/>
      </c>
      <c r="N233" s="322">
        <f>M233*(452/G233)</f>
        <v/>
      </c>
      <c r="O233" s="412">
        <f>N233*E233</f>
        <v/>
      </c>
      <c r="P233" s="413">
        <f>O233/1000</f>
        <v/>
      </c>
      <c r="Q233" s="414">
        <f>((P233*10^-12)*(G233*617.9))*10^-6*10^9*10^3</f>
        <v/>
      </c>
      <c r="R233" s="437" t="inlineStr">
        <is>
          <t>-</t>
        </is>
      </c>
      <c r="S233" s="438">
        <f>AVERAGE(O233:O241)</f>
        <v/>
      </c>
      <c r="T233" s="439">
        <f>AVERAGE(P233:P241)</f>
        <v/>
      </c>
      <c r="U233" s="440">
        <f>AVERAGE(Q233:Q241)</f>
        <v/>
      </c>
      <c r="V233" s="168" t="n"/>
    </row>
    <row r="234" ht="15" customHeight="1">
      <c r="B234" s="47" t="n"/>
      <c r="C234" s="373" t="n"/>
      <c r="D234" s="375" t="n"/>
      <c r="E234" s="374" t="n"/>
      <c r="F234" s="190" t="n"/>
      <c r="G234" s="359" t="n"/>
      <c r="H234" s="41" t="n"/>
      <c r="I234" s="373" t="n"/>
      <c r="J234" s="154">
        <f>F234-I233</f>
        <v/>
      </c>
      <c r="K234" s="376" t="n"/>
      <c r="L234" s="375" t="n"/>
      <c r="M234" s="359" t="n"/>
      <c r="N234" s="376" t="n"/>
      <c r="O234" s="373" t="n"/>
      <c r="P234" s="359" t="n"/>
      <c r="Q234" s="376" t="n"/>
      <c r="R234" s="376" t="n"/>
      <c r="S234" s="373" t="n"/>
      <c r="T234" s="374" t="n"/>
      <c r="U234" s="356" t="n"/>
      <c r="V234" s="168" t="n"/>
    </row>
    <row r="235" ht="15" customHeight="1">
      <c r="B235" s="47" t="n"/>
      <c r="C235" s="373" t="n"/>
      <c r="D235" s="375" t="n"/>
      <c r="E235" s="402" t="n"/>
      <c r="F235" s="190" t="n"/>
      <c r="G235" s="359" t="n"/>
      <c r="H235" s="41" t="n"/>
      <c r="I235" s="403" t="n"/>
      <c r="J235" s="154">
        <f>F235-I233</f>
        <v/>
      </c>
      <c r="K235" s="406" t="n"/>
      <c r="L235" s="404" t="n"/>
      <c r="M235" s="405" t="n"/>
      <c r="N235" s="406" t="n"/>
      <c r="O235" s="403" t="n"/>
      <c r="P235" s="405" t="n"/>
      <c r="Q235" s="406" t="n"/>
      <c r="R235" s="406" t="n"/>
      <c r="S235" s="373" t="n"/>
      <c r="T235" s="374" t="n"/>
      <c r="U235" s="356" t="n"/>
      <c r="V235" s="168" t="n"/>
    </row>
    <row r="236" ht="15" customHeight="1">
      <c r="B236" s="47" t="n"/>
      <c r="C236" s="373" t="n"/>
      <c r="D236" s="375" t="n"/>
      <c r="E236" s="314" t="n"/>
      <c r="F236" s="190" t="n"/>
      <c r="G236" s="359" t="n"/>
      <c r="H236" s="40" t="n"/>
      <c r="I236" s="280">
        <f>AVERAGE(F236:F238)</f>
        <v/>
      </c>
      <c r="J236" s="151">
        <f>F236-I236</f>
        <v/>
      </c>
      <c r="K236" s="432">
        <f>I236-I233</f>
        <v/>
      </c>
      <c r="L236" s="285">
        <f>(I236-$D$57)/$D$59</f>
        <v/>
      </c>
      <c r="M236" s="286">
        <f>10^L236</f>
        <v/>
      </c>
      <c r="N236" s="316">
        <f>M236*(452/G233)</f>
        <v/>
      </c>
      <c r="O236" s="288">
        <f>N236*E236</f>
        <v/>
      </c>
      <c r="P236" s="277">
        <f>O236/1000</f>
        <v/>
      </c>
      <c r="Q236" s="278">
        <f>((P236*10^-12)*(G233*617.9))*10^-6*10^9*10^3</f>
        <v/>
      </c>
      <c r="R236" s="433">
        <f>1-(P236/P233)</f>
        <v/>
      </c>
      <c r="S236" s="373" t="n"/>
      <c r="T236" s="374" t="n"/>
      <c r="U236" s="356" t="n"/>
      <c r="V236" s="168" t="n"/>
    </row>
    <row r="237" ht="15" customHeight="1">
      <c r="B237" s="47" t="n"/>
      <c r="C237" s="373" t="n"/>
      <c r="D237" s="375" t="n"/>
      <c r="E237" s="374" t="n"/>
      <c r="F237" s="190" t="n"/>
      <c r="G237" s="359" t="n"/>
      <c r="H237" s="41" t="n"/>
      <c r="I237" s="373" t="n"/>
      <c r="J237" s="154">
        <f>F237-I236</f>
        <v/>
      </c>
      <c r="K237" s="376" t="n"/>
      <c r="L237" s="375" t="n"/>
      <c r="M237" s="359" t="n"/>
      <c r="N237" s="376" t="n"/>
      <c r="O237" s="373" t="n"/>
      <c r="P237" s="359" t="n"/>
      <c r="Q237" s="376" t="n"/>
      <c r="R237" s="376" t="n"/>
      <c r="S237" s="373" t="n"/>
      <c r="T237" s="374" t="n"/>
      <c r="U237" s="356" t="n"/>
      <c r="V237" s="168" t="n"/>
    </row>
    <row r="238" ht="15" customHeight="1">
      <c r="B238" s="47" t="n"/>
      <c r="C238" s="373" t="n"/>
      <c r="D238" s="375" t="n"/>
      <c r="E238" s="402" t="n"/>
      <c r="F238" s="190" t="n"/>
      <c r="G238" s="359" t="n"/>
      <c r="H238" s="41" t="n"/>
      <c r="I238" s="403" t="n"/>
      <c r="J238" s="154">
        <f>F238-I236</f>
        <v/>
      </c>
      <c r="K238" s="406" t="n"/>
      <c r="L238" s="404" t="n"/>
      <c r="M238" s="405" t="n"/>
      <c r="N238" s="406" t="n"/>
      <c r="O238" s="403" t="n"/>
      <c r="P238" s="405" t="n"/>
      <c r="Q238" s="406" t="n"/>
      <c r="R238" s="406" t="n"/>
      <c r="S238" s="373" t="n"/>
      <c r="T238" s="374" t="n"/>
      <c r="U238" s="356" t="n"/>
      <c r="V238" s="168" t="n"/>
    </row>
    <row r="239" ht="15" customHeight="1">
      <c r="B239" s="47" t="n"/>
      <c r="C239" s="373" t="n"/>
      <c r="D239" s="375" t="n"/>
      <c r="E239" s="314" t="n"/>
      <c r="F239" s="190" t="n"/>
      <c r="G239" s="359" t="n"/>
      <c r="H239" s="40" t="n"/>
      <c r="I239" s="247">
        <f>AVERAGE(F239:F241)</f>
        <v/>
      </c>
      <c r="J239" s="151">
        <f>F239-I239</f>
        <v/>
      </c>
      <c r="K239" s="434">
        <f>I239-I236</f>
        <v/>
      </c>
      <c r="L239" s="251">
        <f>(I239-$D$57)/$D$59</f>
        <v/>
      </c>
      <c r="M239" s="266">
        <f>10^L239</f>
        <v/>
      </c>
      <c r="N239" s="316">
        <f>M239*(452/G233)</f>
        <v/>
      </c>
      <c r="O239" s="260">
        <f>N239*E239</f>
        <v/>
      </c>
      <c r="P239" s="257">
        <f>O239/1000</f>
        <v/>
      </c>
      <c r="Q239" s="254">
        <f>((P239*10^-12)*(G233*617.9))*10^-6*10^9*10^3</f>
        <v/>
      </c>
      <c r="R239" s="433">
        <f>1-(P239/P233)</f>
        <v/>
      </c>
      <c r="S239" s="373" t="n"/>
      <c r="T239" s="374" t="n"/>
      <c r="U239" s="356" t="n"/>
      <c r="V239" s="168" t="n"/>
    </row>
    <row r="240" ht="15" customHeight="1">
      <c r="B240" s="47" t="n"/>
      <c r="C240" s="373" t="n"/>
      <c r="D240" s="375" t="n"/>
      <c r="E240" s="374" t="n"/>
      <c r="F240" s="190" t="n"/>
      <c r="G240" s="359" t="n"/>
      <c r="H240" s="41" t="n"/>
      <c r="I240" s="373" t="n"/>
      <c r="J240" s="154">
        <f>F240-I239</f>
        <v/>
      </c>
      <c r="K240" s="376" t="n"/>
      <c r="L240" s="375" t="n"/>
      <c r="M240" s="359" t="n"/>
      <c r="N240" s="376" t="n"/>
      <c r="O240" s="373" t="n"/>
      <c r="P240" s="359" t="n"/>
      <c r="Q240" s="376" t="n"/>
      <c r="R240" s="376" t="n"/>
      <c r="S240" s="373" t="n"/>
      <c r="T240" s="374" t="n"/>
      <c r="U240" s="356" t="n"/>
      <c r="V240" s="168" t="n"/>
    </row>
    <row r="241" ht="15" customHeight="1" thickBot="1">
      <c r="B241" s="47" t="n"/>
      <c r="C241" s="377" t="n"/>
      <c r="D241" s="379" t="n"/>
      <c r="E241" s="402" t="n"/>
      <c r="F241" s="191" t="n"/>
      <c r="G241" s="380" t="n"/>
      <c r="H241" s="44" t="n"/>
      <c r="I241" s="377" t="n"/>
      <c r="J241" s="156">
        <f>F241-I239</f>
        <v/>
      </c>
      <c r="K241" s="381" t="n"/>
      <c r="L241" s="379" t="n"/>
      <c r="M241" s="380" t="n"/>
      <c r="N241" s="406" t="n"/>
      <c r="O241" s="377" t="n"/>
      <c r="P241" s="380" t="n"/>
      <c r="Q241" s="381" t="n"/>
      <c r="R241" s="406" t="n"/>
      <c r="S241" s="377" t="n"/>
      <c r="T241" s="378" t="n"/>
      <c r="U241" s="407" t="n"/>
      <c r="V241" s="168" t="n"/>
    </row>
    <row r="242" ht="15" customHeight="1">
      <c r="B242" s="47" t="n"/>
      <c r="C242" s="382" t="n">
        <v>19</v>
      </c>
      <c r="D242" s="393" t="n"/>
      <c r="E242" s="313" t="n"/>
      <c r="F242" s="192" t="n"/>
      <c r="G242" s="441" t="n"/>
      <c r="H242" s="43" t="n"/>
      <c r="I242" s="408">
        <f>AVERAGE(F242:F244)</f>
        <v/>
      </c>
      <c r="J242" s="153">
        <f>F242-I242</f>
        <v/>
      </c>
      <c r="K242" s="436" t="inlineStr">
        <is>
          <t>-</t>
        </is>
      </c>
      <c r="L242" s="410">
        <f>(I242-$D$57)/$D$59</f>
        <v/>
      </c>
      <c r="M242" s="411">
        <f>10^L242</f>
        <v/>
      </c>
      <c r="N242" s="322">
        <f>M242*(452/G242)</f>
        <v/>
      </c>
      <c r="O242" s="412">
        <f>N242*E242</f>
        <v/>
      </c>
      <c r="P242" s="413">
        <f>O242/1000</f>
        <v/>
      </c>
      <c r="Q242" s="414">
        <f>((P242*10^-12)*(G242*617.9))*10^-6*10^9*10^3</f>
        <v/>
      </c>
      <c r="R242" s="437" t="inlineStr">
        <is>
          <t>-</t>
        </is>
      </c>
      <c r="S242" s="438">
        <f>AVERAGE(O242:O250)</f>
        <v/>
      </c>
      <c r="T242" s="439">
        <f>AVERAGE(P242:P250)</f>
        <v/>
      </c>
      <c r="U242" s="440">
        <f>AVERAGE(Q242:Q250)</f>
        <v/>
      </c>
      <c r="V242" s="168" t="n"/>
    </row>
    <row r="243" ht="15" customHeight="1">
      <c r="B243" s="47" t="n"/>
      <c r="C243" s="373" t="n"/>
      <c r="D243" s="375" t="n"/>
      <c r="E243" s="374" t="n"/>
      <c r="F243" s="190" t="n"/>
      <c r="G243" s="359" t="n"/>
      <c r="H243" s="41" t="n"/>
      <c r="I243" s="373" t="n"/>
      <c r="J243" s="154">
        <f>F243-I242</f>
        <v/>
      </c>
      <c r="K243" s="376" t="n"/>
      <c r="L243" s="375" t="n"/>
      <c r="M243" s="359" t="n"/>
      <c r="N243" s="376" t="n"/>
      <c r="O243" s="373" t="n"/>
      <c r="P243" s="359" t="n"/>
      <c r="Q243" s="376" t="n"/>
      <c r="R243" s="376" t="n"/>
      <c r="S243" s="373" t="n"/>
      <c r="T243" s="374" t="n"/>
      <c r="U243" s="356" t="n"/>
      <c r="V243" s="168" t="n"/>
    </row>
    <row r="244" ht="15" customHeight="1">
      <c r="B244" s="47" t="n"/>
      <c r="C244" s="373" t="n"/>
      <c r="D244" s="375" t="n"/>
      <c r="E244" s="402" t="n"/>
      <c r="F244" s="190" t="n"/>
      <c r="G244" s="359" t="n"/>
      <c r="H244" s="41" t="n"/>
      <c r="I244" s="403" t="n"/>
      <c r="J244" s="154">
        <f>F244-I242</f>
        <v/>
      </c>
      <c r="K244" s="406" t="n"/>
      <c r="L244" s="404" t="n"/>
      <c r="M244" s="405" t="n"/>
      <c r="N244" s="406" t="n"/>
      <c r="O244" s="403" t="n"/>
      <c r="P244" s="405" t="n"/>
      <c r="Q244" s="406" t="n"/>
      <c r="R244" s="406" t="n"/>
      <c r="S244" s="373" t="n"/>
      <c r="T244" s="374" t="n"/>
      <c r="U244" s="356" t="n"/>
      <c r="V244" s="168" t="n"/>
    </row>
    <row r="245" ht="15" customHeight="1">
      <c r="B245" s="47" t="n"/>
      <c r="C245" s="373" t="n"/>
      <c r="D245" s="375" t="n"/>
      <c r="E245" s="314" t="n"/>
      <c r="F245" s="190" t="n"/>
      <c r="G245" s="359" t="n"/>
      <c r="H245" s="40" t="n"/>
      <c r="I245" s="280">
        <f>AVERAGE(F245:F247)</f>
        <v/>
      </c>
      <c r="J245" s="151">
        <f>F245-I245</f>
        <v/>
      </c>
      <c r="K245" s="432">
        <f>I245-I242</f>
        <v/>
      </c>
      <c r="L245" s="285">
        <f>(I245-$D$57)/$D$59</f>
        <v/>
      </c>
      <c r="M245" s="286">
        <f>10^L245</f>
        <v/>
      </c>
      <c r="N245" s="316">
        <f>M245*(452/G242)</f>
        <v/>
      </c>
      <c r="O245" s="288">
        <f>N245*E245</f>
        <v/>
      </c>
      <c r="P245" s="277">
        <f>O245/1000</f>
        <v/>
      </c>
      <c r="Q245" s="278">
        <f>((P245*10^-12)*(G242*617.9))*10^-6*10^9*10^3</f>
        <v/>
      </c>
      <c r="R245" s="433">
        <f>1-(P245/P242)</f>
        <v/>
      </c>
      <c r="S245" s="373" t="n"/>
      <c r="T245" s="374" t="n"/>
      <c r="U245" s="356" t="n"/>
      <c r="V245" s="168" t="n"/>
    </row>
    <row r="246" ht="15" customHeight="1">
      <c r="B246" s="47" t="n"/>
      <c r="C246" s="373" t="n"/>
      <c r="D246" s="375" t="n"/>
      <c r="E246" s="374" t="n"/>
      <c r="F246" s="190" t="n"/>
      <c r="G246" s="359" t="n"/>
      <c r="H246" s="41" t="n"/>
      <c r="I246" s="373" t="n"/>
      <c r="J246" s="154">
        <f>F246-I245</f>
        <v/>
      </c>
      <c r="K246" s="376" t="n"/>
      <c r="L246" s="375" t="n"/>
      <c r="M246" s="359" t="n"/>
      <c r="N246" s="376" t="n"/>
      <c r="O246" s="373" t="n"/>
      <c r="P246" s="359" t="n"/>
      <c r="Q246" s="376" t="n"/>
      <c r="R246" s="376" t="n"/>
      <c r="S246" s="373" t="n"/>
      <c r="T246" s="374" t="n"/>
      <c r="U246" s="356" t="n"/>
      <c r="V246" s="168" t="n"/>
    </row>
    <row r="247" ht="15" customHeight="1">
      <c r="B247" s="47" t="n"/>
      <c r="C247" s="373" t="n"/>
      <c r="D247" s="375" t="n"/>
      <c r="E247" s="402" t="n"/>
      <c r="F247" s="190" t="n"/>
      <c r="G247" s="359" t="n"/>
      <c r="H247" s="41" t="n"/>
      <c r="I247" s="403" t="n"/>
      <c r="J247" s="154">
        <f>F247-I245</f>
        <v/>
      </c>
      <c r="K247" s="406" t="n"/>
      <c r="L247" s="404" t="n"/>
      <c r="M247" s="405" t="n"/>
      <c r="N247" s="406" t="n"/>
      <c r="O247" s="403" t="n"/>
      <c r="P247" s="405" t="n"/>
      <c r="Q247" s="406" t="n"/>
      <c r="R247" s="406" t="n"/>
      <c r="S247" s="373" t="n"/>
      <c r="T247" s="374" t="n"/>
      <c r="U247" s="356" t="n"/>
      <c r="V247" s="168" t="n"/>
    </row>
    <row r="248" ht="15" customHeight="1">
      <c r="B248" s="47" t="n"/>
      <c r="C248" s="373" t="n"/>
      <c r="D248" s="375" t="n"/>
      <c r="E248" s="314" t="n"/>
      <c r="F248" s="190" t="n"/>
      <c r="G248" s="359" t="n"/>
      <c r="H248" s="40" t="n"/>
      <c r="I248" s="247">
        <f>AVERAGE(F248:F250)</f>
        <v/>
      </c>
      <c r="J248" s="151">
        <f>F248-I248</f>
        <v/>
      </c>
      <c r="K248" s="434">
        <f>I248-I245</f>
        <v/>
      </c>
      <c r="L248" s="251">
        <f>(I248-$D$57)/$D$59</f>
        <v/>
      </c>
      <c r="M248" s="266">
        <f>10^L248</f>
        <v/>
      </c>
      <c r="N248" s="316">
        <f>M248*(452/G242)</f>
        <v/>
      </c>
      <c r="O248" s="260">
        <f>N248*E248</f>
        <v/>
      </c>
      <c r="P248" s="257">
        <f>O248/1000</f>
        <v/>
      </c>
      <c r="Q248" s="254">
        <f>((P248*10^-12)*(G242*617.9))*10^-6*10^9*10^3</f>
        <v/>
      </c>
      <c r="R248" s="433">
        <f>1-(P248/P242)</f>
        <v/>
      </c>
      <c r="S248" s="373" t="n"/>
      <c r="T248" s="374" t="n"/>
      <c r="U248" s="356" t="n"/>
      <c r="V248" s="168" t="n"/>
    </row>
    <row r="249" ht="15" customHeight="1">
      <c r="B249" s="47" t="n"/>
      <c r="C249" s="373" t="n"/>
      <c r="D249" s="375" t="n"/>
      <c r="E249" s="374" t="n"/>
      <c r="F249" s="190" t="n"/>
      <c r="G249" s="359" t="n"/>
      <c r="H249" s="41" t="n"/>
      <c r="I249" s="373" t="n"/>
      <c r="J249" s="154">
        <f>F249-I248</f>
        <v/>
      </c>
      <c r="K249" s="376" t="n"/>
      <c r="L249" s="375" t="n"/>
      <c r="M249" s="359" t="n"/>
      <c r="N249" s="376" t="n"/>
      <c r="O249" s="373" t="n"/>
      <c r="P249" s="359" t="n"/>
      <c r="Q249" s="376" t="n"/>
      <c r="R249" s="376" t="n"/>
      <c r="S249" s="373" t="n"/>
      <c r="T249" s="374" t="n"/>
      <c r="U249" s="356" t="n"/>
      <c r="V249" s="168" t="n"/>
    </row>
    <row r="250" ht="15" customHeight="1" thickBot="1">
      <c r="B250" s="47" t="n"/>
      <c r="C250" s="377" t="n"/>
      <c r="D250" s="379" t="n"/>
      <c r="E250" s="402" t="n"/>
      <c r="F250" s="191" t="n"/>
      <c r="G250" s="380" t="n"/>
      <c r="H250" s="44" t="n"/>
      <c r="I250" s="377" t="n"/>
      <c r="J250" s="156">
        <f>F250-I248</f>
        <v/>
      </c>
      <c r="K250" s="381" t="n"/>
      <c r="L250" s="379" t="n"/>
      <c r="M250" s="380" t="n"/>
      <c r="N250" s="406" t="n"/>
      <c r="O250" s="377" t="n"/>
      <c r="P250" s="380" t="n"/>
      <c r="Q250" s="381" t="n"/>
      <c r="R250" s="406" t="n"/>
      <c r="S250" s="377" t="n"/>
      <c r="T250" s="378" t="n"/>
      <c r="U250" s="407" t="n"/>
      <c r="V250" s="168" t="n"/>
    </row>
    <row r="251" ht="15" customHeight="1">
      <c r="B251" s="47" t="n"/>
      <c r="C251" s="382" t="n">
        <v>20</v>
      </c>
      <c r="D251" s="393" t="n"/>
      <c r="E251" s="313" t="n"/>
      <c r="F251" s="192" t="n"/>
      <c r="G251" s="441" t="n"/>
      <c r="H251" s="43" t="n"/>
      <c r="I251" s="408">
        <f>AVERAGE(F251:F253)</f>
        <v/>
      </c>
      <c r="J251" s="153">
        <f>F251-I251</f>
        <v/>
      </c>
      <c r="K251" s="436" t="inlineStr">
        <is>
          <t>-</t>
        </is>
      </c>
      <c r="L251" s="410">
        <f>(I251-$D$57)/$D$59</f>
        <v/>
      </c>
      <c r="M251" s="411">
        <f>10^L251</f>
        <v/>
      </c>
      <c r="N251" s="322">
        <f>M251*(452/G251)</f>
        <v/>
      </c>
      <c r="O251" s="412">
        <f>N251*E251</f>
        <v/>
      </c>
      <c r="P251" s="413">
        <f>O251/1000</f>
        <v/>
      </c>
      <c r="Q251" s="414">
        <f>((P251*10^-12)*(G251*617.9))*10^-6*10^9*10^3</f>
        <v/>
      </c>
      <c r="R251" s="437" t="inlineStr">
        <is>
          <t>-</t>
        </is>
      </c>
      <c r="S251" s="438">
        <f>AVERAGE(O251:O259)</f>
        <v/>
      </c>
      <c r="T251" s="439">
        <f>AVERAGE(P251:P259)</f>
        <v/>
      </c>
      <c r="U251" s="440">
        <f>AVERAGE(Q251:Q259)</f>
        <v/>
      </c>
      <c r="V251" s="168" t="n"/>
    </row>
    <row r="252" ht="15" customHeight="1">
      <c r="B252" s="47" t="n"/>
      <c r="C252" s="373" t="n"/>
      <c r="D252" s="375" t="n"/>
      <c r="E252" s="374" t="n"/>
      <c r="F252" s="190" t="n"/>
      <c r="G252" s="359" t="n"/>
      <c r="H252" s="41" t="n"/>
      <c r="I252" s="373" t="n"/>
      <c r="J252" s="154">
        <f>F252-I251</f>
        <v/>
      </c>
      <c r="K252" s="376" t="n"/>
      <c r="L252" s="375" t="n"/>
      <c r="M252" s="359" t="n"/>
      <c r="N252" s="376" t="n"/>
      <c r="O252" s="373" t="n"/>
      <c r="P252" s="359" t="n"/>
      <c r="Q252" s="376" t="n"/>
      <c r="R252" s="376" t="n"/>
      <c r="S252" s="373" t="n"/>
      <c r="T252" s="374" t="n"/>
      <c r="U252" s="356" t="n"/>
      <c r="V252" s="168" t="n"/>
    </row>
    <row r="253" ht="15" customHeight="1">
      <c r="B253" s="47" t="n"/>
      <c r="C253" s="373" t="n"/>
      <c r="D253" s="375" t="n"/>
      <c r="E253" s="402" t="n"/>
      <c r="F253" s="190" t="n"/>
      <c r="G253" s="359" t="n"/>
      <c r="H253" s="41" t="n"/>
      <c r="I253" s="403" t="n"/>
      <c r="J253" s="154">
        <f>F253-I251</f>
        <v/>
      </c>
      <c r="K253" s="406" t="n"/>
      <c r="L253" s="404" t="n"/>
      <c r="M253" s="405" t="n"/>
      <c r="N253" s="406" t="n"/>
      <c r="O253" s="403" t="n"/>
      <c r="P253" s="405" t="n"/>
      <c r="Q253" s="406" t="n"/>
      <c r="R253" s="406" t="n"/>
      <c r="S253" s="373" t="n"/>
      <c r="T253" s="374" t="n"/>
      <c r="U253" s="356" t="n"/>
      <c r="V253" s="168" t="n"/>
    </row>
    <row r="254" ht="15" customHeight="1">
      <c r="B254" s="47" t="n"/>
      <c r="C254" s="373" t="n"/>
      <c r="D254" s="375" t="n"/>
      <c r="E254" s="314" t="n"/>
      <c r="F254" s="190" t="n"/>
      <c r="G254" s="359" t="n"/>
      <c r="H254" s="40" t="n"/>
      <c r="I254" s="280">
        <f>AVERAGE(F254:F256)</f>
        <v/>
      </c>
      <c r="J254" s="151">
        <f>F254-I254</f>
        <v/>
      </c>
      <c r="K254" s="432">
        <f>I254-I251</f>
        <v/>
      </c>
      <c r="L254" s="285">
        <f>(I254-$D$57)/$D$59</f>
        <v/>
      </c>
      <c r="M254" s="286">
        <f>10^L254</f>
        <v/>
      </c>
      <c r="N254" s="316">
        <f>M254*(452/G251)</f>
        <v/>
      </c>
      <c r="O254" s="288">
        <f>N254*E254</f>
        <v/>
      </c>
      <c r="P254" s="277">
        <f>O254/1000</f>
        <v/>
      </c>
      <c r="Q254" s="278">
        <f>((P254*10^-12)*(G251*617.9))*10^-6*10^9*10^3</f>
        <v/>
      </c>
      <c r="R254" s="433">
        <f>1-(P254/P251)</f>
        <v/>
      </c>
      <c r="S254" s="373" t="n"/>
      <c r="T254" s="374" t="n"/>
      <c r="U254" s="356" t="n"/>
      <c r="V254" s="168" t="n"/>
    </row>
    <row r="255" ht="15" customHeight="1">
      <c r="B255" s="47" t="n"/>
      <c r="C255" s="373" t="n"/>
      <c r="D255" s="375" t="n"/>
      <c r="E255" s="374" t="n"/>
      <c r="F255" s="190" t="n"/>
      <c r="G255" s="359" t="n"/>
      <c r="H255" s="41" t="n"/>
      <c r="I255" s="373" t="n"/>
      <c r="J255" s="154">
        <f>F255-I254</f>
        <v/>
      </c>
      <c r="K255" s="376" t="n"/>
      <c r="L255" s="375" t="n"/>
      <c r="M255" s="359" t="n"/>
      <c r="N255" s="376" t="n"/>
      <c r="O255" s="373" t="n"/>
      <c r="P255" s="359" t="n"/>
      <c r="Q255" s="376" t="n"/>
      <c r="R255" s="376" t="n"/>
      <c r="S255" s="373" t="n"/>
      <c r="T255" s="374" t="n"/>
      <c r="U255" s="356" t="n"/>
      <c r="V255" s="168" t="n"/>
    </row>
    <row r="256" ht="15" customHeight="1">
      <c r="B256" s="47" t="n"/>
      <c r="C256" s="373" t="n"/>
      <c r="D256" s="375" t="n"/>
      <c r="E256" s="402" t="n"/>
      <c r="F256" s="190" t="n"/>
      <c r="G256" s="359" t="n"/>
      <c r="H256" s="41" t="n"/>
      <c r="I256" s="403" t="n"/>
      <c r="J256" s="154">
        <f>F256-I254</f>
        <v/>
      </c>
      <c r="K256" s="406" t="n"/>
      <c r="L256" s="404" t="n"/>
      <c r="M256" s="405" t="n"/>
      <c r="N256" s="406" t="n"/>
      <c r="O256" s="403" t="n"/>
      <c r="P256" s="405" t="n"/>
      <c r="Q256" s="406" t="n"/>
      <c r="R256" s="406" t="n"/>
      <c r="S256" s="373" t="n"/>
      <c r="T256" s="374" t="n"/>
      <c r="U256" s="356" t="n"/>
      <c r="V256" s="168" t="n"/>
    </row>
    <row r="257" ht="15" customHeight="1">
      <c r="B257" s="47" t="n"/>
      <c r="C257" s="373" t="n"/>
      <c r="D257" s="375" t="n"/>
      <c r="E257" s="314" t="n"/>
      <c r="F257" s="190" t="n"/>
      <c r="G257" s="359" t="n"/>
      <c r="H257" s="40" t="n"/>
      <c r="I257" s="247">
        <f>AVERAGE(F257:F259)</f>
        <v/>
      </c>
      <c r="J257" s="151">
        <f>F257-I257</f>
        <v/>
      </c>
      <c r="K257" s="434">
        <f>I257-I254</f>
        <v/>
      </c>
      <c r="L257" s="251">
        <f>(I257-$D$57)/$D$59</f>
        <v/>
      </c>
      <c r="M257" s="266">
        <f>10^L257</f>
        <v/>
      </c>
      <c r="N257" s="316">
        <f>M257*(452/G251)</f>
        <v/>
      </c>
      <c r="O257" s="260">
        <f>N257*E257</f>
        <v/>
      </c>
      <c r="P257" s="257">
        <f>O257/1000</f>
        <v/>
      </c>
      <c r="Q257" s="254">
        <f>((P257*10^-12)*(G251*617.9))*10^-6*10^9*10^3</f>
        <v/>
      </c>
      <c r="R257" s="433">
        <f>1-(P257/P251)</f>
        <v/>
      </c>
      <c r="S257" s="373" t="n"/>
      <c r="T257" s="374" t="n"/>
      <c r="U257" s="356" t="n"/>
      <c r="V257" s="168" t="n"/>
    </row>
    <row r="258" ht="15" customHeight="1">
      <c r="B258" s="47" t="n"/>
      <c r="C258" s="373" t="n"/>
      <c r="D258" s="375" t="n"/>
      <c r="E258" s="374" t="n"/>
      <c r="F258" s="190" t="n"/>
      <c r="G258" s="359" t="n"/>
      <c r="H258" s="41" t="n"/>
      <c r="I258" s="373" t="n"/>
      <c r="J258" s="154">
        <f>F258-I257</f>
        <v/>
      </c>
      <c r="K258" s="376" t="n"/>
      <c r="L258" s="375" t="n"/>
      <c r="M258" s="359" t="n"/>
      <c r="N258" s="376" t="n"/>
      <c r="O258" s="373" t="n"/>
      <c r="P258" s="359" t="n"/>
      <c r="Q258" s="376" t="n"/>
      <c r="R258" s="376" t="n"/>
      <c r="S258" s="373" t="n"/>
      <c r="T258" s="374" t="n"/>
      <c r="U258" s="356" t="n"/>
      <c r="V258" s="168" t="n"/>
    </row>
    <row r="259" ht="15" customHeight="1" thickBot="1">
      <c r="B259" s="47" t="n"/>
      <c r="C259" s="377" t="n"/>
      <c r="D259" s="379" t="n"/>
      <c r="E259" s="402" t="n"/>
      <c r="F259" s="191" t="n"/>
      <c r="G259" s="380" t="n"/>
      <c r="H259" s="44" t="n"/>
      <c r="I259" s="377" t="n"/>
      <c r="J259" s="156">
        <f>F259-I257</f>
        <v/>
      </c>
      <c r="K259" s="381" t="n"/>
      <c r="L259" s="379" t="n"/>
      <c r="M259" s="380" t="n"/>
      <c r="N259" s="406" t="n"/>
      <c r="O259" s="377" t="n"/>
      <c r="P259" s="380" t="n"/>
      <c r="Q259" s="381" t="n"/>
      <c r="R259" s="406" t="n"/>
      <c r="S259" s="377" t="n"/>
      <c r="T259" s="378" t="n"/>
      <c r="U259" s="407" t="n"/>
      <c r="V259" s="168" t="n"/>
    </row>
    <row r="260" ht="15" customHeight="1">
      <c r="B260" s="47" t="n"/>
      <c r="C260" s="382" t="n">
        <v>21</v>
      </c>
      <c r="D260" s="393" t="n"/>
      <c r="E260" s="313" t="n"/>
      <c r="F260" s="192" t="n"/>
      <c r="G260" s="441" t="n"/>
      <c r="H260" s="43" t="n"/>
      <c r="I260" s="408">
        <f>AVERAGE(F260:F262)</f>
        <v/>
      </c>
      <c r="J260" s="153">
        <f>F260-I260</f>
        <v/>
      </c>
      <c r="K260" s="436" t="inlineStr">
        <is>
          <t>-</t>
        </is>
      </c>
      <c r="L260" s="410">
        <f>(I260-$D$57)/$D$59</f>
        <v/>
      </c>
      <c r="M260" s="411">
        <f>10^L260</f>
        <v/>
      </c>
      <c r="N260" s="322">
        <f>M260*(452/G260)</f>
        <v/>
      </c>
      <c r="O260" s="412">
        <f>N260*E260</f>
        <v/>
      </c>
      <c r="P260" s="413">
        <f>O260/1000</f>
        <v/>
      </c>
      <c r="Q260" s="414">
        <f>((P260*10^-12)*(G260*617.9))*10^-6*10^9*10^3</f>
        <v/>
      </c>
      <c r="R260" s="437" t="inlineStr">
        <is>
          <t>-</t>
        </is>
      </c>
      <c r="S260" s="438">
        <f>AVERAGE(O260:O268)</f>
        <v/>
      </c>
      <c r="T260" s="439">
        <f>AVERAGE(P260:P268)</f>
        <v/>
      </c>
      <c r="U260" s="440">
        <f>AVERAGE(Q260:Q268)</f>
        <v/>
      </c>
      <c r="V260" s="168" t="n"/>
    </row>
    <row r="261" ht="15" customHeight="1">
      <c r="B261" s="47" t="n"/>
      <c r="C261" s="373" t="n"/>
      <c r="D261" s="375" t="n"/>
      <c r="E261" s="374" t="n"/>
      <c r="F261" s="190" t="n"/>
      <c r="G261" s="359" t="n"/>
      <c r="H261" s="41" t="n"/>
      <c r="I261" s="373" t="n"/>
      <c r="J261" s="154">
        <f>F261-I260</f>
        <v/>
      </c>
      <c r="K261" s="376" t="n"/>
      <c r="L261" s="375" t="n"/>
      <c r="M261" s="359" t="n"/>
      <c r="N261" s="376" t="n"/>
      <c r="O261" s="373" t="n"/>
      <c r="P261" s="359" t="n"/>
      <c r="Q261" s="376" t="n"/>
      <c r="R261" s="376" t="n"/>
      <c r="S261" s="373" t="n"/>
      <c r="T261" s="374" t="n"/>
      <c r="U261" s="356" t="n"/>
      <c r="V261" s="168" t="n"/>
    </row>
    <row r="262" ht="15" customHeight="1">
      <c r="B262" s="47" t="n"/>
      <c r="C262" s="373" t="n"/>
      <c r="D262" s="375" t="n"/>
      <c r="E262" s="402" t="n"/>
      <c r="F262" s="190" t="n"/>
      <c r="G262" s="359" t="n"/>
      <c r="H262" s="41" t="n"/>
      <c r="I262" s="403" t="n"/>
      <c r="J262" s="154">
        <f>F262-I260</f>
        <v/>
      </c>
      <c r="K262" s="406" t="n"/>
      <c r="L262" s="404" t="n"/>
      <c r="M262" s="405" t="n"/>
      <c r="N262" s="406" t="n"/>
      <c r="O262" s="403" t="n"/>
      <c r="P262" s="405" t="n"/>
      <c r="Q262" s="406" t="n"/>
      <c r="R262" s="406" t="n"/>
      <c r="S262" s="373" t="n"/>
      <c r="T262" s="374" t="n"/>
      <c r="U262" s="356" t="n"/>
      <c r="V262" s="168" t="n"/>
    </row>
    <row r="263" ht="15" customHeight="1">
      <c r="B263" s="47" t="n"/>
      <c r="C263" s="373" t="n"/>
      <c r="D263" s="375" t="n"/>
      <c r="E263" s="314" t="n"/>
      <c r="F263" s="190" t="n"/>
      <c r="G263" s="359" t="n"/>
      <c r="H263" s="40" t="n"/>
      <c r="I263" s="280">
        <f>AVERAGE(F263:F265)</f>
        <v/>
      </c>
      <c r="J263" s="151">
        <f>F263-I263</f>
        <v/>
      </c>
      <c r="K263" s="432">
        <f>I263-I260</f>
        <v/>
      </c>
      <c r="L263" s="285">
        <f>(I263-$D$57)/$D$59</f>
        <v/>
      </c>
      <c r="M263" s="286">
        <f>10^L263</f>
        <v/>
      </c>
      <c r="N263" s="316">
        <f>M263*(452/G260)</f>
        <v/>
      </c>
      <c r="O263" s="288">
        <f>N263*E263</f>
        <v/>
      </c>
      <c r="P263" s="277">
        <f>O263/1000</f>
        <v/>
      </c>
      <c r="Q263" s="278">
        <f>((P263*10^-12)*(G260*617.9))*10^-6*10^9*10^3</f>
        <v/>
      </c>
      <c r="R263" s="433">
        <f>1-(P263/P260)</f>
        <v/>
      </c>
      <c r="S263" s="373" t="n"/>
      <c r="T263" s="374" t="n"/>
      <c r="U263" s="356" t="n"/>
      <c r="V263" s="168" t="n"/>
    </row>
    <row r="264" ht="15" customHeight="1">
      <c r="B264" s="47" t="n"/>
      <c r="C264" s="373" t="n"/>
      <c r="D264" s="375" t="n"/>
      <c r="E264" s="374" t="n"/>
      <c r="F264" s="190" t="n"/>
      <c r="G264" s="359" t="n"/>
      <c r="H264" s="41" t="n"/>
      <c r="I264" s="373" t="n"/>
      <c r="J264" s="154">
        <f>F264-I263</f>
        <v/>
      </c>
      <c r="K264" s="376" t="n"/>
      <c r="L264" s="375" t="n"/>
      <c r="M264" s="359" t="n"/>
      <c r="N264" s="376" t="n"/>
      <c r="O264" s="373" t="n"/>
      <c r="P264" s="359" t="n"/>
      <c r="Q264" s="376" t="n"/>
      <c r="R264" s="376" t="n"/>
      <c r="S264" s="373" t="n"/>
      <c r="T264" s="374" t="n"/>
      <c r="U264" s="356" t="n"/>
      <c r="V264" s="168" t="n"/>
    </row>
    <row r="265" ht="15" customHeight="1">
      <c r="B265" s="47" t="n"/>
      <c r="C265" s="373" t="n"/>
      <c r="D265" s="375" t="n"/>
      <c r="E265" s="402" t="n"/>
      <c r="F265" s="190" t="n"/>
      <c r="G265" s="359" t="n"/>
      <c r="H265" s="41" t="n"/>
      <c r="I265" s="403" t="n"/>
      <c r="J265" s="154">
        <f>F265-I263</f>
        <v/>
      </c>
      <c r="K265" s="406" t="n"/>
      <c r="L265" s="404" t="n"/>
      <c r="M265" s="405" t="n"/>
      <c r="N265" s="406" t="n"/>
      <c r="O265" s="403" t="n"/>
      <c r="P265" s="405" t="n"/>
      <c r="Q265" s="406" t="n"/>
      <c r="R265" s="406" t="n"/>
      <c r="S265" s="373" t="n"/>
      <c r="T265" s="374" t="n"/>
      <c r="U265" s="356" t="n"/>
      <c r="V265" s="168" t="n"/>
    </row>
    <row r="266" ht="15" customHeight="1">
      <c r="B266" s="47" t="n"/>
      <c r="C266" s="373" t="n"/>
      <c r="D266" s="375" t="n"/>
      <c r="E266" s="314" t="n"/>
      <c r="F266" s="190" t="n"/>
      <c r="G266" s="359" t="n"/>
      <c r="H266" s="40" t="n"/>
      <c r="I266" s="247">
        <f>AVERAGE(F266:F268)</f>
        <v/>
      </c>
      <c r="J266" s="151">
        <f>F266-I266</f>
        <v/>
      </c>
      <c r="K266" s="434">
        <f>I266-I263</f>
        <v/>
      </c>
      <c r="L266" s="251">
        <f>(I266-$D$57)/$D$59</f>
        <v/>
      </c>
      <c r="M266" s="266">
        <f>10^L266</f>
        <v/>
      </c>
      <c r="N266" s="316">
        <f>M266*(452/G260)</f>
        <v/>
      </c>
      <c r="O266" s="260">
        <f>N266*E266</f>
        <v/>
      </c>
      <c r="P266" s="257">
        <f>O266/1000</f>
        <v/>
      </c>
      <c r="Q266" s="254">
        <f>((P266*10^-12)*(G260*617.9))*10^-6*10^9*10^3</f>
        <v/>
      </c>
      <c r="R266" s="433">
        <f>1-(P266/P260)</f>
        <v/>
      </c>
      <c r="S266" s="373" t="n"/>
      <c r="T266" s="374" t="n"/>
      <c r="U266" s="356" t="n"/>
      <c r="V266" s="168" t="n"/>
    </row>
    <row r="267" ht="15" customHeight="1">
      <c r="B267" s="47" t="n"/>
      <c r="C267" s="373" t="n"/>
      <c r="D267" s="375" t="n"/>
      <c r="E267" s="374" t="n"/>
      <c r="F267" s="190" t="n"/>
      <c r="G267" s="359" t="n"/>
      <c r="H267" s="41" t="n"/>
      <c r="I267" s="373" t="n"/>
      <c r="J267" s="154">
        <f>F267-I266</f>
        <v/>
      </c>
      <c r="K267" s="376" t="n"/>
      <c r="L267" s="375" t="n"/>
      <c r="M267" s="359" t="n"/>
      <c r="N267" s="376" t="n"/>
      <c r="O267" s="373" t="n"/>
      <c r="P267" s="359" t="n"/>
      <c r="Q267" s="376" t="n"/>
      <c r="R267" s="376" t="n"/>
      <c r="S267" s="373" t="n"/>
      <c r="T267" s="374" t="n"/>
      <c r="U267" s="356" t="n"/>
      <c r="V267" s="168" t="n"/>
    </row>
    <row r="268" ht="15" customHeight="1" thickBot="1">
      <c r="B268" s="47" t="n"/>
      <c r="C268" s="377" t="n"/>
      <c r="D268" s="379" t="n"/>
      <c r="E268" s="402" t="n"/>
      <c r="F268" s="191" t="n"/>
      <c r="G268" s="380" t="n"/>
      <c r="H268" s="44" t="n"/>
      <c r="I268" s="377" t="n"/>
      <c r="J268" s="156">
        <f>F268-I266</f>
        <v/>
      </c>
      <c r="K268" s="381" t="n"/>
      <c r="L268" s="379" t="n"/>
      <c r="M268" s="380" t="n"/>
      <c r="N268" s="406" t="n"/>
      <c r="O268" s="377" t="n"/>
      <c r="P268" s="380" t="n"/>
      <c r="Q268" s="381" t="n"/>
      <c r="R268" s="406" t="n"/>
      <c r="S268" s="377" t="n"/>
      <c r="T268" s="378" t="n"/>
      <c r="U268" s="407" t="n"/>
      <c r="V268" s="168" t="n"/>
    </row>
    <row r="269" ht="15" customHeight="1">
      <c r="B269" s="47" t="n"/>
      <c r="C269" s="382" t="n">
        <v>22</v>
      </c>
      <c r="D269" s="393" t="n"/>
      <c r="E269" s="313" t="n"/>
      <c r="F269" s="192" t="n"/>
      <c r="G269" s="441" t="n"/>
      <c r="H269" s="43" t="n"/>
      <c r="I269" s="408">
        <f>AVERAGE(F269:F271)</f>
        <v/>
      </c>
      <c r="J269" s="153">
        <f>F269-I269</f>
        <v/>
      </c>
      <c r="K269" s="436" t="inlineStr">
        <is>
          <t>-</t>
        </is>
      </c>
      <c r="L269" s="410">
        <f>(I269-$D$57)/$D$59</f>
        <v/>
      </c>
      <c r="M269" s="411">
        <f>10^L269</f>
        <v/>
      </c>
      <c r="N269" s="322">
        <f>M269*(452/G269)</f>
        <v/>
      </c>
      <c r="O269" s="412">
        <f>N269*E269</f>
        <v/>
      </c>
      <c r="P269" s="413">
        <f>O269/1000</f>
        <v/>
      </c>
      <c r="Q269" s="414">
        <f>((P269*10^-12)*(G269*617.9))*10^-6*10^9*10^3</f>
        <v/>
      </c>
      <c r="R269" s="437" t="inlineStr">
        <is>
          <t>-</t>
        </is>
      </c>
      <c r="S269" s="438">
        <f>AVERAGE(O269:O277)</f>
        <v/>
      </c>
      <c r="T269" s="439">
        <f>AVERAGE(P269:P277)</f>
        <v/>
      </c>
      <c r="U269" s="440">
        <f>AVERAGE(Q269:Q277)</f>
        <v/>
      </c>
      <c r="V269" s="168" t="n"/>
    </row>
    <row r="270" ht="15" customHeight="1">
      <c r="B270" s="47" t="n"/>
      <c r="C270" s="373" t="n"/>
      <c r="D270" s="375" t="n"/>
      <c r="E270" s="374" t="n"/>
      <c r="F270" s="190" t="n"/>
      <c r="G270" s="359" t="n"/>
      <c r="H270" s="41" t="n"/>
      <c r="I270" s="373" t="n"/>
      <c r="J270" s="154">
        <f>F270-I269</f>
        <v/>
      </c>
      <c r="K270" s="376" t="n"/>
      <c r="L270" s="375" t="n"/>
      <c r="M270" s="359" t="n"/>
      <c r="N270" s="376" t="n"/>
      <c r="O270" s="373" t="n"/>
      <c r="P270" s="359" t="n"/>
      <c r="Q270" s="376" t="n"/>
      <c r="R270" s="376" t="n"/>
      <c r="S270" s="373" t="n"/>
      <c r="T270" s="374" t="n"/>
      <c r="U270" s="356" t="n"/>
      <c r="V270" s="168" t="n"/>
    </row>
    <row r="271" ht="15" customHeight="1">
      <c r="B271" s="47" t="n"/>
      <c r="C271" s="373" t="n"/>
      <c r="D271" s="375" t="n"/>
      <c r="E271" s="402" t="n"/>
      <c r="F271" s="190" t="n"/>
      <c r="G271" s="359" t="n"/>
      <c r="H271" s="41" t="n"/>
      <c r="I271" s="403" t="n"/>
      <c r="J271" s="154">
        <f>F271-I269</f>
        <v/>
      </c>
      <c r="K271" s="406" t="n"/>
      <c r="L271" s="404" t="n"/>
      <c r="M271" s="405" t="n"/>
      <c r="N271" s="406" t="n"/>
      <c r="O271" s="403" t="n"/>
      <c r="P271" s="405" t="n"/>
      <c r="Q271" s="406" t="n"/>
      <c r="R271" s="406" t="n"/>
      <c r="S271" s="373" t="n"/>
      <c r="T271" s="374" t="n"/>
      <c r="U271" s="356" t="n"/>
      <c r="V271" s="168" t="n"/>
    </row>
    <row r="272" ht="15" customHeight="1">
      <c r="B272" s="47" t="n"/>
      <c r="C272" s="373" t="n"/>
      <c r="D272" s="375" t="n"/>
      <c r="E272" s="314" t="n"/>
      <c r="F272" s="190" t="n"/>
      <c r="G272" s="359" t="n"/>
      <c r="H272" s="40" t="n"/>
      <c r="I272" s="280">
        <f>AVERAGE(F272:F274)</f>
        <v/>
      </c>
      <c r="J272" s="151">
        <f>F272-I272</f>
        <v/>
      </c>
      <c r="K272" s="432">
        <f>I272-I269</f>
        <v/>
      </c>
      <c r="L272" s="285">
        <f>(I272-$D$57)/$D$59</f>
        <v/>
      </c>
      <c r="M272" s="286">
        <f>10^L272</f>
        <v/>
      </c>
      <c r="N272" s="316">
        <f>M272*(452/G269)</f>
        <v/>
      </c>
      <c r="O272" s="288">
        <f>N272*E272</f>
        <v/>
      </c>
      <c r="P272" s="277">
        <f>O272/1000</f>
        <v/>
      </c>
      <c r="Q272" s="278">
        <f>((P272*10^-12)*(G269*617.9))*10^-6*10^9*10^3</f>
        <v/>
      </c>
      <c r="R272" s="433">
        <f>1-(P272/P269)</f>
        <v/>
      </c>
      <c r="S272" s="373" t="n"/>
      <c r="T272" s="374" t="n"/>
      <c r="U272" s="356" t="n"/>
      <c r="V272" s="168" t="n"/>
    </row>
    <row r="273" ht="15" customHeight="1">
      <c r="B273" s="47" t="n"/>
      <c r="C273" s="373" t="n"/>
      <c r="D273" s="375" t="n"/>
      <c r="E273" s="374" t="n"/>
      <c r="F273" s="190" t="n"/>
      <c r="G273" s="359" t="n"/>
      <c r="H273" s="41" t="n"/>
      <c r="I273" s="373" t="n"/>
      <c r="J273" s="154">
        <f>F273-I272</f>
        <v/>
      </c>
      <c r="K273" s="376" t="n"/>
      <c r="L273" s="375" t="n"/>
      <c r="M273" s="359" t="n"/>
      <c r="N273" s="376" t="n"/>
      <c r="O273" s="373" t="n"/>
      <c r="P273" s="359" t="n"/>
      <c r="Q273" s="376" t="n"/>
      <c r="R273" s="376" t="n"/>
      <c r="S273" s="373" t="n"/>
      <c r="T273" s="374" t="n"/>
      <c r="U273" s="356" t="n"/>
      <c r="V273" s="168" t="n"/>
    </row>
    <row r="274" ht="15" customHeight="1">
      <c r="B274" s="47" t="n"/>
      <c r="C274" s="373" t="n"/>
      <c r="D274" s="375" t="n"/>
      <c r="E274" s="402" t="n"/>
      <c r="F274" s="190" t="n"/>
      <c r="G274" s="359" t="n"/>
      <c r="H274" s="41" t="n"/>
      <c r="I274" s="403" t="n"/>
      <c r="J274" s="154">
        <f>F274-I272</f>
        <v/>
      </c>
      <c r="K274" s="406" t="n"/>
      <c r="L274" s="404" t="n"/>
      <c r="M274" s="405" t="n"/>
      <c r="N274" s="406" t="n"/>
      <c r="O274" s="403" t="n"/>
      <c r="P274" s="405" t="n"/>
      <c r="Q274" s="406" t="n"/>
      <c r="R274" s="406" t="n"/>
      <c r="S274" s="373" t="n"/>
      <c r="T274" s="374" t="n"/>
      <c r="U274" s="356" t="n"/>
      <c r="V274" s="168" t="n"/>
    </row>
    <row r="275" ht="15" customHeight="1">
      <c r="B275" s="47" t="n"/>
      <c r="C275" s="373" t="n"/>
      <c r="D275" s="375" t="n"/>
      <c r="E275" s="314" t="n"/>
      <c r="F275" s="190" t="n"/>
      <c r="G275" s="359" t="n"/>
      <c r="H275" s="40" t="n"/>
      <c r="I275" s="247">
        <f>AVERAGE(F275:F277)</f>
        <v/>
      </c>
      <c r="J275" s="151">
        <f>F275-I275</f>
        <v/>
      </c>
      <c r="K275" s="434">
        <f>I275-I272</f>
        <v/>
      </c>
      <c r="L275" s="251">
        <f>(I275-$D$57)/$D$59</f>
        <v/>
      </c>
      <c r="M275" s="266">
        <f>10^L275</f>
        <v/>
      </c>
      <c r="N275" s="316">
        <f>M275*(452/G269)</f>
        <v/>
      </c>
      <c r="O275" s="260">
        <f>N275*E275</f>
        <v/>
      </c>
      <c r="P275" s="257">
        <f>O275/1000</f>
        <v/>
      </c>
      <c r="Q275" s="254">
        <f>((P275*10^-12)*(G269*617.9))*10^-6*10^9*10^3</f>
        <v/>
      </c>
      <c r="R275" s="433">
        <f>1-(P275/P269)</f>
        <v/>
      </c>
      <c r="S275" s="373" t="n"/>
      <c r="T275" s="374" t="n"/>
      <c r="U275" s="356" t="n"/>
      <c r="V275" s="168" t="n"/>
    </row>
    <row r="276" ht="15" customHeight="1">
      <c r="B276" s="47" t="n"/>
      <c r="C276" s="373" t="n"/>
      <c r="D276" s="375" t="n"/>
      <c r="E276" s="374" t="n"/>
      <c r="F276" s="190" t="n"/>
      <c r="G276" s="359" t="n"/>
      <c r="H276" s="41" t="n"/>
      <c r="I276" s="373" t="n"/>
      <c r="J276" s="154">
        <f>F276-I275</f>
        <v/>
      </c>
      <c r="K276" s="376" t="n"/>
      <c r="L276" s="375" t="n"/>
      <c r="M276" s="359" t="n"/>
      <c r="N276" s="376" t="n"/>
      <c r="O276" s="373" t="n"/>
      <c r="P276" s="359" t="n"/>
      <c r="Q276" s="376" t="n"/>
      <c r="R276" s="376" t="n"/>
      <c r="S276" s="373" t="n"/>
      <c r="T276" s="374" t="n"/>
      <c r="U276" s="356" t="n"/>
      <c r="V276" s="168" t="n"/>
    </row>
    <row r="277" ht="15" customHeight="1" thickBot="1">
      <c r="B277" s="47" t="n"/>
      <c r="C277" s="377" t="n"/>
      <c r="D277" s="379" t="n"/>
      <c r="E277" s="402" t="n"/>
      <c r="F277" s="191" t="n"/>
      <c r="G277" s="380" t="n"/>
      <c r="H277" s="44" t="n"/>
      <c r="I277" s="377" t="n"/>
      <c r="J277" s="156">
        <f>F277-I275</f>
        <v/>
      </c>
      <c r="K277" s="381" t="n"/>
      <c r="L277" s="379" t="n"/>
      <c r="M277" s="380" t="n"/>
      <c r="N277" s="406" t="n"/>
      <c r="O277" s="377" t="n"/>
      <c r="P277" s="380" t="n"/>
      <c r="Q277" s="381" t="n"/>
      <c r="R277" s="406" t="n"/>
      <c r="S277" s="377" t="n"/>
      <c r="T277" s="378" t="n"/>
      <c r="U277" s="407" t="n"/>
      <c r="V277" s="168" t="n"/>
    </row>
    <row r="278" ht="15" customHeight="1">
      <c r="B278" s="47" t="n"/>
      <c r="C278" s="382" t="n">
        <v>23</v>
      </c>
      <c r="D278" s="393" t="n"/>
      <c r="E278" s="313" t="n"/>
      <c r="F278" s="192" t="n"/>
      <c r="G278" s="441" t="n"/>
      <c r="H278" s="43" t="n"/>
      <c r="I278" s="408">
        <f>AVERAGE(F278:F280)</f>
        <v/>
      </c>
      <c r="J278" s="153">
        <f>F278-I278</f>
        <v/>
      </c>
      <c r="K278" s="436" t="inlineStr">
        <is>
          <t>-</t>
        </is>
      </c>
      <c r="L278" s="410">
        <f>(I278-$D$57)/$D$59</f>
        <v/>
      </c>
      <c r="M278" s="411">
        <f>10^L278</f>
        <v/>
      </c>
      <c r="N278" s="322">
        <f>M278*(452/G278)</f>
        <v/>
      </c>
      <c r="O278" s="412">
        <f>N278*E278</f>
        <v/>
      </c>
      <c r="P278" s="413">
        <f>O278/1000</f>
        <v/>
      </c>
      <c r="Q278" s="414">
        <f>((P278*10^-12)*(G278*617.9))*10^-6*10^9*10^3</f>
        <v/>
      </c>
      <c r="R278" s="437" t="inlineStr">
        <is>
          <t>-</t>
        </is>
      </c>
      <c r="S278" s="438">
        <f>AVERAGE(O278:O286)</f>
        <v/>
      </c>
      <c r="T278" s="439">
        <f>AVERAGE(P278:P286)</f>
        <v/>
      </c>
      <c r="U278" s="440">
        <f>AVERAGE(Q278:Q286)</f>
        <v/>
      </c>
      <c r="V278" s="168" t="n"/>
    </row>
    <row r="279" ht="15" customHeight="1">
      <c r="B279" s="47" t="n"/>
      <c r="C279" s="373" t="n"/>
      <c r="D279" s="375" t="n"/>
      <c r="E279" s="374" t="n"/>
      <c r="F279" s="190" t="n"/>
      <c r="G279" s="359" t="n"/>
      <c r="H279" s="41" t="n"/>
      <c r="I279" s="373" t="n"/>
      <c r="J279" s="154">
        <f>F279-I278</f>
        <v/>
      </c>
      <c r="K279" s="376" t="n"/>
      <c r="L279" s="375" t="n"/>
      <c r="M279" s="359" t="n"/>
      <c r="N279" s="376" t="n"/>
      <c r="O279" s="373" t="n"/>
      <c r="P279" s="359" t="n"/>
      <c r="Q279" s="376" t="n"/>
      <c r="R279" s="376" t="n"/>
      <c r="S279" s="373" t="n"/>
      <c r="T279" s="374" t="n"/>
      <c r="U279" s="356" t="n"/>
      <c r="V279" s="168" t="n"/>
    </row>
    <row r="280" ht="15" customHeight="1">
      <c r="B280" s="47" t="n"/>
      <c r="C280" s="373" t="n"/>
      <c r="D280" s="375" t="n"/>
      <c r="E280" s="402" t="n"/>
      <c r="F280" s="190" t="n"/>
      <c r="G280" s="359" t="n"/>
      <c r="H280" s="41" t="n"/>
      <c r="I280" s="403" t="n"/>
      <c r="J280" s="154">
        <f>F280-I278</f>
        <v/>
      </c>
      <c r="K280" s="406" t="n"/>
      <c r="L280" s="404" t="n"/>
      <c r="M280" s="405" t="n"/>
      <c r="N280" s="406" t="n"/>
      <c r="O280" s="403" t="n"/>
      <c r="P280" s="405" t="n"/>
      <c r="Q280" s="406" t="n"/>
      <c r="R280" s="406" t="n"/>
      <c r="S280" s="373" t="n"/>
      <c r="T280" s="374" t="n"/>
      <c r="U280" s="356" t="n"/>
      <c r="V280" s="168" t="n"/>
    </row>
    <row r="281" ht="15" customHeight="1">
      <c r="B281" s="47" t="n"/>
      <c r="C281" s="373" t="n"/>
      <c r="D281" s="375" t="n"/>
      <c r="E281" s="314" t="n"/>
      <c r="F281" s="190" t="n"/>
      <c r="G281" s="359" t="n"/>
      <c r="H281" s="40" t="n"/>
      <c r="I281" s="280">
        <f>AVERAGE(F281:F283)</f>
        <v/>
      </c>
      <c r="J281" s="151">
        <f>F281-I281</f>
        <v/>
      </c>
      <c r="K281" s="432">
        <f>I281-I278</f>
        <v/>
      </c>
      <c r="L281" s="285">
        <f>(I281-$D$57)/$D$59</f>
        <v/>
      </c>
      <c r="M281" s="286">
        <f>10^L281</f>
        <v/>
      </c>
      <c r="N281" s="316">
        <f>M281*(452/G278)</f>
        <v/>
      </c>
      <c r="O281" s="288">
        <f>N281*E281</f>
        <v/>
      </c>
      <c r="P281" s="277">
        <f>O281/1000</f>
        <v/>
      </c>
      <c r="Q281" s="278">
        <f>((P281*10^-12)*(G278*617.9))*10^-6*10^9*10^3</f>
        <v/>
      </c>
      <c r="R281" s="433">
        <f>1-(P281/P278)</f>
        <v/>
      </c>
      <c r="S281" s="373" t="n"/>
      <c r="T281" s="374" t="n"/>
      <c r="U281" s="356" t="n"/>
      <c r="V281" s="168" t="n"/>
    </row>
    <row r="282" ht="15" customHeight="1">
      <c r="B282" s="47" t="n"/>
      <c r="C282" s="373" t="n"/>
      <c r="D282" s="375" t="n"/>
      <c r="E282" s="374" t="n"/>
      <c r="F282" s="190" t="n"/>
      <c r="G282" s="359" t="n"/>
      <c r="H282" s="41" t="n"/>
      <c r="I282" s="373" t="n"/>
      <c r="J282" s="154">
        <f>F282-I281</f>
        <v/>
      </c>
      <c r="K282" s="376" t="n"/>
      <c r="L282" s="375" t="n"/>
      <c r="M282" s="359" t="n"/>
      <c r="N282" s="376" t="n"/>
      <c r="O282" s="373" t="n"/>
      <c r="P282" s="359" t="n"/>
      <c r="Q282" s="376" t="n"/>
      <c r="R282" s="376" t="n"/>
      <c r="S282" s="373" t="n"/>
      <c r="T282" s="374" t="n"/>
      <c r="U282" s="356" t="n"/>
      <c r="V282" s="168" t="n"/>
    </row>
    <row r="283" ht="15" customHeight="1">
      <c r="B283" s="47" t="n"/>
      <c r="C283" s="373" t="n"/>
      <c r="D283" s="375" t="n"/>
      <c r="E283" s="402" t="n"/>
      <c r="F283" s="190" t="n"/>
      <c r="G283" s="359" t="n"/>
      <c r="H283" s="41" t="n"/>
      <c r="I283" s="403" t="n"/>
      <c r="J283" s="154">
        <f>F283-I281</f>
        <v/>
      </c>
      <c r="K283" s="406" t="n"/>
      <c r="L283" s="404" t="n"/>
      <c r="M283" s="405" t="n"/>
      <c r="N283" s="406" t="n"/>
      <c r="O283" s="403" t="n"/>
      <c r="P283" s="405" t="n"/>
      <c r="Q283" s="406" t="n"/>
      <c r="R283" s="406" t="n"/>
      <c r="S283" s="373" t="n"/>
      <c r="T283" s="374" t="n"/>
      <c r="U283" s="356" t="n"/>
      <c r="V283" s="168" t="n"/>
    </row>
    <row r="284" ht="15" customHeight="1">
      <c r="B284" s="47" t="n"/>
      <c r="C284" s="373" t="n"/>
      <c r="D284" s="375" t="n"/>
      <c r="E284" s="314" t="n"/>
      <c r="F284" s="190" t="n"/>
      <c r="G284" s="359" t="n"/>
      <c r="H284" s="40" t="n"/>
      <c r="I284" s="247">
        <f>AVERAGE(F284:F286)</f>
        <v/>
      </c>
      <c r="J284" s="151">
        <f>F284-I284</f>
        <v/>
      </c>
      <c r="K284" s="434">
        <f>I284-I281</f>
        <v/>
      </c>
      <c r="L284" s="251">
        <f>(I284-$D$57)/$D$59</f>
        <v/>
      </c>
      <c r="M284" s="266">
        <f>10^L284</f>
        <v/>
      </c>
      <c r="N284" s="316">
        <f>M284*(452/G278)</f>
        <v/>
      </c>
      <c r="O284" s="260">
        <f>N284*E284</f>
        <v/>
      </c>
      <c r="P284" s="257">
        <f>O284/1000</f>
        <v/>
      </c>
      <c r="Q284" s="254">
        <f>((P284*10^-12)*(G278*617.9))*10^-6*10^9*10^3</f>
        <v/>
      </c>
      <c r="R284" s="433">
        <f>1-(P284/P278)</f>
        <v/>
      </c>
      <c r="S284" s="373" t="n"/>
      <c r="T284" s="374" t="n"/>
      <c r="U284" s="356" t="n"/>
      <c r="V284" s="168" t="n"/>
    </row>
    <row r="285" ht="15" customHeight="1">
      <c r="B285" s="47" t="n"/>
      <c r="C285" s="373" t="n"/>
      <c r="D285" s="375" t="n"/>
      <c r="E285" s="374" t="n"/>
      <c r="F285" s="190" t="n"/>
      <c r="G285" s="359" t="n"/>
      <c r="H285" s="41" t="n"/>
      <c r="I285" s="373" t="n"/>
      <c r="J285" s="154">
        <f>F285-I284</f>
        <v/>
      </c>
      <c r="K285" s="376" t="n"/>
      <c r="L285" s="375" t="n"/>
      <c r="M285" s="359" t="n"/>
      <c r="N285" s="376" t="n"/>
      <c r="O285" s="373" t="n"/>
      <c r="P285" s="359" t="n"/>
      <c r="Q285" s="376" t="n"/>
      <c r="R285" s="376" t="n"/>
      <c r="S285" s="373" t="n"/>
      <c r="T285" s="374" t="n"/>
      <c r="U285" s="356" t="n"/>
      <c r="V285" s="168" t="n"/>
    </row>
    <row r="286" ht="15" customHeight="1" thickBot="1">
      <c r="B286" s="47" t="n"/>
      <c r="C286" s="377" t="n"/>
      <c r="D286" s="379" t="n"/>
      <c r="E286" s="402" t="n"/>
      <c r="F286" s="191" t="n"/>
      <c r="G286" s="380" t="n"/>
      <c r="H286" s="44" t="n"/>
      <c r="I286" s="377" t="n"/>
      <c r="J286" s="156">
        <f>F286-I284</f>
        <v/>
      </c>
      <c r="K286" s="381" t="n"/>
      <c r="L286" s="379" t="n"/>
      <c r="M286" s="380" t="n"/>
      <c r="N286" s="406" t="n"/>
      <c r="O286" s="377" t="n"/>
      <c r="P286" s="380" t="n"/>
      <c r="Q286" s="381" t="n"/>
      <c r="R286" s="406" t="n"/>
      <c r="S286" s="377" t="n"/>
      <c r="T286" s="378" t="n"/>
      <c r="U286" s="407" t="n"/>
      <c r="V286" s="168" t="n"/>
    </row>
    <row r="287" ht="15" customHeight="1">
      <c r="B287" s="47" t="n"/>
      <c r="C287" s="382" t="n">
        <v>24</v>
      </c>
      <c r="D287" s="393" t="n"/>
      <c r="E287" s="313" t="n"/>
      <c r="F287" s="192" t="n"/>
      <c r="G287" s="441" t="n"/>
      <c r="H287" s="43" t="n"/>
      <c r="I287" s="408">
        <f>AVERAGE(F287:F289)</f>
        <v/>
      </c>
      <c r="J287" s="153">
        <f>F287-I287</f>
        <v/>
      </c>
      <c r="K287" s="436" t="inlineStr">
        <is>
          <t>-</t>
        </is>
      </c>
      <c r="L287" s="410">
        <f>(I287-$D$57)/$D$59</f>
        <v/>
      </c>
      <c r="M287" s="411">
        <f>10^L287</f>
        <v/>
      </c>
      <c r="N287" s="322">
        <f>M287*(452/G287)</f>
        <v/>
      </c>
      <c r="O287" s="412">
        <f>N287*E287</f>
        <v/>
      </c>
      <c r="P287" s="413">
        <f>O287/1000</f>
        <v/>
      </c>
      <c r="Q287" s="414">
        <f>((P287*10^-12)*(G287*617.9))*10^-6*10^9*10^3</f>
        <v/>
      </c>
      <c r="R287" s="437" t="inlineStr">
        <is>
          <t>-</t>
        </is>
      </c>
      <c r="S287" s="438">
        <f>AVERAGE(O287:O295)</f>
        <v/>
      </c>
      <c r="T287" s="439">
        <f>AVERAGE(P287:P295)</f>
        <v/>
      </c>
      <c r="U287" s="440">
        <f>AVERAGE(Q287:Q295)</f>
        <v/>
      </c>
      <c r="V287" s="168" t="n"/>
    </row>
    <row r="288" ht="15" customHeight="1">
      <c r="B288" s="47" t="n"/>
      <c r="C288" s="373" t="n"/>
      <c r="D288" s="375" t="n"/>
      <c r="E288" s="374" t="n"/>
      <c r="F288" s="190" t="n"/>
      <c r="G288" s="359" t="n"/>
      <c r="H288" s="41" t="n"/>
      <c r="I288" s="373" t="n"/>
      <c r="J288" s="154">
        <f>F288-I287</f>
        <v/>
      </c>
      <c r="K288" s="376" t="n"/>
      <c r="L288" s="375" t="n"/>
      <c r="M288" s="359" t="n"/>
      <c r="N288" s="376" t="n"/>
      <c r="O288" s="373" t="n"/>
      <c r="P288" s="359" t="n"/>
      <c r="Q288" s="376" t="n"/>
      <c r="R288" s="376" t="n"/>
      <c r="S288" s="373" t="n"/>
      <c r="T288" s="374" t="n"/>
      <c r="U288" s="356" t="n"/>
      <c r="V288" s="168" t="n"/>
    </row>
    <row r="289" ht="15" customHeight="1">
      <c r="B289" s="47" t="n"/>
      <c r="C289" s="373" t="n"/>
      <c r="D289" s="375" t="n"/>
      <c r="E289" s="402" t="n"/>
      <c r="F289" s="190" t="n"/>
      <c r="G289" s="359" t="n"/>
      <c r="H289" s="41" t="n"/>
      <c r="I289" s="403" t="n"/>
      <c r="J289" s="154">
        <f>F289-I287</f>
        <v/>
      </c>
      <c r="K289" s="406" t="n"/>
      <c r="L289" s="404" t="n"/>
      <c r="M289" s="405" t="n"/>
      <c r="N289" s="406" t="n"/>
      <c r="O289" s="403" t="n"/>
      <c r="P289" s="405" t="n"/>
      <c r="Q289" s="406" t="n"/>
      <c r="R289" s="406" t="n"/>
      <c r="S289" s="373" t="n"/>
      <c r="T289" s="374" t="n"/>
      <c r="U289" s="356" t="n"/>
      <c r="V289" s="168" t="n"/>
    </row>
    <row r="290" ht="15" customHeight="1">
      <c r="B290" s="47" t="n"/>
      <c r="C290" s="373" t="n"/>
      <c r="D290" s="375" t="n"/>
      <c r="E290" s="314" t="n"/>
      <c r="F290" s="190" t="n"/>
      <c r="G290" s="359" t="n"/>
      <c r="H290" s="40" t="n"/>
      <c r="I290" s="280">
        <f>AVERAGE(F290:F292)</f>
        <v/>
      </c>
      <c r="J290" s="151">
        <f>F290-I290</f>
        <v/>
      </c>
      <c r="K290" s="432">
        <f>I290-I287</f>
        <v/>
      </c>
      <c r="L290" s="285">
        <f>(I290-$D$57)/$D$59</f>
        <v/>
      </c>
      <c r="M290" s="286">
        <f>10^L290</f>
        <v/>
      </c>
      <c r="N290" s="316">
        <f>M290*(452/G287)</f>
        <v/>
      </c>
      <c r="O290" s="288">
        <f>N290*E290</f>
        <v/>
      </c>
      <c r="P290" s="277">
        <f>O290/1000</f>
        <v/>
      </c>
      <c r="Q290" s="278">
        <f>((P290*10^-12)*(G287*617.9))*10^-6*10^9*10^3</f>
        <v/>
      </c>
      <c r="R290" s="433">
        <f>1-(P290/P287)</f>
        <v/>
      </c>
      <c r="S290" s="373" t="n"/>
      <c r="T290" s="374" t="n"/>
      <c r="U290" s="356" t="n"/>
      <c r="V290" s="168" t="n"/>
    </row>
    <row r="291" ht="15" customHeight="1">
      <c r="B291" s="47" t="n"/>
      <c r="C291" s="373" t="n"/>
      <c r="D291" s="375" t="n"/>
      <c r="E291" s="374" t="n"/>
      <c r="F291" s="190" t="n"/>
      <c r="G291" s="359" t="n"/>
      <c r="H291" s="41" t="n"/>
      <c r="I291" s="373" t="n"/>
      <c r="J291" s="154">
        <f>F291-I290</f>
        <v/>
      </c>
      <c r="K291" s="376" t="n"/>
      <c r="L291" s="375" t="n"/>
      <c r="M291" s="359" t="n"/>
      <c r="N291" s="376" t="n"/>
      <c r="O291" s="373" t="n"/>
      <c r="P291" s="359" t="n"/>
      <c r="Q291" s="376" t="n"/>
      <c r="R291" s="376" t="n"/>
      <c r="S291" s="373" t="n"/>
      <c r="T291" s="374" t="n"/>
      <c r="U291" s="356" t="n"/>
      <c r="V291" s="168" t="n"/>
    </row>
    <row r="292" ht="15" customHeight="1">
      <c r="B292" s="47" t="n"/>
      <c r="C292" s="373" t="n"/>
      <c r="D292" s="375" t="n"/>
      <c r="E292" s="402" t="n"/>
      <c r="F292" s="190" t="n"/>
      <c r="G292" s="359" t="n"/>
      <c r="H292" s="41" t="n"/>
      <c r="I292" s="403" t="n"/>
      <c r="J292" s="154">
        <f>F292-I290</f>
        <v/>
      </c>
      <c r="K292" s="406" t="n"/>
      <c r="L292" s="404" t="n"/>
      <c r="M292" s="405" t="n"/>
      <c r="N292" s="406" t="n"/>
      <c r="O292" s="403" t="n"/>
      <c r="P292" s="405" t="n"/>
      <c r="Q292" s="406" t="n"/>
      <c r="R292" s="406" t="n"/>
      <c r="S292" s="373" t="n"/>
      <c r="T292" s="374" t="n"/>
      <c r="U292" s="356" t="n"/>
      <c r="V292" s="168" t="n"/>
    </row>
    <row r="293" ht="15" customHeight="1">
      <c r="B293" s="47" t="n"/>
      <c r="C293" s="373" t="n"/>
      <c r="D293" s="375" t="n"/>
      <c r="E293" s="314" t="n"/>
      <c r="F293" s="190" t="n"/>
      <c r="G293" s="359" t="n"/>
      <c r="H293" s="40" t="n"/>
      <c r="I293" s="247">
        <f>AVERAGE(F293:F295)</f>
        <v/>
      </c>
      <c r="J293" s="151">
        <f>F293-I293</f>
        <v/>
      </c>
      <c r="K293" s="434">
        <f>I293-I290</f>
        <v/>
      </c>
      <c r="L293" s="251">
        <f>(I293-$D$57)/$D$59</f>
        <v/>
      </c>
      <c r="M293" s="266">
        <f>10^L293</f>
        <v/>
      </c>
      <c r="N293" s="316">
        <f>M293*(452/G287)</f>
        <v/>
      </c>
      <c r="O293" s="260">
        <f>N293*E293</f>
        <v/>
      </c>
      <c r="P293" s="257">
        <f>O293/1000</f>
        <v/>
      </c>
      <c r="Q293" s="254">
        <f>((P293*10^-12)*(G287*617.9))*10^-6*10^9*10^3</f>
        <v/>
      </c>
      <c r="R293" s="433">
        <f>1-(P293/P287)</f>
        <v/>
      </c>
      <c r="S293" s="373" t="n"/>
      <c r="T293" s="374" t="n"/>
      <c r="U293" s="356" t="n"/>
      <c r="V293" s="168" t="n"/>
    </row>
    <row r="294" ht="15" customHeight="1">
      <c r="B294" s="47" t="n"/>
      <c r="C294" s="373" t="n"/>
      <c r="D294" s="375" t="n"/>
      <c r="E294" s="374" t="n"/>
      <c r="F294" s="190" t="n"/>
      <c r="G294" s="359" t="n"/>
      <c r="H294" s="41" t="n"/>
      <c r="I294" s="373" t="n"/>
      <c r="J294" s="154">
        <f>F294-I293</f>
        <v/>
      </c>
      <c r="K294" s="376" t="n"/>
      <c r="L294" s="375" t="n"/>
      <c r="M294" s="359" t="n"/>
      <c r="N294" s="376" t="n"/>
      <c r="O294" s="373" t="n"/>
      <c r="P294" s="359" t="n"/>
      <c r="Q294" s="376" t="n"/>
      <c r="R294" s="376" t="n"/>
      <c r="S294" s="373" t="n"/>
      <c r="T294" s="374" t="n"/>
      <c r="U294" s="356" t="n"/>
      <c r="V294" s="168" t="n"/>
    </row>
    <row r="295" ht="15" customHeight="1" thickBot="1">
      <c r="B295" s="47" t="n"/>
      <c r="C295" s="377" t="n"/>
      <c r="D295" s="379" t="n"/>
      <c r="E295" s="402" t="n"/>
      <c r="F295" s="191" t="n"/>
      <c r="G295" s="380" t="n"/>
      <c r="H295" s="44" t="n"/>
      <c r="I295" s="377" t="n"/>
      <c r="J295" s="156">
        <f>F295-I293</f>
        <v/>
      </c>
      <c r="K295" s="381" t="n"/>
      <c r="L295" s="379" t="n"/>
      <c r="M295" s="380" t="n"/>
      <c r="N295" s="406" t="n"/>
      <c r="O295" s="377" t="n"/>
      <c r="P295" s="380" t="n"/>
      <c r="Q295" s="381" t="n"/>
      <c r="R295" s="406" t="n"/>
      <c r="S295" s="377" t="n"/>
      <c r="T295" s="378" t="n"/>
      <c r="U295" s="407" t="n"/>
      <c r="V295" s="168" t="n"/>
    </row>
    <row r="296" ht="15" customHeight="1">
      <c r="B296" s="47" t="n"/>
      <c r="C296" s="382" t="n">
        <v>25</v>
      </c>
      <c r="D296" s="393" t="n"/>
      <c r="E296" s="313" t="n"/>
      <c r="F296" s="192" t="n"/>
      <c r="G296" s="441" t="n"/>
      <c r="H296" s="43" t="n"/>
      <c r="I296" s="408">
        <f>AVERAGE(F296:F298)</f>
        <v/>
      </c>
      <c r="J296" s="153">
        <f>F296-I296</f>
        <v/>
      </c>
      <c r="K296" s="436" t="inlineStr">
        <is>
          <t>-</t>
        </is>
      </c>
      <c r="L296" s="410">
        <f>(I296-$D$57)/$D$59</f>
        <v/>
      </c>
      <c r="M296" s="411">
        <f>10^L296</f>
        <v/>
      </c>
      <c r="N296" s="322">
        <f>M296*(452/G296)</f>
        <v/>
      </c>
      <c r="O296" s="412">
        <f>N296*E296</f>
        <v/>
      </c>
      <c r="P296" s="413">
        <f>O296/1000</f>
        <v/>
      </c>
      <c r="Q296" s="414">
        <f>((P296*10^-12)*(G296*617.9))*10^-6*10^9*10^3</f>
        <v/>
      </c>
      <c r="R296" s="437" t="inlineStr">
        <is>
          <t>-</t>
        </is>
      </c>
      <c r="S296" s="438">
        <f>AVERAGE(O296:O304)</f>
        <v/>
      </c>
      <c r="T296" s="439">
        <f>AVERAGE(P296:P304)</f>
        <v/>
      </c>
      <c r="U296" s="440">
        <f>AVERAGE(Q296:Q304)</f>
        <v/>
      </c>
      <c r="V296" s="168" t="n"/>
    </row>
    <row r="297" ht="15" customHeight="1">
      <c r="B297" s="47" t="n"/>
      <c r="C297" s="373" t="n"/>
      <c r="D297" s="375" t="n"/>
      <c r="E297" s="374" t="n"/>
      <c r="F297" s="190" t="n"/>
      <c r="G297" s="359" t="n"/>
      <c r="H297" s="41" t="n"/>
      <c r="I297" s="373" t="n"/>
      <c r="J297" s="154">
        <f>F297-I296</f>
        <v/>
      </c>
      <c r="K297" s="376" t="n"/>
      <c r="L297" s="375" t="n"/>
      <c r="M297" s="359" t="n"/>
      <c r="N297" s="376" t="n"/>
      <c r="O297" s="373" t="n"/>
      <c r="P297" s="359" t="n"/>
      <c r="Q297" s="376" t="n"/>
      <c r="R297" s="376" t="n"/>
      <c r="S297" s="373" t="n"/>
      <c r="T297" s="374" t="n"/>
      <c r="U297" s="356" t="n"/>
      <c r="V297" s="168" t="n"/>
    </row>
    <row r="298" ht="15" customHeight="1">
      <c r="B298" s="47" t="n"/>
      <c r="C298" s="373" t="n"/>
      <c r="D298" s="375" t="n"/>
      <c r="E298" s="402" t="n"/>
      <c r="F298" s="190" t="n"/>
      <c r="G298" s="359" t="n"/>
      <c r="H298" s="41" t="n"/>
      <c r="I298" s="403" t="n"/>
      <c r="J298" s="154">
        <f>F298-I296</f>
        <v/>
      </c>
      <c r="K298" s="406" t="n"/>
      <c r="L298" s="404" t="n"/>
      <c r="M298" s="405" t="n"/>
      <c r="N298" s="406" t="n"/>
      <c r="O298" s="403" t="n"/>
      <c r="P298" s="405" t="n"/>
      <c r="Q298" s="406" t="n"/>
      <c r="R298" s="406" t="n"/>
      <c r="S298" s="373" t="n"/>
      <c r="T298" s="374" t="n"/>
      <c r="U298" s="356" t="n"/>
      <c r="V298" s="168" t="n"/>
    </row>
    <row r="299" ht="15" customHeight="1">
      <c r="B299" s="47" t="n"/>
      <c r="C299" s="373" t="n"/>
      <c r="D299" s="375" t="n"/>
      <c r="E299" s="314" t="n"/>
      <c r="F299" s="190" t="n"/>
      <c r="G299" s="359" t="n"/>
      <c r="H299" s="40" t="n"/>
      <c r="I299" s="280">
        <f>AVERAGE(F299:F301)</f>
        <v/>
      </c>
      <c r="J299" s="151">
        <f>F299-I299</f>
        <v/>
      </c>
      <c r="K299" s="432">
        <f>I299-I296</f>
        <v/>
      </c>
      <c r="L299" s="285">
        <f>(I299-$D$57)/$D$59</f>
        <v/>
      </c>
      <c r="M299" s="286">
        <f>10^L299</f>
        <v/>
      </c>
      <c r="N299" s="316">
        <f>M299*(452/G296)</f>
        <v/>
      </c>
      <c r="O299" s="288">
        <f>N299*E299</f>
        <v/>
      </c>
      <c r="P299" s="277">
        <f>O299/1000</f>
        <v/>
      </c>
      <c r="Q299" s="278">
        <f>((P299*10^-12)*(G296*617.9))*10^-6*10^9*10^3</f>
        <v/>
      </c>
      <c r="R299" s="433">
        <f>1-(P299/P296)</f>
        <v/>
      </c>
      <c r="S299" s="373" t="n"/>
      <c r="T299" s="374" t="n"/>
      <c r="U299" s="356" t="n"/>
      <c r="V299" s="168" t="n"/>
    </row>
    <row r="300" ht="15" customHeight="1">
      <c r="B300" s="47" t="n"/>
      <c r="C300" s="373" t="n"/>
      <c r="D300" s="375" t="n"/>
      <c r="E300" s="374" t="n"/>
      <c r="F300" s="190" t="n"/>
      <c r="G300" s="359" t="n"/>
      <c r="H300" s="41" t="n"/>
      <c r="I300" s="373" t="n"/>
      <c r="J300" s="154">
        <f>F300-I299</f>
        <v/>
      </c>
      <c r="K300" s="376" t="n"/>
      <c r="L300" s="375" t="n"/>
      <c r="M300" s="359" t="n"/>
      <c r="N300" s="376" t="n"/>
      <c r="O300" s="373" t="n"/>
      <c r="P300" s="359" t="n"/>
      <c r="Q300" s="376" t="n"/>
      <c r="R300" s="376" t="n"/>
      <c r="S300" s="373" t="n"/>
      <c r="T300" s="374" t="n"/>
      <c r="U300" s="356" t="n"/>
      <c r="V300" s="168" t="n"/>
    </row>
    <row r="301" ht="15" customHeight="1">
      <c r="B301" s="47" t="n"/>
      <c r="C301" s="373" t="n"/>
      <c r="D301" s="375" t="n"/>
      <c r="E301" s="402" t="n"/>
      <c r="F301" s="190" t="n"/>
      <c r="G301" s="359" t="n"/>
      <c r="H301" s="41" t="n"/>
      <c r="I301" s="403" t="n"/>
      <c r="J301" s="154">
        <f>F301-I299</f>
        <v/>
      </c>
      <c r="K301" s="406" t="n"/>
      <c r="L301" s="404" t="n"/>
      <c r="M301" s="405" t="n"/>
      <c r="N301" s="406" t="n"/>
      <c r="O301" s="403" t="n"/>
      <c r="P301" s="405" t="n"/>
      <c r="Q301" s="406" t="n"/>
      <c r="R301" s="406" t="n"/>
      <c r="S301" s="373" t="n"/>
      <c r="T301" s="374" t="n"/>
      <c r="U301" s="356" t="n"/>
      <c r="V301" s="168" t="n"/>
    </row>
    <row r="302" ht="15" customHeight="1">
      <c r="B302" s="47" t="n"/>
      <c r="C302" s="373" t="n"/>
      <c r="D302" s="375" t="n"/>
      <c r="E302" s="314" t="n"/>
      <c r="F302" s="190" t="n"/>
      <c r="G302" s="359" t="n"/>
      <c r="H302" s="40" t="n"/>
      <c r="I302" s="247">
        <f>AVERAGE(F302:F304)</f>
        <v/>
      </c>
      <c r="J302" s="151">
        <f>F302-I302</f>
        <v/>
      </c>
      <c r="K302" s="434">
        <f>I302-I299</f>
        <v/>
      </c>
      <c r="L302" s="251">
        <f>(I302-$D$57)/$D$59</f>
        <v/>
      </c>
      <c r="M302" s="266">
        <f>10^L302</f>
        <v/>
      </c>
      <c r="N302" s="316">
        <f>M302*(452/G296)</f>
        <v/>
      </c>
      <c r="O302" s="260">
        <f>N302*E302</f>
        <v/>
      </c>
      <c r="P302" s="257">
        <f>O302/1000</f>
        <v/>
      </c>
      <c r="Q302" s="254">
        <f>((P302*10^-12)*(G296*617.9))*10^-6*10^9*10^3</f>
        <v/>
      </c>
      <c r="R302" s="433">
        <f>1-(P302/P296)</f>
        <v/>
      </c>
      <c r="S302" s="373" t="n"/>
      <c r="T302" s="374" t="n"/>
      <c r="U302" s="356" t="n"/>
      <c r="V302" s="168" t="n"/>
    </row>
    <row r="303" ht="15" customHeight="1">
      <c r="B303" s="47" t="n"/>
      <c r="C303" s="373" t="n"/>
      <c r="D303" s="375" t="n"/>
      <c r="E303" s="374" t="n"/>
      <c r="F303" s="190" t="n"/>
      <c r="G303" s="359" t="n"/>
      <c r="H303" s="41" t="n"/>
      <c r="I303" s="373" t="n"/>
      <c r="J303" s="154">
        <f>F303-I302</f>
        <v/>
      </c>
      <c r="K303" s="376" t="n"/>
      <c r="L303" s="375" t="n"/>
      <c r="M303" s="359" t="n"/>
      <c r="N303" s="376" t="n"/>
      <c r="O303" s="373" t="n"/>
      <c r="P303" s="359" t="n"/>
      <c r="Q303" s="376" t="n"/>
      <c r="R303" s="376" t="n"/>
      <c r="S303" s="373" t="n"/>
      <c r="T303" s="374" t="n"/>
      <c r="U303" s="356" t="n"/>
      <c r="V303" s="168" t="n"/>
    </row>
    <row r="304" ht="15" customHeight="1" thickBot="1">
      <c r="B304" s="47" t="n"/>
      <c r="C304" s="377" t="n"/>
      <c r="D304" s="379" t="n"/>
      <c r="E304" s="402" t="n"/>
      <c r="F304" s="191" t="n"/>
      <c r="G304" s="380" t="n"/>
      <c r="H304" s="44" t="n"/>
      <c r="I304" s="377" t="n"/>
      <c r="J304" s="156">
        <f>F304-I302</f>
        <v/>
      </c>
      <c r="K304" s="381" t="n"/>
      <c r="L304" s="379" t="n"/>
      <c r="M304" s="380" t="n"/>
      <c r="N304" s="406" t="n"/>
      <c r="O304" s="377" t="n"/>
      <c r="P304" s="380" t="n"/>
      <c r="Q304" s="381" t="n"/>
      <c r="R304" s="406" t="n"/>
      <c r="S304" s="377" t="n"/>
      <c r="T304" s="378" t="n"/>
      <c r="U304" s="407" t="n"/>
      <c r="V304" s="168" t="n"/>
    </row>
    <row r="305" ht="15" customHeight="1">
      <c r="B305" s="47" t="n"/>
      <c r="C305" s="382" t="n">
        <v>26</v>
      </c>
      <c r="D305" s="393" t="n"/>
      <c r="E305" s="313" t="n"/>
      <c r="F305" s="192" t="n"/>
      <c r="G305" s="441" t="n"/>
      <c r="H305" s="43" t="n"/>
      <c r="I305" s="408">
        <f>AVERAGE(F305:F307)</f>
        <v/>
      </c>
      <c r="J305" s="153">
        <f>F305-I305</f>
        <v/>
      </c>
      <c r="K305" s="436" t="inlineStr">
        <is>
          <t>-</t>
        </is>
      </c>
      <c r="L305" s="410">
        <f>(I305-$D$57)/$D$59</f>
        <v/>
      </c>
      <c r="M305" s="411">
        <f>10^L305</f>
        <v/>
      </c>
      <c r="N305" s="322">
        <f>M305*(452/G305)</f>
        <v/>
      </c>
      <c r="O305" s="412">
        <f>N305*E305</f>
        <v/>
      </c>
      <c r="P305" s="413">
        <f>O305/1000</f>
        <v/>
      </c>
      <c r="Q305" s="414">
        <f>((P305*10^-12)*(G305*617.9))*10^-6*10^9*10^3</f>
        <v/>
      </c>
      <c r="R305" s="437" t="inlineStr">
        <is>
          <t>-</t>
        </is>
      </c>
      <c r="S305" s="438">
        <f>AVERAGE(O305:O313)</f>
        <v/>
      </c>
      <c r="T305" s="439">
        <f>AVERAGE(P305:P313)</f>
        <v/>
      </c>
      <c r="U305" s="440">
        <f>AVERAGE(Q305:Q313)</f>
        <v/>
      </c>
      <c r="V305" s="168" t="n"/>
    </row>
    <row r="306" ht="15" customHeight="1">
      <c r="B306" s="47" t="n"/>
      <c r="C306" s="373" t="n"/>
      <c r="D306" s="375" t="n"/>
      <c r="E306" s="374" t="n"/>
      <c r="F306" s="190" t="n"/>
      <c r="G306" s="359" t="n"/>
      <c r="H306" s="41" t="n"/>
      <c r="I306" s="373" t="n"/>
      <c r="J306" s="154">
        <f>F306-I305</f>
        <v/>
      </c>
      <c r="K306" s="376" t="n"/>
      <c r="L306" s="375" t="n"/>
      <c r="M306" s="359" t="n"/>
      <c r="N306" s="376" t="n"/>
      <c r="O306" s="373" t="n"/>
      <c r="P306" s="359" t="n"/>
      <c r="Q306" s="376" t="n"/>
      <c r="R306" s="376" t="n"/>
      <c r="S306" s="373" t="n"/>
      <c r="T306" s="374" t="n"/>
      <c r="U306" s="356" t="n"/>
      <c r="V306" s="168" t="n"/>
    </row>
    <row r="307" ht="15" customHeight="1">
      <c r="B307" s="47" t="n"/>
      <c r="C307" s="373" t="n"/>
      <c r="D307" s="375" t="n"/>
      <c r="E307" s="402" t="n"/>
      <c r="F307" s="190" t="n"/>
      <c r="G307" s="359" t="n"/>
      <c r="H307" s="41" t="n"/>
      <c r="I307" s="403" t="n"/>
      <c r="J307" s="154">
        <f>F307-I305</f>
        <v/>
      </c>
      <c r="K307" s="406" t="n"/>
      <c r="L307" s="404" t="n"/>
      <c r="M307" s="405" t="n"/>
      <c r="N307" s="406" t="n"/>
      <c r="O307" s="403" t="n"/>
      <c r="P307" s="405" t="n"/>
      <c r="Q307" s="406" t="n"/>
      <c r="R307" s="406" t="n"/>
      <c r="S307" s="373" t="n"/>
      <c r="T307" s="374" t="n"/>
      <c r="U307" s="356" t="n"/>
      <c r="V307" s="168" t="n"/>
    </row>
    <row r="308" ht="15" customHeight="1">
      <c r="B308" s="47" t="n"/>
      <c r="C308" s="373" t="n"/>
      <c r="D308" s="375" t="n"/>
      <c r="E308" s="314" t="n"/>
      <c r="F308" s="190" t="n"/>
      <c r="G308" s="359" t="n"/>
      <c r="H308" s="40" t="n"/>
      <c r="I308" s="280">
        <f>AVERAGE(F308:F310)</f>
        <v/>
      </c>
      <c r="J308" s="151">
        <f>F308-I308</f>
        <v/>
      </c>
      <c r="K308" s="432">
        <f>I308-I305</f>
        <v/>
      </c>
      <c r="L308" s="285">
        <f>(I308-$D$57)/$D$59</f>
        <v/>
      </c>
      <c r="M308" s="286">
        <f>10^L308</f>
        <v/>
      </c>
      <c r="N308" s="316">
        <f>M308*(452/G305)</f>
        <v/>
      </c>
      <c r="O308" s="288">
        <f>N308*E308</f>
        <v/>
      </c>
      <c r="P308" s="277">
        <f>O308/1000</f>
        <v/>
      </c>
      <c r="Q308" s="278">
        <f>((P308*10^-12)*(G305*617.9))*10^-6*10^9*10^3</f>
        <v/>
      </c>
      <c r="R308" s="433">
        <f>1-(P308/P305)</f>
        <v/>
      </c>
      <c r="S308" s="373" t="n"/>
      <c r="T308" s="374" t="n"/>
      <c r="U308" s="356" t="n"/>
      <c r="V308" s="168" t="n"/>
    </row>
    <row r="309" ht="15" customHeight="1">
      <c r="B309" s="47" t="n"/>
      <c r="C309" s="373" t="n"/>
      <c r="D309" s="375" t="n"/>
      <c r="E309" s="374" t="n"/>
      <c r="F309" s="190" t="n"/>
      <c r="G309" s="359" t="n"/>
      <c r="H309" s="41" t="n"/>
      <c r="I309" s="373" t="n"/>
      <c r="J309" s="154">
        <f>F309-I308</f>
        <v/>
      </c>
      <c r="K309" s="376" t="n"/>
      <c r="L309" s="375" t="n"/>
      <c r="M309" s="359" t="n"/>
      <c r="N309" s="376" t="n"/>
      <c r="O309" s="373" t="n"/>
      <c r="P309" s="359" t="n"/>
      <c r="Q309" s="376" t="n"/>
      <c r="R309" s="376" t="n"/>
      <c r="S309" s="373" t="n"/>
      <c r="T309" s="374" t="n"/>
      <c r="U309" s="356" t="n"/>
      <c r="V309" s="168" t="n"/>
    </row>
    <row r="310" ht="15" customHeight="1">
      <c r="B310" s="47" t="n"/>
      <c r="C310" s="373" t="n"/>
      <c r="D310" s="375" t="n"/>
      <c r="E310" s="402" t="n"/>
      <c r="F310" s="190" t="n"/>
      <c r="G310" s="359" t="n"/>
      <c r="H310" s="41" t="n"/>
      <c r="I310" s="403" t="n"/>
      <c r="J310" s="154">
        <f>F310-I308</f>
        <v/>
      </c>
      <c r="K310" s="406" t="n"/>
      <c r="L310" s="404" t="n"/>
      <c r="M310" s="405" t="n"/>
      <c r="N310" s="406" t="n"/>
      <c r="O310" s="403" t="n"/>
      <c r="P310" s="405" t="n"/>
      <c r="Q310" s="406" t="n"/>
      <c r="R310" s="406" t="n"/>
      <c r="S310" s="373" t="n"/>
      <c r="T310" s="374" t="n"/>
      <c r="U310" s="356" t="n"/>
      <c r="V310" s="168" t="n"/>
    </row>
    <row r="311" ht="15" customHeight="1">
      <c r="B311" s="47" t="n"/>
      <c r="C311" s="373" t="n"/>
      <c r="D311" s="375" t="n"/>
      <c r="E311" s="314" t="n"/>
      <c r="F311" s="190" t="n"/>
      <c r="G311" s="359" t="n"/>
      <c r="H311" s="40" t="n"/>
      <c r="I311" s="247">
        <f>AVERAGE(F311:F313)</f>
        <v/>
      </c>
      <c r="J311" s="151">
        <f>F311-I311</f>
        <v/>
      </c>
      <c r="K311" s="434">
        <f>I311-I308</f>
        <v/>
      </c>
      <c r="L311" s="251">
        <f>(I311-$D$57)/$D$59</f>
        <v/>
      </c>
      <c r="M311" s="266">
        <f>10^L311</f>
        <v/>
      </c>
      <c r="N311" s="316">
        <f>M311*(452/G305)</f>
        <v/>
      </c>
      <c r="O311" s="260">
        <f>N311*E311</f>
        <v/>
      </c>
      <c r="P311" s="257">
        <f>O311/1000</f>
        <v/>
      </c>
      <c r="Q311" s="254">
        <f>((P311*10^-12)*(G305*617.9))*10^-6*10^9*10^3</f>
        <v/>
      </c>
      <c r="R311" s="433">
        <f>1-(P311/P305)</f>
        <v/>
      </c>
      <c r="S311" s="373" t="n"/>
      <c r="T311" s="374" t="n"/>
      <c r="U311" s="356" t="n"/>
      <c r="V311" s="168" t="n"/>
    </row>
    <row r="312" ht="15" customHeight="1">
      <c r="B312" s="47" t="n"/>
      <c r="C312" s="373" t="n"/>
      <c r="D312" s="375" t="n"/>
      <c r="E312" s="374" t="n"/>
      <c r="F312" s="190" t="n"/>
      <c r="G312" s="359" t="n"/>
      <c r="H312" s="41" t="n"/>
      <c r="I312" s="373" t="n"/>
      <c r="J312" s="154">
        <f>F312-I311</f>
        <v/>
      </c>
      <c r="K312" s="376" t="n"/>
      <c r="L312" s="375" t="n"/>
      <c r="M312" s="359" t="n"/>
      <c r="N312" s="376" t="n"/>
      <c r="O312" s="373" t="n"/>
      <c r="P312" s="359" t="n"/>
      <c r="Q312" s="376" t="n"/>
      <c r="R312" s="376" t="n"/>
      <c r="S312" s="373" t="n"/>
      <c r="T312" s="374" t="n"/>
      <c r="U312" s="356" t="n"/>
      <c r="V312" s="168" t="n"/>
    </row>
    <row r="313" ht="15" customHeight="1" thickBot="1">
      <c r="B313" s="47" t="n"/>
      <c r="C313" s="377" t="n"/>
      <c r="D313" s="379" t="n"/>
      <c r="E313" s="402" t="n"/>
      <c r="F313" s="191" t="n"/>
      <c r="G313" s="380" t="n"/>
      <c r="H313" s="44" t="n"/>
      <c r="I313" s="377" t="n"/>
      <c r="J313" s="156">
        <f>F313-I311</f>
        <v/>
      </c>
      <c r="K313" s="381" t="n"/>
      <c r="L313" s="379" t="n"/>
      <c r="M313" s="380" t="n"/>
      <c r="N313" s="406" t="n"/>
      <c r="O313" s="377" t="n"/>
      <c r="P313" s="380" t="n"/>
      <c r="Q313" s="381" t="n"/>
      <c r="R313" s="406" t="n"/>
      <c r="S313" s="377" t="n"/>
      <c r="T313" s="378" t="n"/>
      <c r="U313" s="407" t="n"/>
      <c r="V313" s="168" t="n"/>
    </row>
    <row r="314" ht="15" customHeight="1">
      <c r="B314" s="47" t="n"/>
      <c r="C314" s="382" t="n">
        <v>27</v>
      </c>
      <c r="D314" s="393" t="n"/>
      <c r="E314" s="313" t="n"/>
      <c r="F314" s="192" t="n"/>
      <c r="G314" s="441" t="n"/>
      <c r="H314" s="43" t="n"/>
      <c r="I314" s="408">
        <f>AVERAGE(F314:F316)</f>
        <v/>
      </c>
      <c r="J314" s="153">
        <f>F314-I314</f>
        <v/>
      </c>
      <c r="K314" s="436" t="inlineStr">
        <is>
          <t>-</t>
        </is>
      </c>
      <c r="L314" s="410">
        <f>(I314-$D$57)/$D$59</f>
        <v/>
      </c>
      <c r="M314" s="411">
        <f>10^L314</f>
        <v/>
      </c>
      <c r="N314" s="322">
        <f>M314*(452/G314)</f>
        <v/>
      </c>
      <c r="O314" s="412">
        <f>N314*E314</f>
        <v/>
      </c>
      <c r="P314" s="413">
        <f>O314/1000</f>
        <v/>
      </c>
      <c r="Q314" s="414">
        <f>((P314*10^-12)*(G314*617.9))*10^-6*10^9*10^3</f>
        <v/>
      </c>
      <c r="R314" s="437" t="inlineStr">
        <is>
          <t>-</t>
        </is>
      </c>
      <c r="S314" s="438">
        <f>AVERAGE(O314:O322)</f>
        <v/>
      </c>
      <c r="T314" s="439">
        <f>AVERAGE(P314:P322)</f>
        <v/>
      </c>
      <c r="U314" s="440">
        <f>AVERAGE(Q314:Q322)</f>
        <v/>
      </c>
      <c r="V314" s="168" t="n"/>
    </row>
    <row r="315" ht="15" customHeight="1">
      <c r="B315" s="47" t="n"/>
      <c r="C315" s="373" t="n"/>
      <c r="D315" s="375" t="n"/>
      <c r="E315" s="374" t="n"/>
      <c r="F315" s="190" t="n"/>
      <c r="G315" s="359" t="n"/>
      <c r="H315" s="41" t="n"/>
      <c r="I315" s="373" t="n"/>
      <c r="J315" s="154">
        <f>F315-I314</f>
        <v/>
      </c>
      <c r="K315" s="376" t="n"/>
      <c r="L315" s="375" t="n"/>
      <c r="M315" s="359" t="n"/>
      <c r="N315" s="376" t="n"/>
      <c r="O315" s="373" t="n"/>
      <c r="P315" s="359" t="n"/>
      <c r="Q315" s="376" t="n"/>
      <c r="R315" s="376" t="n"/>
      <c r="S315" s="373" t="n"/>
      <c r="T315" s="374" t="n"/>
      <c r="U315" s="356" t="n"/>
      <c r="V315" s="168" t="n"/>
    </row>
    <row r="316" ht="15" customHeight="1">
      <c r="B316" s="47" t="n"/>
      <c r="C316" s="373" t="n"/>
      <c r="D316" s="375" t="n"/>
      <c r="E316" s="402" t="n"/>
      <c r="F316" s="190" t="n"/>
      <c r="G316" s="359" t="n"/>
      <c r="H316" s="41" t="n"/>
      <c r="I316" s="403" t="n"/>
      <c r="J316" s="154">
        <f>F316-I314</f>
        <v/>
      </c>
      <c r="K316" s="406" t="n"/>
      <c r="L316" s="404" t="n"/>
      <c r="M316" s="405" t="n"/>
      <c r="N316" s="406" t="n"/>
      <c r="O316" s="403" t="n"/>
      <c r="P316" s="405" t="n"/>
      <c r="Q316" s="406" t="n"/>
      <c r="R316" s="406" t="n"/>
      <c r="S316" s="373" t="n"/>
      <c r="T316" s="374" t="n"/>
      <c r="U316" s="356" t="n"/>
      <c r="V316" s="168" t="n"/>
    </row>
    <row r="317" ht="15" customHeight="1">
      <c r="B317" s="47" t="n"/>
      <c r="C317" s="373" t="n"/>
      <c r="D317" s="375" t="n"/>
      <c r="E317" s="314" t="n"/>
      <c r="F317" s="190" t="n"/>
      <c r="G317" s="359" t="n"/>
      <c r="H317" s="40" t="n"/>
      <c r="I317" s="280">
        <f>AVERAGE(F317:F319)</f>
        <v/>
      </c>
      <c r="J317" s="151">
        <f>F317-I317</f>
        <v/>
      </c>
      <c r="K317" s="432">
        <f>I317-I314</f>
        <v/>
      </c>
      <c r="L317" s="285">
        <f>(I317-$D$57)/$D$59</f>
        <v/>
      </c>
      <c r="M317" s="286">
        <f>10^L317</f>
        <v/>
      </c>
      <c r="N317" s="316">
        <f>M317*(452/G314)</f>
        <v/>
      </c>
      <c r="O317" s="288">
        <f>N317*E317</f>
        <v/>
      </c>
      <c r="P317" s="277">
        <f>O317/1000</f>
        <v/>
      </c>
      <c r="Q317" s="278">
        <f>((P317*10^-12)*(G314*617.9))*10^-6*10^9*10^3</f>
        <v/>
      </c>
      <c r="R317" s="433">
        <f>1-(P317/P314)</f>
        <v/>
      </c>
      <c r="S317" s="373" t="n"/>
      <c r="T317" s="374" t="n"/>
      <c r="U317" s="356" t="n"/>
      <c r="V317" s="168" t="n"/>
    </row>
    <row r="318" ht="15" customHeight="1">
      <c r="B318" s="47" t="n"/>
      <c r="C318" s="373" t="n"/>
      <c r="D318" s="375" t="n"/>
      <c r="E318" s="374" t="n"/>
      <c r="F318" s="190" t="n"/>
      <c r="G318" s="359" t="n"/>
      <c r="H318" s="41" t="n"/>
      <c r="I318" s="373" t="n"/>
      <c r="J318" s="154">
        <f>F318-I317</f>
        <v/>
      </c>
      <c r="K318" s="376" t="n"/>
      <c r="L318" s="375" t="n"/>
      <c r="M318" s="359" t="n"/>
      <c r="N318" s="376" t="n"/>
      <c r="O318" s="373" t="n"/>
      <c r="P318" s="359" t="n"/>
      <c r="Q318" s="376" t="n"/>
      <c r="R318" s="376" t="n"/>
      <c r="S318" s="373" t="n"/>
      <c r="T318" s="374" t="n"/>
      <c r="U318" s="356" t="n"/>
      <c r="V318" s="168" t="n"/>
    </row>
    <row r="319" ht="15" customHeight="1">
      <c r="B319" s="47" t="n"/>
      <c r="C319" s="373" t="n"/>
      <c r="D319" s="375" t="n"/>
      <c r="E319" s="402" t="n"/>
      <c r="F319" s="190" t="n"/>
      <c r="G319" s="359" t="n"/>
      <c r="H319" s="41" t="n"/>
      <c r="I319" s="403" t="n"/>
      <c r="J319" s="154">
        <f>F319-I317</f>
        <v/>
      </c>
      <c r="K319" s="406" t="n"/>
      <c r="L319" s="404" t="n"/>
      <c r="M319" s="405" t="n"/>
      <c r="N319" s="406" t="n"/>
      <c r="O319" s="403" t="n"/>
      <c r="P319" s="405" t="n"/>
      <c r="Q319" s="406" t="n"/>
      <c r="R319" s="406" t="n"/>
      <c r="S319" s="373" t="n"/>
      <c r="T319" s="374" t="n"/>
      <c r="U319" s="356" t="n"/>
      <c r="V319" s="168" t="n"/>
    </row>
    <row r="320" ht="15" customHeight="1">
      <c r="B320" s="47" t="n"/>
      <c r="C320" s="373" t="n"/>
      <c r="D320" s="375" t="n"/>
      <c r="E320" s="314" t="n"/>
      <c r="F320" s="190" t="n"/>
      <c r="G320" s="359" t="n"/>
      <c r="H320" s="40" t="n"/>
      <c r="I320" s="247">
        <f>AVERAGE(F320:F322)</f>
        <v/>
      </c>
      <c r="J320" s="151">
        <f>F320-I320</f>
        <v/>
      </c>
      <c r="K320" s="434">
        <f>I320-I317</f>
        <v/>
      </c>
      <c r="L320" s="251">
        <f>(I320-$D$57)/$D$59</f>
        <v/>
      </c>
      <c r="M320" s="266">
        <f>10^L320</f>
        <v/>
      </c>
      <c r="N320" s="316">
        <f>M320*(452/G314)</f>
        <v/>
      </c>
      <c r="O320" s="260">
        <f>N320*E320</f>
        <v/>
      </c>
      <c r="P320" s="257">
        <f>O320/1000</f>
        <v/>
      </c>
      <c r="Q320" s="254">
        <f>((P320*10^-12)*(G314*617.9))*10^-6*10^9*10^3</f>
        <v/>
      </c>
      <c r="R320" s="433">
        <f>1-(P320/P314)</f>
        <v/>
      </c>
      <c r="S320" s="373" t="n"/>
      <c r="T320" s="374" t="n"/>
      <c r="U320" s="356" t="n"/>
      <c r="V320" s="168" t="n"/>
    </row>
    <row r="321" ht="15" customHeight="1">
      <c r="B321" s="47" t="n"/>
      <c r="C321" s="373" t="n"/>
      <c r="D321" s="375" t="n"/>
      <c r="E321" s="374" t="n"/>
      <c r="F321" s="190" t="n"/>
      <c r="G321" s="359" t="n"/>
      <c r="H321" s="41" t="n"/>
      <c r="I321" s="373" t="n"/>
      <c r="J321" s="154">
        <f>F321-I320</f>
        <v/>
      </c>
      <c r="K321" s="376" t="n"/>
      <c r="L321" s="375" t="n"/>
      <c r="M321" s="359" t="n"/>
      <c r="N321" s="376" t="n"/>
      <c r="O321" s="373" t="n"/>
      <c r="P321" s="359" t="n"/>
      <c r="Q321" s="376" t="n"/>
      <c r="R321" s="376" t="n"/>
      <c r="S321" s="373" t="n"/>
      <c r="T321" s="374" t="n"/>
      <c r="U321" s="356" t="n"/>
      <c r="V321" s="168" t="n"/>
    </row>
    <row r="322" ht="15" customHeight="1" thickBot="1">
      <c r="B322" s="47" t="n"/>
      <c r="C322" s="377" t="n"/>
      <c r="D322" s="379" t="n"/>
      <c r="E322" s="402" t="n"/>
      <c r="F322" s="191" t="n"/>
      <c r="G322" s="380" t="n"/>
      <c r="H322" s="44" t="n"/>
      <c r="I322" s="377" t="n"/>
      <c r="J322" s="156">
        <f>F322-I320</f>
        <v/>
      </c>
      <c r="K322" s="381" t="n"/>
      <c r="L322" s="379" t="n"/>
      <c r="M322" s="380" t="n"/>
      <c r="N322" s="406" t="n"/>
      <c r="O322" s="377" t="n"/>
      <c r="P322" s="380" t="n"/>
      <c r="Q322" s="381" t="n"/>
      <c r="R322" s="406" t="n"/>
      <c r="S322" s="377" t="n"/>
      <c r="T322" s="378" t="n"/>
      <c r="U322" s="407" t="n"/>
      <c r="V322" s="168" t="n"/>
    </row>
    <row r="323" ht="15" customHeight="1">
      <c r="B323" s="47" t="n"/>
      <c r="C323" s="382" t="n">
        <v>28</v>
      </c>
      <c r="D323" s="393" t="n"/>
      <c r="E323" s="313" t="n"/>
      <c r="F323" s="192" t="n"/>
      <c r="G323" s="441" t="n"/>
      <c r="H323" s="43" t="n"/>
      <c r="I323" s="408">
        <f>AVERAGE(F323:F325)</f>
        <v/>
      </c>
      <c r="J323" s="153">
        <f>F323-I323</f>
        <v/>
      </c>
      <c r="K323" s="436" t="inlineStr">
        <is>
          <t>-</t>
        </is>
      </c>
      <c r="L323" s="410">
        <f>(I323-$D$57)/$D$59</f>
        <v/>
      </c>
      <c r="M323" s="411">
        <f>10^L323</f>
        <v/>
      </c>
      <c r="N323" s="322">
        <f>M323*(452/G323)</f>
        <v/>
      </c>
      <c r="O323" s="412">
        <f>N323*E323</f>
        <v/>
      </c>
      <c r="P323" s="413">
        <f>O323/1000</f>
        <v/>
      </c>
      <c r="Q323" s="414">
        <f>((P323*10^-12)*(G323*617.9))*10^-6*10^9*10^3</f>
        <v/>
      </c>
      <c r="R323" s="437" t="inlineStr">
        <is>
          <t>-</t>
        </is>
      </c>
      <c r="S323" s="438">
        <f>AVERAGE(O323:O331)</f>
        <v/>
      </c>
      <c r="T323" s="439">
        <f>AVERAGE(P323:P331)</f>
        <v/>
      </c>
      <c r="U323" s="440">
        <f>AVERAGE(Q323:Q331)</f>
        <v/>
      </c>
      <c r="V323" s="168" t="n"/>
    </row>
    <row r="324" ht="15" customHeight="1">
      <c r="B324" s="47" t="n"/>
      <c r="C324" s="373" t="n"/>
      <c r="D324" s="375" t="n"/>
      <c r="E324" s="374" t="n"/>
      <c r="F324" s="190" t="n"/>
      <c r="G324" s="359" t="n"/>
      <c r="H324" s="41" t="n"/>
      <c r="I324" s="373" t="n"/>
      <c r="J324" s="154">
        <f>F324-I323</f>
        <v/>
      </c>
      <c r="K324" s="376" t="n"/>
      <c r="L324" s="375" t="n"/>
      <c r="M324" s="359" t="n"/>
      <c r="N324" s="376" t="n"/>
      <c r="O324" s="373" t="n"/>
      <c r="P324" s="359" t="n"/>
      <c r="Q324" s="376" t="n"/>
      <c r="R324" s="376" t="n"/>
      <c r="S324" s="373" t="n"/>
      <c r="T324" s="374" t="n"/>
      <c r="U324" s="356" t="n"/>
      <c r="V324" s="168" t="n"/>
    </row>
    <row r="325" ht="15" customHeight="1">
      <c r="B325" s="47" t="n"/>
      <c r="C325" s="373" t="n"/>
      <c r="D325" s="375" t="n"/>
      <c r="E325" s="402" t="n"/>
      <c r="F325" s="190" t="n"/>
      <c r="G325" s="359" t="n"/>
      <c r="H325" s="41" t="n"/>
      <c r="I325" s="403" t="n"/>
      <c r="J325" s="154">
        <f>F325-I323</f>
        <v/>
      </c>
      <c r="K325" s="406" t="n"/>
      <c r="L325" s="404" t="n"/>
      <c r="M325" s="405" t="n"/>
      <c r="N325" s="406" t="n"/>
      <c r="O325" s="403" t="n"/>
      <c r="P325" s="405" t="n"/>
      <c r="Q325" s="406" t="n"/>
      <c r="R325" s="406" t="n"/>
      <c r="S325" s="373" t="n"/>
      <c r="T325" s="374" t="n"/>
      <c r="U325" s="356" t="n"/>
      <c r="V325" s="168" t="n"/>
    </row>
    <row r="326" ht="15" customHeight="1">
      <c r="B326" s="47" t="n"/>
      <c r="C326" s="373" t="n"/>
      <c r="D326" s="375" t="n"/>
      <c r="E326" s="314" t="n"/>
      <c r="F326" s="190" t="n"/>
      <c r="G326" s="359" t="n"/>
      <c r="H326" s="40" t="n"/>
      <c r="I326" s="280">
        <f>AVERAGE(F326:F328)</f>
        <v/>
      </c>
      <c r="J326" s="151">
        <f>F326-I326</f>
        <v/>
      </c>
      <c r="K326" s="432">
        <f>I326-I323</f>
        <v/>
      </c>
      <c r="L326" s="285">
        <f>(I326-$D$57)/$D$59</f>
        <v/>
      </c>
      <c r="M326" s="286">
        <f>10^L326</f>
        <v/>
      </c>
      <c r="N326" s="316">
        <f>M326*(452/G323)</f>
        <v/>
      </c>
      <c r="O326" s="288">
        <f>N326*E326</f>
        <v/>
      </c>
      <c r="P326" s="277">
        <f>O326/1000</f>
        <v/>
      </c>
      <c r="Q326" s="278">
        <f>((P326*10^-12)*(G323*617.9))*10^-6*10^9*10^3</f>
        <v/>
      </c>
      <c r="R326" s="433">
        <f>1-(P326/P323)</f>
        <v/>
      </c>
      <c r="S326" s="373" t="n"/>
      <c r="T326" s="374" t="n"/>
      <c r="U326" s="356" t="n"/>
      <c r="V326" s="168" t="n"/>
    </row>
    <row r="327" ht="15" customHeight="1">
      <c r="B327" s="47" t="n"/>
      <c r="C327" s="373" t="n"/>
      <c r="D327" s="375" t="n"/>
      <c r="E327" s="374" t="n"/>
      <c r="F327" s="190" t="n"/>
      <c r="G327" s="359" t="n"/>
      <c r="H327" s="41" t="n"/>
      <c r="I327" s="373" t="n"/>
      <c r="J327" s="154">
        <f>F327-I326</f>
        <v/>
      </c>
      <c r="K327" s="376" t="n"/>
      <c r="L327" s="375" t="n"/>
      <c r="M327" s="359" t="n"/>
      <c r="N327" s="376" t="n"/>
      <c r="O327" s="373" t="n"/>
      <c r="P327" s="359" t="n"/>
      <c r="Q327" s="376" t="n"/>
      <c r="R327" s="376" t="n"/>
      <c r="S327" s="373" t="n"/>
      <c r="T327" s="374" t="n"/>
      <c r="U327" s="356" t="n"/>
      <c r="V327" s="168" t="n"/>
    </row>
    <row r="328" ht="15" customHeight="1">
      <c r="B328" s="47" t="n"/>
      <c r="C328" s="373" t="n"/>
      <c r="D328" s="375" t="n"/>
      <c r="E328" s="402" t="n"/>
      <c r="F328" s="190" t="n"/>
      <c r="G328" s="359" t="n"/>
      <c r="H328" s="41" t="n"/>
      <c r="I328" s="403" t="n"/>
      <c r="J328" s="154">
        <f>F328-I326</f>
        <v/>
      </c>
      <c r="K328" s="406" t="n"/>
      <c r="L328" s="404" t="n"/>
      <c r="M328" s="405" t="n"/>
      <c r="N328" s="406" t="n"/>
      <c r="O328" s="403" t="n"/>
      <c r="P328" s="405" t="n"/>
      <c r="Q328" s="406" t="n"/>
      <c r="R328" s="406" t="n"/>
      <c r="S328" s="373" t="n"/>
      <c r="T328" s="374" t="n"/>
      <c r="U328" s="356" t="n"/>
      <c r="V328" s="168" t="n"/>
    </row>
    <row r="329" ht="15" customHeight="1">
      <c r="B329" s="47" t="n"/>
      <c r="C329" s="373" t="n"/>
      <c r="D329" s="375" t="n"/>
      <c r="E329" s="314" t="n"/>
      <c r="F329" s="190" t="n"/>
      <c r="G329" s="359" t="n"/>
      <c r="H329" s="40" t="n"/>
      <c r="I329" s="247">
        <f>AVERAGE(F329:F331)</f>
        <v/>
      </c>
      <c r="J329" s="151">
        <f>F329-I329</f>
        <v/>
      </c>
      <c r="K329" s="434">
        <f>I329-I326</f>
        <v/>
      </c>
      <c r="L329" s="251">
        <f>(I329-$D$57)/$D$59</f>
        <v/>
      </c>
      <c r="M329" s="266">
        <f>10^L329</f>
        <v/>
      </c>
      <c r="N329" s="316">
        <f>M329*(452/G323)</f>
        <v/>
      </c>
      <c r="O329" s="260">
        <f>N329*E329</f>
        <v/>
      </c>
      <c r="P329" s="257">
        <f>O329/1000</f>
        <v/>
      </c>
      <c r="Q329" s="254">
        <f>((P329*10^-12)*(G323*617.9))*10^-6*10^9*10^3</f>
        <v/>
      </c>
      <c r="R329" s="433">
        <f>1-(P329/P323)</f>
        <v/>
      </c>
      <c r="S329" s="373" t="n"/>
      <c r="T329" s="374" t="n"/>
      <c r="U329" s="356" t="n"/>
      <c r="V329" s="168" t="n"/>
    </row>
    <row r="330" ht="15" customHeight="1">
      <c r="B330" s="47" t="n"/>
      <c r="C330" s="373" t="n"/>
      <c r="D330" s="375" t="n"/>
      <c r="E330" s="374" t="n"/>
      <c r="F330" s="190" t="n"/>
      <c r="G330" s="359" t="n"/>
      <c r="H330" s="41" t="n"/>
      <c r="I330" s="373" t="n"/>
      <c r="J330" s="154">
        <f>F330-I329</f>
        <v/>
      </c>
      <c r="K330" s="376" t="n"/>
      <c r="L330" s="375" t="n"/>
      <c r="M330" s="359" t="n"/>
      <c r="N330" s="376" t="n"/>
      <c r="O330" s="373" t="n"/>
      <c r="P330" s="359" t="n"/>
      <c r="Q330" s="376" t="n"/>
      <c r="R330" s="376" t="n"/>
      <c r="S330" s="373" t="n"/>
      <c r="T330" s="374" t="n"/>
      <c r="U330" s="356" t="n"/>
      <c r="V330" s="168" t="n"/>
    </row>
    <row r="331" ht="15" customHeight="1" thickBot="1">
      <c r="B331" s="47" t="n"/>
      <c r="C331" s="377" t="n"/>
      <c r="D331" s="379" t="n"/>
      <c r="E331" s="402" t="n"/>
      <c r="F331" s="191" t="n"/>
      <c r="G331" s="380" t="n"/>
      <c r="H331" s="44" t="n"/>
      <c r="I331" s="377" t="n"/>
      <c r="J331" s="156">
        <f>F331-I329</f>
        <v/>
      </c>
      <c r="K331" s="381" t="n"/>
      <c r="L331" s="379" t="n"/>
      <c r="M331" s="380" t="n"/>
      <c r="N331" s="406" t="n"/>
      <c r="O331" s="377" t="n"/>
      <c r="P331" s="380" t="n"/>
      <c r="Q331" s="381" t="n"/>
      <c r="R331" s="406" t="n"/>
      <c r="S331" s="377" t="n"/>
      <c r="T331" s="378" t="n"/>
      <c r="U331" s="407" t="n"/>
      <c r="V331" s="168" t="n"/>
    </row>
    <row r="332" ht="15" customHeight="1">
      <c r="B332" s="47" t="n"/>
      <c r="C332" s="382" t="n">
        <v>29</v>
      </c>
      <c r="D332" s="393" t="n"/>
      <c r="E332" s="313" t="n"/>
      <c r="F332" s="192" t="n"/>
      <c r="G332" s="441" t="n"/>
      <c r="H332" s="43" t="n"/>
      <c r="I332" s="408">
        <f>AVERAGE(F332:F334)</f>
        <v/>
      </c>
      <c r="J332" s="153">
        <f>F332-I332</f>
        <v/>
      </c>
      <c r="K332" s="436" t="inlineStr">
        <is>
          <t>-</t>
        </is>
      </c>
      <c r="L332" s="410">
        <f>(I332-$D$57)/$D$59</f>
        <v/>
      </c>
      <c r="M332" s="411">
        <f>10^L332</f>
        <v/>
      </c>
      <c r="N332" s="322">
        <f>M332*(452/G332)</f>
        <v/>
      </c>
      <c r="O332" s="412">
        <f>N332*E332</f>
        <v/>
      </c>
      <c r="P332" s="413">
        <f>O332/1000</f>
        <v/>
      </c>
      <c r="Q332" s="414">
        <f>((P332*10^-12)*(G332*617.9))*10^-6*10^9*10^3</f>
        <v/>
      </c>
      <c r="R332" s="437" t="inlineStr">
        <is>
          <t>-</t>
        </is>
      </c>
      <c r="S332" s="438">
        <f>AVERAGE(O332:O340)</f>
        <v/>
      </c>
      <c r="T332" s="439">
        <f>AVERAGE(P332:P340)</f>
        <v/>
      </c>
      <c r="U332" s="440">
        <f>AVERAGE(Q332:Q340)</f>
        <v/>
      </c>
      <c r="V332" s="168" t="n"/>
    </row>
    <row r="333" ht="15" customHeight="1">
      <c r="B333" s="47" t="n"/>
      <c r="C333" s="373" t="n"/>
      <c r="D333" s="375" t="n"/>
      <c r="E333" s="374" t="n"/>
      <c r="F333" s="190" t="n"/>
      <c r="G333" s="359" t="n"/>
      <c r="H333" s="41" t="n"/>
      <c r="I333" s="373" t="n"/>
      <c r="J333" s="154">
        <f>F333-I332</f>
        <v/>
      </c>
      <c r="K333" s="376" t="n"/>
      <c r="L333" s="375" t="n"/>
      <c r="M333" s="359" t="n"/>
      <c r="N333" s="376" t="n"/>
      <c r="O333" s="373" t="n"/>
      <c r="P333" s="359" t="n"/>
      <c r="Q333" s="376" t="n"/>
      <c r="R333" s="376" t="n"/>
      <c r="S333" s="373" t="n"/>
      <c r="T333" s="374" t="n"/>
      <c r="U333" s="356" t="n"/>
      <c r="V333" s="168" t="n"/>
    </row>
    <row r="334" ht="15" customHeight="1">
      <c r="B334" s="47" t="n"/>
      <c r="C334" s="373" t="n"/>
      <c r="D334" s="375" t="n"/>
      <c r="E334" s="402" t="n"/>
      <c r="F334" s="190" t="n"/>
      <c r="G334" s="359" t="n"/>
      <c r="H334" s="41" t="n"/>
      <c r="I334" s="403" t="n"/>
      <c r="J334" s="154">
        <f>F334-I332</f>
        <v/>
      </c>
      <c r="K334" s="406" t="n"/>
      <c r="L334" s="404" t="n"/>
      <c r="M334" s="405" t="n"/>
      <c r="N334" s="406" t="n"/>
      <c r="O334" s="403" t="n"/>
      <c r="P334" s="405" t="n"/>
      <c r="Q334" s="406" t="n"/>
      <c r="R334" s="406" t="n"/>
      <c r="S334" s="373" t="n"/>
      <c r="T334" s="374" t="n"/>
      <c r="U334" s="356" t="n"/>
      <c r="V334" s="168" t="n"/>
    </row>
    <row r="335" ht="15" customHeight="1">
      <c r="B335" s="47" t="n"/>
      <c r="C335" s="373" t="n"/>
      <c r="D335" s="375" t="n"/>
      <c r="E335" s="314" t="n"/>
      <c r="F335" s="190" t="n"/>
      <c r="G335" s="359" t="n"/>
      <c r="H335" s="40" t="n"/>
      <c r="I335" s="280">
        <f>AVERAGE(F335:F337)</f>
        <v/>
      </c>
      <c r="J335" s="151">
        <f>F335-I335</f>
        <v/>
      </c>
      <c r="K335" s="432">
        <f>I335-I332</f>
        <v/>
      </c>
      <c r="L335" s="285">
        <f>(I335-$D$57)/$D$59</f>
        <v/>
      </c>
      <c r="M335" s="286">
        <f>10^L335</f>
        <v/>
      </c>
      <c r="N335" s="316">
        <f>M335*(452/G332)</f>
        <v/>
      </c>
      <c r="O335" s="288">
        <f>N335*E335</f>
        <v/>
      </c>
      <c r="P335" s="277">
        <f>O335/1000</f>
        <v/>
      </c>
      <c r="Q335" s="278">
        <f>((P335*10^-12)*(G332*617.9))*10^-6*10^9*10^3</f>
        <v/>
      </c>
      <c r="R335" s="433">
        <f>1-(P335/P332)</f>
        <v/>
      </c>
      <c r="S335" s="373" t="n"/>
      <c r="T335" s="374" t="n"/>
      <c r="U335" s="356" t="n"/>
      <c r="V335" s="168" t="n"/>
    </row>
    <row r="336" ht="15" customHeight="1">
      <c r="B336" s="47" t="n"/>
      <c r="C336" s="373" t="n"/>
      <c r="D336" s="375" t="n"/>
      <c r="E336" s="374" t="n"/>
      <c r="F336" s="190" t="n"/>
      <c r="G336" s="359" t="n"/>
      <c r="H336" s="41" t="n"/>
      <c r="I336" s="373" t="n"/>
      <c r="J336" s="154">
        <f>F336-I335</f>
        <v/>
      </c>
      <c r="K336" s="376" t="n"/>
      <c r="L336" s="375" t="n"/>
      <c r="M336" s="359" t="n"/>
      <c r="N336" s="376" t="n"/>
      <c r="O336" s="373" t="n"/>
      <c r="P336" s="359" t="n"/>
      <c r="Q336" s="376" t="n"/>
      <c r="R336" s="376" t="n"/>
      <c r="S336" s="373" t="n"/>
      <c r="T336" s="374" t="n"/>
      <c r="U336" s="356" t="n"/>
      <c r="V336" s="168" t="n"/>
    </row>
    <row r="337" ht="15" customHeight="1">
      <c r="B337" s="47" t="n"/>
      <c r="C337" s="373" t="n"/>
      <c r="D337" s="375" t="n"/>
      <c r="E337" s="402" t="n"/>
      <c r="F337" s="190" t="n"/>
      <c r="G337" s="359" t="n"/>
      <c r="H337" s="41" t="n"/>
      <c r="I337" s="403" t="n"/>
      <c r="J337" s="154">
        <f>F337-I335</f>
        <v/>
      </c>
      <c r="K337" s="406" t="n"/>
      <c r="L337" s="404" t="n"/>
      <c r="M337" s="405" t="n"/>
      <c r="N337" s="406" t="n"/>
      <c r="O337" s="403" t="n"/>
      <c r="P337" s="405" t="n"/>
      <c r="Q337" s="406" t="n"/>
      <c r="R337" s="406" t="n"/>
      <c r="S337" s="373" t="n"/>
      <c r="T337" s="374" t="n"/>
      <c r="U337" s="356" t="n"/>
      <c r="V337" s="168" t="n"/>
    </row>
    <row r="338" ht="15" customHeight="1">
      <c r="B338" s="47" t="n"/>
      <c r="C338" s="373" t="n"/>
      <c r="D338" s="375" t="n"/>
      <c r="E338" s="314" t="n"/>
      <c r="F338" s="190" t="n"/>
      <c r="G338" s="359" t="n"/>
      <c r="H338" s="40" t="n"/>
      <c r="I338" s="247">
        <f>AVERAGE(F338:F340)</f>
        <v/>
      </c>
      <c r="J338" s="151">
        <f>F338-I338</f>
        <v/>
      </c>
      <c r="K338" s="434">
        <f>I338-I335</f>
        <v/>
      </c>
      <c r="L338" s="251">
        <f>(I338-$D$57)/$D$59</f>
        <v/>
      </c>
      <c r="M338" s="266">
        <f>10^L338</f>
        <v/>
      </c>
      <c r="N338" s="316">
        <f>M338*(452/G332)</f>
        <v/>
      </c>
      <c r="O338" s="260">
        <f>N338*E338</f>
        <v/>
      </c>
      <c r="P338" s="257">
        <f>O338/1000</f>
        <v/>
      </c>
      <c r="Q338" s="254">
        <f>((P338*10^-12)*(G332*617.9))*10^-6*10^9*10^3</f>
        <v/>
      </c>
      <c r="R338" s="433">
        <f>1-(P338/P332)</f>
        <v/>
      </c>
      <c r="S338" s="373" t="n"/>
      <c r="T338" s="374" t="n"/>
      <c r="U338" s="356" t="n"/>
      <c r="V338" s="168" t="n"/>
    </row>
    <row r="339" ht="15" customHeight="1">
      <c r="B339" s="47" t="n"/>
      <c r="C339" s="373" t="n"/>
      <c r="D339" s="375" t="n"/>
      <c r="E339" s="374" t="n"/>
      <c r="F339" s="190" t="n"/>
      <c r="G339" s="359" t="n"/>
      <c r="H339" s="41" t="n"/>
      <c r="I339" s="373" t="n"/>
      <c r="J339" s="154">
        <f>F339-I338</f>
        <v/>
      </c>
      <c r="K339" s="376" t="n"/>
      <c r="L339" s="375" t="n"/>
      <c r="M339" s="359" t="n"/>
      <c r="N339" s="376" t="n"/>
      <c r="O339" s="373" t="n"/>
      <c r="P339" s="359" t="n"/>
      <c r="Q339" s="376" t="n"/>
      <c r="R339" s="376" t="n"/>
      <c r="S339" s="373" t="n"/>
      <c r="T339" s="374" t="n"/>
      <c r="U339" s="356" t="n"/>
      <c r="V339" s="168" t="n"/>
    </row>
    <row r="340" ht="15" customHeight="1" thickBot="1">
      <c r="B340" s="47" t="n"/>
      <c r="C340" s="377" t="n"/>
      <c r="D340" s="379" t="n"/>
      <c r="E340" s="402" t="n"/>
      <c r="F340" s="191" t="n"/>
      <c r="G340" s="380" t="n"/>
      <c r="H340" s="44" t="n"/>
      <c r="I340" s="377" t="n"/>
      <c r="J340" s="156">
        <f>F340-I338</f>
        <v/>
      </c>
      <c r="K340" s="381" t="n"/>
      <c r="L340" s="379" t="n"/>
      <c r="M340" s="380" t="n"/>
      <c r="N340" s="406" t="n"/>
      <c r="O340" s="377" t="n"/>
      <c r="P340" s="380" t="n"/>
      <c r="Q340" s="381" t="n"/>
      <c r="R340" s="406" t="n"/>
      <c r="S340" s="377" t="n"/>
      <c r="T340" s="378" t="n"/>
      <c r="U340" s="407" t="n"/>
      <c r="V340" s="168" t="n"/>
    </row>
    <row r="341" ht="15" customHeight="1">
      <c r="B341" s="47" t="n"/>
      <c r="C341" s="382" t="n">
        <v>30</v>
      </c>
      <c r="D341" s="393" t="n"/>
      <c r="E341" s="313" t="n"/>
      <c r="F341" s="192" t="n"/>
      <c r="G341" s="441" t="n"/>
      <c r="H341" s="43" t="n"/>
      <c r="I341" s="408">
        <f>AVERAGE(F341:F343)</f>
        <v/>
      </c>
      <c r="J341" s="153">
        <f>F341-I341</f>
        <v/>
      </c>
      <c r="K341" s="436" t="inlineStr">
        <is>
          <t>-</t>
        </is>
      </c>
      <c r="L341" s="410">
        <f>(I341-$D$57)/$D$59</f>
        <v/>
      </c>
      <c r="M341" s="411">
        <f>10^L341</f>
        <v/>
      </c>
      <c r="N341" s="322">
        <f>M341*(452/G341)</f>
        <v/>
      </c>
      <c r="O341" s="412">
        <f>N341*E341</f>
        <v/>
      </c>
      <c r="P341" s="413">
        <f>O341/1000</f>
        <v/>
      </c>
      <c r="Q341" s="414">
        <f>((P341*10^-12)*(G341*617.9))*10^-6*10^9*10^3</f>
        <v/>
      </c>
      <c r="R341" s="437" t="inlineStr">
        <is>
          <t>-</t>
        </is>
      </c>
      <c r="S341" s="438">
        <f>AVERAGE(O341:O349)</f>
        <v/>
      </c>
      <c r="T341" s="439">
        <f>AVERAGE(P341:P349)</f>
        <v/>
      </c>
      <c r="U341" s="440">
        <f>AVERAGE(Q341:Q349)</f>
        <v/>
      </c>
      <c r="V341" s="168" t="n"/>
    </row>
    <row r="342" ht="15" customHeight="1">
      <c r="B342" s="47" t="n"/>
      <c r="C342" s="373" t="n"/>
      <c r="D342" s="375" t="n"/>
      <c r="E342" s="374" t="n"/>
      <c r="F342" s="190" t="n"/>
      <c r="G342" s="359" t="n"/>
      <c r="H342" s="41" t="n"/>
      <c r="I342" s="373" t="n"/>
      <c r="J342" s="154">
        <f>F342-I341</f>
        <v/>
      </c>
      <c r="K342" s="376" t="n"/>
      <c r="L342" s="375" t="n"/>
      <c r="M342" s="359" t="n"/>
      <c r="N342" s="376" t="n"/>
      <c r="O342" s="373" t="n"/>
      <c r="P342" s="359" t="n"/>
      <c r="Q342" s="376" t="n"/>
      <c r="R342" s="376" t="n"/>
      <c r="S342" s="373" t="n"/>
      <c r="T342" s="374" t="n"/>
      <c r="U342" s="356" t="n"/>
      <c r="V342" s="168" t="n"/>
    </row>
    <row r="343" ht="15" customHeight="1">
      <c r="B343" s="47" t="n"/>
      <c r="C343" s="373" t="n"/>
      <c r="D343" s="375" t="n"/>
      <c r="E343" s="402" t="n"/>
      <c r="F343" s="190" t="n"/>
      <c r="G343" s="359" t="n"/>
      <c r="H343" s="41" t="n"/>
      <c r="I343" s="403" t="n"/>
      <c r="J343" s="154">
        <f>F343-I341</f>
        <v/>
      </c>
      <c r="K343" s="406" t="n"/>
      <c r="L343" s="404" t="n"/>
      <c r="M343" s="405" t="n"/>
      <c r="N343" s="406" t="n"/>
      <c r="O343" s="403" t="n"/>
      <c r="P343" s="405" t="n"/>
      <c r="Q343" s="406" t="n"/>
      <c r="R343" s="406" t="n"/>
      <c r="S343" s="373" t="n"/>
      <c r="T343" s="374" t="n"/>
      <c r="U343" s="356" t="n"/>
      <c r="V343" s="168" t="n"/>
    </row>
    <row r="344" ht="15" customHeight="1">
      <c r="B344" s="47" t="n"/>
      <c r="C344" s="373" t="n"/>
      <c r="D344" s="375" t="n"/>
      <c r="E344" s="314" t="n"/>
      <c r="F344" s="190" t="n"/>
      <c r="G344" s="359" t="n"/>
      <c r="H344" s="40" t="n"/>
      <c r="I344" s="280">
        <f>AVERAGE(F344:F346)</f>
        <v/>
      </c>
      <c r="J344" s="151">
        <f>F344-I344</f>
        <v/>
      </c>
      <c r="K344" s="432">
        <f>I344-I341</f>
        <v/>
      </c>
      <c r="L344" s="285">
        <f>(I344-$D$57)/$D$59</f>
        <v/>
      </c>
      <c r="M344" s="286">
        <f>10^L344</f>
        <v/>
      </c>
      <c r="N344" s="316">
        <f>M344*(452/G341)</f>
        <v/>
      </c>
      <c r="O344" s="288">
        <f>N344*E344</f>
        <v/>
      </c>
      <c r="P344" s="277">
        <f>O344/1000</f>
        <v/>
      </c>
      <c r="Q344" s="278">
        <f>((P344*10^-12)*(G341*617.9))*10^-6*10^9*10^3</f>
        <v/>
      </c>
      <c r="R344" s="433">
        <f>1-(P344/P341)</f>
        <v/>
      </c>
      <c r="S344" s="373" t="n"/>
      <c r="T344" s="374" t="n"/>
      <c r="U344" s="356" t="n"/>
      <c r="V344" s="168" t="n"/>
    </row>
    <row r="345" ht="15" customHeight="1">
      <c r="B345" s="47" t="n"/>
      <c r="C345" s="373" t="n"/>
      <c r="D345" s="375" t="n"/>
      <c r="E345" s="374" t="n"/>
      <c r="F345" s="190" t="n"/>
      <c r="G345" s="359" t="n"/>
      <c r="H345" s="41" t="n"/>
      <c r="I345" s="373" t="n"/>
      <c r="J345" s="154">
        <f>F345-I344</f>
        <v/>
      </c>
      <c r="K345" s="376" t="n"/>
      <c r="L345" s="375" t="n"/>
      <c r="M345" s="359" t="n"/>
      <c r="N345" s="376" t="n"/>
      <c r="O345" s="373" t="n"/>
      <c r="P345" s="359" t="n"/>
      <c r="Q345" s="376" t="n"/>
      <c r="R345" s="376" t="n"/>
      <c r="S345" s="373" t="n"/>
      <c r="T345" s="374" t="n"/>
      <c r="U345" s="356" t="n"/>
      <c r="V345" s="168" t="n"/>
    </row>
    <row r="346" ht="15" customHeight="1">
      <c r="B346" s="47" t="n"/>
      <c r="C346" s="373" t="n"/>
      <c r="D346" s="375" t="n"/>
      <c r="E346" s="402" t="n"/>
      <c r="F346" s="190" t="n"/>
      <c r="G346" s="359" t="n"/>
      <c r="H346" s="41" t="n"/>
      <c r="I346" s="403" t="n"/>
      <c r="J346" s="154">
        <f>F346-I344</f>
        <v/>
      </c>
      <c r="K346" s="406" t="n"/>
      <c r="L346" s="404" t="n"/>
      <c r="M346" s="405" t="n"/>
      <c r="N346" s="406" t="n"/>
      <c r="O346" s="403" t="n"/>
      <c r="P346" s="405" t="n"/>
      <c r="Q346" s="406" t="n"/>
      <c r="R346" s="406" t="n"/>
      <c r="S346" s="373" t="n"/>
      <c r="T346" s="374" t="n"/>
      <c r="U346" s="356" t="n"/>
      <c r="V346" s="168" t="n"/>
    </row>
    <row r="347" ht="15" customHeight="1">
      <c r="B347" s="47" t="n"/>
      <c r="C347" s="373" t="n"/>
      <c r="D347" s="375" t="n"/>
      <c r="E347" s="314" t="n"/>
      <c r="F347" s="190" t="n"/>
      <c r="G347" s="359" t="n"/>
      <c r="H347" s="40" t="n"/>
      <c r="I347" s="247">
        <f>AVERAGE(F347:F349)</f>
        <v/>
      </c>
      <c r="J347" s="151">
        <f>F347-I347</f>
        <v/>
      </c>
      <c r="K347" s="434">
        <f>I347-I344</f>
        <v/>
      </c>
      <c r="L347" s="251">
        <f>(I347-$D$57)/$D$59</f>
        <v/>
      </c>
      <c r="M347" s="266">
        <f>10^L347</f>
        <v/>
      </c>
      <c r="N347" s="316">
        <f>M347*(452/G341)</f>
        <v/>
      </c>
      <c r="O347" s="260">
        <f>N347*E347</f>
        <v/>
      </c>
      <c r="P347" s="257">
        <f>O347/1000</f>
        <v/>
      </c>
      <c r="Q347" s="254">
        <f>((P347*10^-12)*(G341*617.9))*10^-6*10^9*10^3</f>
        <v/>
      </c>
      <c r="R347" s="433">
        <f>1-(P347/P341)</f>
        <v/>
      </c>
      <c r="S347" s="373" t="n"/>
      <c r="T347" s="374" t="n"/>
      <c r="U347" s="356" t="n"/>
      <c r="V347" s="168" t="n"/>
    </row>
    <row r="348" ht="15" customHeight="1">
      <c r="B348" s="47" t="n"/>
      <c r="C348" s="373" t="n"/>
      <c r="D348" s="375" t="n"/>
      <c r="E348" s="374" t="n"/>
      <c r="F348" s="190" t="n"/>
      <c r="G348" s="359" t="n"/>
      <c r="H348" s="41" t="n"/>
      <c r="I348" s="373" t="n"/>
      <c r="J348" s="154">
        <f>F348-I347</f>
        <v/>
      </c>
      <c r="K348" s="376" t="n"/>
      <c r="L348" s="375" t="n"/>
      <c r="M348" s="359" t="n"/>
      <c r="N348" s="376" t="n"/>
      <c r="O348" s="373" t="n"/>
      <c r="P348" s="359" t="n"/>
      <c r="Q348" s="376" t="n"/>
      <c r="R348" s="376" t="n"/>
      <c r="S348" s="373" t="n"/>
      <c r="T348" s="374" t="n"/>
      <c r="U348" s="356" t="n"/>
      <c r="V348" s="168" t="n"/>
    </row>
    <row r="349" ht="15" customHeight="1" thickBot="1">
      <c r="B349" s="47" t="n"/>
      <c r="C349" s="377" t="n"/>
      <c r="D349" s="379" t="n"/>
      <c r="E349" s="402" t="n"/>
      <c r="F349" s="191" t="n"/>
      <c r="G349" s="380" t="n"/>
      <c r="H349" s="44" t="n"/>
      <c r="I349" s="377" t="n"/>
      <c r="J349" s="156">
        <f>F349-I347</f>
        <v/>
      </c>
      <c r="K349" s="381" t="n"/>
      <c r="L349" s="379" t="n"/>
      <c r="M349" s="380" t="n"/>
      <c r="N349" s="406" t="n"/>
      <c r="O349" s="377" t="n"/>
      <c r="P349" s="380" t="n"/>
      <c r="Q349" s="381" t="n"/>
      <c r="R349" s="406" t="n"/>
      <c r="S349" s="377" t="n"/>
      <c r="T349" s="378" t="n"/>
      <c r="U349" s="407" t="n"/>
      <c r="V349" s="168" t="n"/>
    </row>
    <row r="350" ht="15" customHeight="1">
      <c r="B350" s="47" t="n"/>
      <c r="C350" s="382" t="n">
        <v>31</v>
      </c>
      <c r="D350" s="393" t="n"/>
      <c r="E350" s="313" t="n"/>
      <c r="F350" s="192" t="n"/>
      <c r="G350" s="441" t="n"/>
      <c r="H350" s="43" t="n"/>
      <c r="I350" s="408">
        <f>AVERAGE(F350:F352)</f>
        <v/>
      </c>
      <c r="J350" s="153">
        <f>F350-I350</f>
        <v/>
      </c>
      <c r="K350" s="436" t="inlineStr">
        <is>
          <t>-</t>
        </is>
      </c>
      <c r="L350" s="410">
        <f>(I350-$D$57)/$D$59</f>
        <v/>
      </c>
      <c r="M350" s="411">
        <f>10^L350</f>
        <v/>
      </c>
      <c r="N350" s="322">
        <f>M350*(452/G350)</f>
        <v/>
      </c>
      <c r="O350" s="412">
        <f>N350*E350</f>
        <v/>
      </c>
      <c r="P350" s="413">
        <f>O350/1000</f>
        <v/>
      </c>
      <c r="Q350" s="414">
        <f>((P350*10^-12)*(G350*617.9))*10^-6*10^9*10^3</f>
        <v/>
      </c>
      <c r="R350" s="437" t="inlineStr">
        <is>
          <t>-</t>
        </is>
      </c>
      <c r="S350" s="438">
        <f>AVERAGE(O350:O358)</f>
        <v/>
      </c>
      <c r="T350" s="439">
        <f>AVERAGE(P350:P358)</f>
        <v/>
      </c>
      <c r="U350" s="440">
        <f>AVERAGE(Q350:Q358)</f>
        <v/>
      </c>
      <c r="V350" s="168" t="n"/>
    </row>
    <row r="351" ht="15" customHeight="1">
      <c r="B351" s="47" t="n"/>
      <c r="C351" s="373" t="n"/>
      <c r="D351" s="375" t="n"/>
      <c r="E351" s="374" t="n"/>
      <c r="F351" s="190" t="n"/>
      <c r="G351" s="359" t="n"/>
      <c r="H351" s="41" t="n"/>
      <c r="I351" s="373" t="n"/>
      <c r="J351" s="154">
        <f>F351-I350</f>
        <v/>
      </c>
      <c r="K351" s="376" t="n"/>
      <c r="L351" s="375" t="n"/>
      <c r="M351" s="359" t="n"/>
      <c r="N351" s="376" t="n"/>
      <c r="O351" s="373" t="n"/>
      <c r="P351" s="359" t="n"/>
      <c r="Q351" s="376" t="n"/>
      <c r="R351" s="376" t="n"/>
      <c r="S351" s="373" t="n"/>
      <c r="T351" s="374" t="n"/>
      <c r="U351" s="356" t="n"/>
      <c r="V351" s="168" t="n"/>
    </row>
    <row r="352" ht="15" customHeight="1">
      <c r="B352" s="47" t="n"/>
      <c r="C352" s="373" t="n"/>
      <c r="D352" s="375" t="n"/>
      <c r="E352" s="402" t="n"/>
      <c r="F352" s="190" t="n"/>
      <c r="G352" s="359" t="n"/>
      <c r="H352" s="41" t="n"/>
      <c r="I352" s="403" t="n"/>
      <c r="J352" s="154">
        <f>F352-I350</f>
        <v/>
      </c>
      <c r="K352" s="406" t="n"/>
      <c r="L352" s="404" t="n"/>
      <c r="M352" s="405" t="n"/>
      <c r="N352" s="406" t="n"/>
      <c r="O352" s="403" t="n"/>
      <c r="P352" s="405" t="n"/>
      <c r="Q352" s="406" t="n"/>
      <c r="R352" s="406" t="n"/>
      <c r="S352" s="373" t="n"/>
      <c r="T352" s="374" t="n"/>
      <c r="U352" s="356" t="n"/>
      <c r="V352" s="168" t="n"/>
    </row>
    <row r="353" ht="15" customHeight="1">
      <c r="B353" s="47" t="n"/>
      <c r="C353" s="373" t="n"/>
      <c r="D353" s="375" t="n"/>
      <c r="E353" s="314" t="n"/>
      <c r="F353" s="190" t="n"/>
      <c r="G353" s="359" t="n"/>
      <c r="H353" s="40" t="n"/>
      <c r="I353" s="280">
        <f>AVERAGE(F353:F355)</f>
        <v/>
      </c>
      <c r="J353" s="151">
        <f>F353-I353</f>
        <v/>
      </c>
      <c r="K353" s="432">
        <f>I353-I350</f>
        <v/>
      </c>
      <c r="L353" s="285">
        <f>(I353-$D$57)/$D$59</f>
        <v/>
      </c>
      <c r="M353" s="286">
        <f>10^L353</f>
        <v/>
      </c>
      <c r="N353" s="316">
        <f>M353*(452/G350)</f>
        <v/>
      </c>
      <c r="O353" s="288">
        <f>N353*E353</f>
        <v/>
      </c>
      <c r="P353" s="277">
        <f>O353/1000</f>
        <v/>
      </c>
      <c r="Q353" s="278">
        <f>((P353*10^-12)*(G350*617.9))*10^-6*10^9*10^3</f>
        <v/>
      </c>
      <c r="R353" s="433">
        <f>1-(P353/P350)</f>
        <v/>
      </c>
      <c r="S353" s="373" t="n"/>
      <c r="T353" s="374" t="n"/>
      <c r="U353" s="356" t="n"/>
      <c r="V353" s="168" t="n"/>
    </row>
    <row r="354" ht="15" customHeight="1">
      <c r="B354" s="47" t="n"/>
      <c r="C354" s="373" t="n"/>
      <c r="D354" s="375" t="n"/>
      <c r="E354" s="374" t="n"/>
      <c r="F354" s="190" t="n"/>
      <c r="G354" s="359" t="n"/>
      <c r="H354" s="41" t="n"/>
      <c r="I354" s="373" t="n"/>
      <c r="J354" s="154">
        <f>F354-I353</f>
        <v/>
      </c>
      <c r="K354" s="376" t="n"/>
      <c r="L354" s="375" t="n"/>
      <c r="M354" s="359" t="n"/>
      <c r="N354" s="376" t="n"/>
      <c r="O354" s="373" t="n"/>
      <c r="P354" s="359" t="n"/>
      <c r="Q354" s="376" t="n"/>
      <c r="R354" s="376" t="n"/>
      <c r="S354" s="373" t="n"/>
      <c r="T354" s="374" t="n"/>
      <c r="U354" s="356" t="n"/>
      <c r="V354" s="168" t="n"/>
    </row>
    <row r="355" ht="15" customHeight="1">
      <c r="B355" s="47" t="n"/>
      <c r="C355" s="373" t="n"/>
      <c r="D355" s="375" t="n"/>
      <c r="E355" s="402" t="n"/>
      <c r="F355" s="190" t="n"/>
      <c r="G355" s="359" t="n"/>
      <c r="H355" s="41" t="n"/>
      <c r="I355" s="403" t="n"/>
      <c r="J355" s="154">
        <f>F355-I353</f>
        <v/>
      </c>
      <c r="K355" s="406" t="n"/>
      <c r="L355" s="404" t="n"/>
      <c r="M355" s="405" t="n"/>
      <c r="N355" s="406" t="n"/>
      <c r="O355" s="403" t="n"/>
      <c r="P355" s="405" t="n"/>
      <c r="Q355" s="406" t="n"/>
      <c r="R355" s="406" t="n"/>
      <c r="S355" s="373" t="n"/>
      <c r="T355" s="374" t="n"/>
      <c r="U355" s="356" t="n"/>
      <c r="V355" s="168" t="n"/>
    </row>
    <row r="356" ht="15" customHeight="1">
      <c r="B356" s="47" t="n"/>
      <c r="C356" s="373" t="n"/>
      <c r="D356" s="375" t="n"/>
      <c r="E356" s="314" t="n"/>
      <c r="F356" s="190" t="n"/>
      <c r="G356" s="359" t="n"/>
      <c r="H356" s="40" t="n"/>
      <c r="I356" s="247">
        <f>AVERAGE(F356:F358)</f>
        <v/>
      </c>
      <c r="J356" s="151">
        <f>F356-I356</f>
        <v/>
      </c>
      <c r="K356" s="434">
        <f>I356-I353</f>
        <v/>
      </c>
      <c r="L356" s="251">
        <f>(I356-$D$57)/$D$59</f>
        <v/>
      </c>
      <c r="M356" s="266">
        <f>10^L356</f>
        <v/>
      </c>
      <c r="N356" s="316">
        <f>M356*(452/G350)</f>
        <v/>
      </c>
      <c r="O356" s="260">
        <f>N356*E356</f>
        <v/>
      </c>
      <c r="P356" s="257">
        <f>O356/1000</f>
        <v/>
      </c>
      <c r="Q356" s="254">
        <f>((P356*10^-12)*(G350*617.9))*10^-6*10^9*10^3</f>
        <v/>
      </c>
      <c r="R356" s="433">
        <f>1-(P356/P350)</f>
        <v/>
      </c>
      <c r="S356" s="373" t="n"/>
      <c r="T356" s="374" t="n"/>
      <c r="U356" s="356" t="n"/>
      <c r="V356" s="168" t="n"/>
    </row>
    <row r="357" ht="15" customHeight="1">
      <c r="B357" s="47" t="n"/>
      <c r="C357" s="373" t="n"/>
      <c r="D357" s="375" t="n"/>
      <c r="E357" s="374" t="n"/>
      <c r="F357" s="190" t="n"/>
      <c r="G357" s="359" t="n"/>
      <c r="H357" s="41" t="n"/>
      <c r="I357" s="373" t="n"/>
      <c r="J357" s="154">
        <f>F357-I356</f>
        <v/>
      </c>
      <c r="K357" s="376" t="n"/>
      <c r="L357" s="375" t="n"/>
      <c r="M357" s="359" t="n"/>
      <c r="N357" s="376" t="n"/>
      <c r="O357" s="373" t="n"/>
      <c r="P357" s="359" t="n"/>
      <c r="Q357" s="376" t="n"/>
      <c r="R357" s="376" t="n"/>
      <c r="S357" s="373" t="n"/>
      <c r="T357" s="374" t="n"/>
      <c r="U357" s="356" t="n"/>
      <c r="V357" s="168" t="n"/>
    </row>
    <row r="358" ht="15" customHeight="1" thickBot="1">
      <c r="B358" s="47" t="n"/>
      <c r="C358" s="377" t="n"/>
      <c r="D358" s="379" t="n"/>
      <c r="E358" s="402" t="n"/>
      <c r="F358" s="191" t="n"/>
      <c r="G358" s="380" t="n"/>
      <c r="H358" s="44" t="n"/>
      <c r="I358" s="377" t="n"/>
      <c r="J358" s="156">
        <f>F358-I356</f>
        <v/>
      </c>
      <c r="K358" s="381" t="n"/>
      <c r="L358" s="379" t="n"/>
      <c r="M358" s="380" t="n"/>
      <c r="N358" s="406" t="n"/>
      <c r="O358" s="377" t="n"/>
      <c r="P358" s="380" t="n"/>
      <c r="Q358" s="381" t="n"/>
      <c r="R358" s="406" t="n"/>
      <c r="S358" s="377" t="n"/>
      <c r="T358" s="378" t="n"/>
      <c r="U358" s="407" t="n"/>
      <c r="V358" s="168" t="n"/>
    </row>
    <row r="359" ht="15" customHeight="1">
      <c r="B359" s="47" t="n"/>
      <c r="C359" s="382" t="n">
        <v>32</v>
      </c>
      <c r="D359" s="393" t="n"/>
      <c r="E359" s="313" t="n"/>
      <c r="F359" s="192" t="n"/>
      <c r="G359" s="441" t="n"/>
      <c r="H359" s="43" t="n"/>
      <c r="I359" s="408">
        <f>AVERAGE(F359:F361)</f>
        <v/>
      </c>
      <c r="J359" s="153">
        <f>F359-I359</f>
        <v/>
      </c>
      <c r="K359" s="436" t="inlineStr">
        <is>
          <t>-</t>
        </is>
      </c>
      <c r="L359" s="410">
        <f>(I359-$D$57)/$D$59</f>
        <v/>
      </c>
      <c r="M359" s="411">
        <f>10^L359</f>
        <v/>
      </c>
      <c r="N359" s="322">
        <f>M359*(452/G359)</f>
        <v/>
      </c>
      <c r="O359" s="412">
        <f>N359*E359</f>
        <v/>
      </c>
      <c r="P359" s="413">
        <f>O359/1000</f>
        <v/>
      </c>
      <c r="Q359" s="414">
        <f>((P359*10^-12)*(G359*617.9))*10^-6*10^9*10^3</f>
        <v/>
      </c>
      <c r="R359" s="437" t="inlineStr">
        <is>
          <t>-</t>
        </is>
      </c>
      <c r="S359" s="438">
        <f>AVERAGE(O359:O367)</f>
        <v/>
      </c>
      <c r="T359" s="439">
        <f>AVERAGE(P359:P367)</f>
        <v/>
      </c>
      <c r="U359" s="440">
        <f>AVERAGE(Q359:Q367)</f>
        <v/>
      </c>
      <c r="V359" s="168" t="n"/>
    </row>
    <row r="360" ht="15" customHeight="1">
      <c r="B360" s="47" t="n"/>
      <c r="C360" s="373" t="n"/>
      <c r="D360" s="375" t="n"/>
      <c r="E360" s="374" t="n"/>
      <c r="F360" s="190" t="n"/>
      <c r="G360" s="359" t="n"/>
      <c r="H360" s="41" t="n"/>
      <c r="I360" s="373" t="n"/>
      <c r="J360" s="154">
        <f>F360-I359</f>
        <v/>
      </c>
      <c r="K360" s="376" t="n"/>
      <c r="L360" s="375" t="n"/>
      <c r="M360" s="359" t="n"/>
      <c r="N360" s="376" t="n"/>
      <c r="O360" s="373" t="n"/>
      <c r="P360" s="359" t="n"/>
      <c r="Q360" s="376" t="n"/>
      <c r="R360" s="376" t="n"/>
      <c r="S360" s="373" t="n"/>
      <c r="T360" s="374" t="n"/>
      <c r="U360" s="356" t="n"/>
      <c r="V360" s="168" t="n"/>
    </row>
    <row r="361" ht="15" customHeight="1">
      <c r="B361" s="47" t="n"/>
      <c r="C361" s="373" t="n"/>
      <c r="D361" s="375" t="n"/>
      <c r="E361" s="402" t="n"/>
      <c r="F361" s="190" t="n"/>
      <c r="G361" s="359" t="n"/>
      <c r="H361" s="41" t="n"/>
      <c r="I361" s="403" t="n"/>
      <c r="J361" s="154">
        <f>F361-I359</f>
        <v/>
      </c>
      <c r="K361" s="406" t="n"/>
      <c r="L361" s="404" t="n"/>
      <c r="M361" s="405" t="n"/>
      <c r="N361" s="406" t="n"/>
      <c r="O361" s="403" t="n"/>
      <c r="P361" s="405" t="n"/>
      <c r="Q361" s="406" t="n"/>
      <c r="R361" s="406" t="n"/>
      <c r="S361" s="373" t="n"/>
      <c r="T361" s="374" t="n"/>
      <c r="U361" s="356" t="n"/>
      <c r="V361" s="168" t="n"/>
    </row>
    <row r="362" ht="15" customHeight="1">
      <c r="B362" s="47" t="n"/>
      <c r="C362" s="373" t="n"/>
      <c r="D362" s="375" t="n"/>
      <c r="E362" s="314" t="n"/>
      <c r="F362" s="190" t="n"/>
      <c r="G362" s="359" t="n"/>
      <c r="H362" s="40" t="n"/>
      <c r="I362" s="280">
        <f>AVERAGE(F362:F364)</f>
        <v/>
      </c>
      <c r="J362" s="151">
        <f>F362-I362</f>
        <v/>
      </c>
      <c r="K362" s="432">
        <f>I362-I359</f>
        <v/>
      </c>
      <c r="L362" s="285">
        <f>(I362-$D$57)/$D$59</f>
        <v/>
      </c>
      <c r="M362" s="286">
        <f>10^L362</f>
        <v/>
      </c>
      <c r="N362" s="316">
        <f>M362*(452/G359)</f>
        <v/>
      </c>
      <c r="O362" s="288">
        <f>N362*E362</f>
        <v/>
      </c>
      <c r="P362" s="277">
        <f>O362/1000</f>
        <v/>
      </c>
      <c r="Q362" s="278">
        <f>((P362*10^-12)*(G359*617.9))*10^-6*10^9*10^3</f>
        <v/>
      </c>
      <c r="R362" s="433">
        <f>1-(P362/P359)</f>
        <v/>
      </c>
      <c r="S362" s="373" t="n"/>
      <c r="T362" s="374" t="n"/>
      <c r="U362" s="356" t="n"/>
      <c r="V362" s="168" t="n"/>
    </row>
    <row r="363" ht="15" customHeight="1">
      <c r="B363" s="47" t="n"/>
      <c r="C363" s="373" t="n"/>
      <c r="D363" s="375" t="n"/>
      <c r="E363" s="374" t="n"/>
      <c r="F363" s="190" t="n"/>
      <c r="G363" s="359" t="n"/>
      <c r="H363" s="41" t="n"/>
      <c r="I363" s="373" t="n"/>
      <c r="J363" s="154">
        <f>F363-I362</f>
        <v/>
      </c>
      <c r="K363" s="376" t="n"/>
      <c r="L363" s="375" t="n"/>
      <c r="M363" s="359" t="n"/>
      <c r="N363" s="376" t="n"/>
      <c r="O363" s="373" t="n"/>
      <c r="P363" s="359" t="n"/>
      <c r="Q363" s="376" t="n"/>
      <c r="R363" s="376" t="n"/>
      <c r="S363" s="373" t="n"/>
      <c r="T363" s="374" t="n"/>
      <c r="U363" s="356" t="n"/>
      <c r="V363" s="168" t="n"/>
    </row>
    <row r="364" ht="15" customHeight="1">
      <c r="B364" s="47" t="n"/>
      <c r="C364" s="373" t="n"/>
      <c r="D364" s="375" t="n"/>
      <c r="E364" s="402" t="n"/>
      <c r="F364" s="190" t="n"/>
      <c r="G364" s="359" t="n"/>
      <c r="H364" s="41" t="n"/>
      <c r="I364" s="403" t="n"/>
      <c r="J364" s="154">
        <f>F364-I362</f>
        <v/>
      </c>
      <c r="K364" s="406" t="n"/>
      <c r="L364" s="404" t="n"/>
      <c r="M364" s="405" t="n"/>
      <c r="N364" s="406" t="n"/>
      <c r="O364" s="403" t="n"/>
      <c r="P364" s="405" t="n"/>
      <c r="Q364" s="406" t="n"/>
      <c r="R364" s="406" t="n"/>
      <c r="S364" s="373" t="n"/>
      <c r="T364" s="374" t="n"/>
      <c r="U364" s="356" t="n"/>
      <c r="V364" s="168" t="n"/>
    </row>
    <row r="365" ht="15" customHeight="1">
      <c r="B365" s="47" t="n"/>
      <c r="C365" s="373" t="n"/>
      <c r="D365" s="375" t="n"/>
      <c r="E365" s="314" t="n"/>
      <c r="F365" s="190" t="n"/>
      <c r="G365" s="359" t="n"/>
      <c r="H365" s="40" t="n"/>
      <c r="I365" s="247">
        <f>AVERAGE(F365:F367)</f>
        <v/>
      </c>
      <c r="J365" s="151">
        <f>F365-I365</f>
        <v/>
      </c>
      <c r="K365" s="434">
        <f>I365-I362</f>
        <v/>
      </c>
      <c r="L365" s="251">
        <f>(I365-$D$57)/$D$59</f>
        <v/>
      </c>
      <c r="M365" s="266">
        <f>10^L365</f>
        <v/>
      </c>
      <c r="N365" s="316">
        <f>M365*(452/G359)</f>
        <v/>
      </c>
      <c r="O365" s="260">
        <f>N365*E365</f>
        <v/>
      </c>
      <c r="P365" s="257">
        <f>O365/1000</f>
        <v/>
      </c>
      <c r="Q365" s="254">
        <f>((P365*10^-12)*(G359*617.9))*10^-6*10^9*10^3</f>
        <v/>
      </c>
      <c r="R365" s="433">
        <f>1-(P365/P359)</f>
        <v/>
      </c>
      <c r="S365" s="373" t="n"/>
      <c r="T365" s="374" t="n"/>
      <c r="U365" s="356" t="n"/>
      <c r="V365" s="168" t="n"/>
    </row>
    <row r="366" ht="15" customHeight="1">
      <c r="B366" s="47" t="n"/>
      <c r="C366" s="373" t="n"/>
      <c r="D366" s="375" t="n"/>
      <c r="E366" s="374" t="n"/>
      <c r="F366" s="190" t="n"/>
      <c r="G366" s="359" t="n"/>
      <c r="H366" s="41" t="n"/>
      <c r="I366" s="373" t="n"/>
      <c r="J366" s="154">
        <f>F366-I365</f>
        <v/>
      </c>
      <c r="K366" s="376" t="n"/>
      <c r="L366" s="375" t="n"/>
      <c r="M366" s="359" t="n"/>
      <c r="N366" s="376" t="n"/>
      <c r="O366" s="373" t="n"/>
      <c r="P366" s="359" t="n"/>
      <c r="Q366" s="376" t="n"/>
      <c r="R366" s="376" t="n"/>
      <c r="S366" s="373" t="n"/>
      <c r="T366" s="374" t="n"/>
      <c r="U366" s="356" t="n"/>
      <c r="V366" s="168" t="n"/>
    </row>
    <row r="367" ht="15" customHeight="1" thickBot="1">
      <c r="B367" s="47" t="n"/>
      <c r="C367" s="377" t="n"/>
      <c r="D367" s="379" t="n"/>
      <c r="E367" s="402" t="n"/>
      <c r="F367" s="191" t="n"/>
      <c r="G367" s="380" t="n"/>
      <c r="H367" s="44" t="n"/>
      <c r="I367" s="377" t="n"/>
      <c r="J367" s="156">
        <f>F367-I365</f>
        <v/>
      </c>
      <c r="K367" s="381" t="n"/>
      <c r="L367" s="379" t="n"/>
      <c r="M367" s="380" t="n"/>
      <c r="N367" s="406" t="n"/>
      <c r="O367" s="377" t="n"/>
      <c r="P367" s="380" t="n"/>
      <c r="Q367" s="381" t="n"/>
      <c r="R367" s="406" t="n"/>
      <c r="S367" s="377" t="n"/>
      <c r="T367" s="378" t="n"/>
      <c r="U367" s="407" t="n"/>
      <c r="V367" s="168" t="n"/>
    </row>
    <row r="368" ht="15" customHeight="1">
      <c r="B368" s="47" t="n"/>
      <c r="C368" s="168" t="n"/>
      <c r="D368" s="168" t="n"/>
      <c r="E368" s="168" t="n"/>
      <c r="F368" s="168" t="n"/>
      <c r="G368" s="168" t="n"/>
      <c r="H368" s="168" t="n"/>
      <c r="I368" s="168" t="n"/>
      <c r="J368" s="168" t="n"/>
      <c r="K368" s="168" t="n"/>
      <c r="L368" s="168" t="n"/>
      <c r="M368" s="168" t="n"/>
      <c r="N368" s="168" t="n"/>
      <c r="O368" s="168" t="n"/>
      <c r="P368" s="168" t="n"/>
      <c r="Q368" s="168" t="n"/>
      <c r="R368" s="168" t="n"/>
      <c r="S368" s="168" t="n"/>
      <c r="T368" s="168" t="n"/>
      <c r="U368" s="168" t="n"/>
      <c r="V368" s="168" t="n"/>
    </row>
    <row r="369" ht="15" customHeight="1"/>
  </sheetData>
  <mergeCells count="1159">
    <mergeCell ref="U323:U331"/>
    <mergeCell ref="U332:U340"/>
    <mergeCell ref="S314:S322"/>
    <mergeCell ref="S323:S331"/>
    <mergeCell ref="S332:S340"/>
    <mergeCell ref="P83:P85"/>
    <mergeCell ref="P89:P91"/>
    <mergeCell ref="Q89:Q91"/>
    <mergeCell ref="U305:U313"/>
    <mergeCell ref="S296:S304"/>
    <mergeCell ref="J16:J17"/>
    <mergeCell ref="J19:J20"/>
    <mergeCell ref="J22:J23"/>
    <mergeCell ref="J25:J26"/>
    <mergeCell ref="J28:J29"/>
    <mergeCell ref="P80:P82"/>
    <mergeCell ref="J31:J32"/>
    <mergeCell ref="H49:H53"/>
    <mergeCell ref="E80:E82"/>
    <mergeCell ref="I80:I82"/>
    <mergeCell ref="U314:U322"/>
    <mergeCell ref="N83:N85"/>
    <mergeCell ref="O83:O85"/>
    <mergeCell ref="L80:L82"/>
    <mergeCell ref="M80:M82"/>
    <mergeCell ref="N80:N82"/>
    <mergeCell ref="O80:O82"/>
    <mergeCell ref="E86:E88"/>
    <mergeCell ref="I86:I88"/>
    <mergeCell ref="L86:L88"/>
    <mergeCell ref="M86:M88"/>
    <mergeCell ref="N86:N88"/>
    <mergeCell ref="Q80:Q82"/>
    <mergeCell ref="E83:E85"/>
    <mergeCell ref="I83:I85"/>
    <mergeCell ref="L83:L85"/>
    <mergeCell ref="M83:M85"/>
    <mergeCell ref="U296:U304"/>
    <mergeCell ref="S260:S268"/>
    <mergeCell ref="S269:S277"/>
    <mergeCell ref="S278:S286"/>
    <mergeCell ref="S287:S295"/>
    <mergeCell ref="Q110:Q112"/>
    <mergeCell ref="S152:S160"/>
    <mergeCell ref="U278:U286"/>
    <mergeCell ref="S224:S232"/>
    <mergeCell ref="S233:S241"/>
    <mergeCell ref="E89:E91"/>
    <mergeCell ref="I89:I91"/>
    <mergeCell ref="L89:L91"/>
    <mergeCell ref="M89:M91"/>
    <mergeCell ref="N89:N91"/>
    <mergeCell ref="Q92:Q94"/>
    <mergeCell ref="E92:E94"/>
    <mergeCell ref="I92:I94"/>
    <mergeCell ref="L92:L94"/>
    <mergeCell ref="M92:M94"/>
    <mergeCell ref="C89:C97"/>
    <mergeCell ref="C80:C88"/>
    <mergeCell ref="U287:U295"/>
    <mergeCell ref="O89:O91"/>
    <mergeCell ref="O86:O88"/>
    <mergeCell ref="P86:P88"/>
    <mergeCell ref="Q86:Q88"/>
    <mergeCell ref="N95:N97"/>
    <mergeCell ref="O95:O97"/>
    <mergeCell ref="P95:P97"/>
    <mergeCell ref="E98:E100"/>
    <mergeCell ref="I98:I100"/>
    <mergeCell ref="L98:L100"/>
    <mergeCell ref="M98:M100"/>
    <mergeCell ref="N98:N100"/>
    <mergeCell ref="E95:E97"/>
    <mergeCell ref="K95:K97"/>
    <mergeCell ref="K98:K100"/>
    <mergeCell ref="N92:N94"/>
    <mergeCell ref="O92:O94"/>
    <mergeCell ref="P92:P94"/>
    <mergeCell ref="Q95:Q97"/>
    <mergeCell ref="P110:P112"/>
    <mergeCell ref="I95:I97"/>
    <mergeCell ref="L95:L97"/>
    <mergeCell ref="M95:M97"/>
    <mergeCell ref="O98:O100"/>
    <mergeCell ref="P98:P100"/>
    <mergeCell ref="S251:S259"/>
    <mergeCell ref="Q104:Q106"/>
    <mergeCell ref="Q116:Q118"/>
    <mergeCell ref="Q134:Q136"/>
    <mergeCell ref="Q113:Q115"/>
    <mergeCell ref="R257:R259"/>
    <mergeCell ref="R206:R208"/>
    <mergeCell ref="Q185:Q187"/>
    <mergeCell ref="R242:R244"/>
    <mergeCell ref="R254:R256"/>
    <mergeCell ref="U233:U241"/>
    <mergeCell ref="U242:U250"/>
    <mergeCell ref="E101:E103"/>
    <mergeCell ref="I101:I103"/>
    <mergeCell ref="L101:L103"/>
    <mergeCell ref="M101:M103"/>
    <mergeCell ref="N101:N103"/>
    <mergeCell ref="O101:O103"/>
    <mergeCell ref="K101:K103"/>
    <mergeCell ref="E104:E106"/>
    <mergeCell ref="I104:I106"/>
    <mergeCell ref="C98:C106"/>
    <mergeCell ref="C107:C115"/>
    <mergeCell ref="U260:U268"/>
    <mergeCell ref="S179:S187"/>
    <mergeCell ref="S188:S196"/>
    <mergeCell ref="S206:S214"/>
    <mergeCell ref="S215:S223"/>
    <mergeCell ref="O107:O109"/>
    <mergeCell ref="L104:L106"/>
    <mergeCell ref="M104:M106"/>
    <mergeCell ref="N104:N106"/>
    <mergeCell ref="O104:O106"/>
    <mergeCell ref="P104:P106"/>
    <mergeCell ref="E110:E112"/>
    <mergeCell ref="I110:I112"/>
    <mergeCell ref="L110:L112"/>
    <mergeCell ref="M110:M112"/>
    <mergeCell ref="N110:N112"/>
    <mergeCell ref="E107:E109"/>
    <mergeCell ref="I107:I109"/>
    <mergeCell ref="L107:L109"/>
    <mergeCell ref="M107:M109"/>
    <mergeCell ref="N107:N109"/>
    <mergeCell ref="O110:O112"/>
    <mergeCell ref="P113:P115"/>
    <mergeCell ref="U80:U88"/>
    <mergeCell ref="U89:U97"/>
    <mergeCell ref="U98:U106"/>
    <mergeCell ref="U107:U115"/>
    <mergeCell ref="Q107:Q109"/>
    <mergeCell ref="P101:P103"/>
    <mergeCell ref="Q101:Q103"/>
    <mergeCell ref="P107:P109"/>
    <mergeCell ref="Q83:Q85"/>
    <mergeCell ref="Q98:Q100"/>
    <mergeCell ref="E113:E115"/>
    <mergeCell ref="I113:I115"/>
    <mergeCell ref="L113:L115"/>
    <mergeCell ref="M113:M115"/>
    <mergeCell ref="N113:N115"/>
    <mergeCell ref="O113:O115"/>
    <mergeCell ref="E116:E118"/>
    <mergeCell ref="I116:I118"/>
    <mergeCell ref="C116:C124"/>
    <mergeCell ref="R365:R367"/>
    <mergeCell ref="T80:T88"/>
    <mergeCell ref="T89:T97"/>
    <mergeCell ref="T98:T106"/>
    <mergeCell ref="T107:T115"/>
    <mergeCell ref="S143:S151"/>
    <mergeCell ref="P119:P121"/>
    <mergeCell ref="L116:L118"/>
    <mergeCell ref="M116:M118"/>
    <mergeCell ref="N116:N118"/>
    <mergeCell ref="O116:O118"/>
    <mergeCell ref="P116:P118"/>
    <mergeCell ref="E119:E121"/>
    <mergeCell ref="I119:I121"/>
    <mergeCell ref="L119:L121"/>
    <mergeCell ref="M119:M121"/>
    <mergeCell ref="N119:N121"/>
    <mergeCell ref="O119:O121"/>
    <mergeCell ref="T116:T124"/>
    <mergeCell ref="T359:T367"/>
    <mergeCell ref="U116:U124"/>
    <mergeCell ref="U251:U259"/>
    <mergeCell ref="Q119:Q121"/>
    <mergeCell ref="P122:P124"/>
    <mergeCell ref="Q122:Q124"/>
    <mergeCell ref="P125:P127"/>
    <mergeCell ref="Q125:Q127"/>
    <mergeCell ref="E122:E124"/>
    <mergeCell ref="I122:I124"/>
    <mergeCell ref="L122:L124"/>
    <mergeCell ref="M122:M124"/>
    <mergeCell ref="N122:N124"/>
    <mergeCell ref="O122:O124"/>
    <mergeCell ref="R362:R364"/>
    <mergeCell ref="R359:R361"/>
    <mergeCell ref="Q128:Q130"/>
    <mergeCell ref="O134:O136"/>
    <mergeCell ref="P134:P136"/>
    <mergeCell ref="E125:E127"/>
    <mergeCell ref="I125:I127"/>
    <mergeCell ref="L125:L127"/>
    <mergeCell ref="M125:M127"/>
    <mergeCell ref="N125:N127"/>
    <mergeCell ref="E128:E130"/>
    <mergeCell ref="I128:I130"/>
    <mergeCell ref="C125:C133"/>
    <mergeCell ref="R353:R355"/>
    <mergeCell ref="R356:R358"/>
    <mergeCell ref="N131:N133"/>
    <mergeCell ref="O131:O133"/>
    <mergeCell ref="P131:P133"/>
    <mergeCell ref="E134:E136"/>
    <mergeCell ref="M134:M136"/>
    <mergeCell ref="T125:T133"/>
    <mergeCell ref="U125:U133"/>
    <mergeCell ref="L128:L130"/>
    <mergeCell ref="M128:M130"/>
    <mergeCell ref="N128:N130"/>
    <mergeCell ref="O128:O130"/>
    <mergeCell ref="P128:P130"/>
    <mergeCell ref="Q131:Q133"/>
    <mergeCell ref="O125:O127"/>
    <mergeCell ref="N134:N136"/>
    <mergeCell ref="E131:E133"/>
    <mergeCell ref="I131:I133"/>
    <mergeCell ref="L131:L133"/>
    <mergeCell ref="M131:M133"/>
    <mergeCell ref="G134:G142"/>
    <mergeCell ref="I134:I136"/>
    <mergeCell ref="L134:L136"/>
    <mergeCell ref="R350:R352"/>
    <mergeCell ref="E137:E139"/>
    <mergeCell ref="I137:I139"/>
    <mergeCell ref="L137:L139"/>
    <mergeCell ref="M137:M139"/>
    <mergeCell ref="N137:N139"/>
    <mergeCell ref="O137:O139"/>
    <mergeCell ref="E140:E142"/>
    <mergeCell ref="I140:I142"/>
    <mergeCell ref="R329:R331"/>
    <mergeCell ref="R341:R343"/>
    <mergeCell ref="R347:R349"/>
    <mergeCell ref="P143:P145"/>
    <mergeCell ref="P140:P142"/>
    <mergeCell ref="Q140:Q142"/>
    <mergeCell ref="Q149:Q151"/>
    <mergeCell ref="Q152:Q154"/>
    <mergeCell ref="R305:R307"/>
    <mergeCell ref="R314:R316"/>
    <mergeCell ref="L143:L145"/>
    <mergeCell ref="N143:N145"/>
    <mergeCell ref="M143:M145"/>
    <mergeCell ref="T134:T142"/>
    <mergeCell ref="U134:U142"/>
    <mergeCell ref="U143:U151"/>
    <mergeCell ref="L140:L142"/>
    <mergeCell ref="M140:M142"/>
    <mergeCell ref="N140:N142"/>
    <mergeCell ref="O140:O142"/>
    <mergeCell ref="P137:P139"/>
    <mergeCell ref="Q137:Q139"/>
    <mergeCell ref="T143:T151"/>
    <mergeCell ref="T305:T313"/>
    <mergeCell ref="T314:T322"/>
    <mergeCell ref="T323:T331"/>
    <mergeCell ref="Q143:Q145"/>
    <mergeCell ref="P146:P148"/>
    <mergeCell ref="Q146:Q148"/>
    <mergeCell ref="P149:P151"/>
    <mergeCell ref="S305:S313"/>
    <mergeCell ref="E146:E148"/>
    <mergeCell ref="I146:I148"/>
    <mergeCell ref="L146:L148"/>
    <mergeCell ref="M146:M148"/>
    <mergeCell ref="N146:N148"/>
    <mergeCell ref="O146:O148"/>
    <mergeCell ref="G143:G151"/>
    <mergeCell ref="O143:O145"/>
    <mergeCell ref="E143:E145"/>
    <mergeCell ref="I143:I145"/>
    <mergeCell ref="E155:E157"/>
    <mergeCell ref="R326:R328"/>
    <mergeCell ref="R317:R319"/>
    <mergeCell ref="E149:E151"/>
    <mergeCell ref="I149:I151"/>
    <mergeCell ref="L149:L151"/>
    <mergeCell ref="M149:M151"/>
    <mergeCell ref="N149:N151"/>
    <mergeCell ref="O149:O151"/>
    <mergeCell ref="P155:P157"/>
    <mergeCell ref="L152:L154"/>
    <mergeCell ref="M152:M154"/>
    <mergeCell ref="N152:N154"/>
    <mergeCell ref="O152:O154"/>
    <mergeCell ref="P152:P154"/>
    <mergeCell ref="I155:I157"/>
    <mergeCell ref="L155:L157"/>
    <mergeCell ref="M155:M157"/>
    <mergeCell ref="N155:N157"/>
    <mergeCell ref="O155:O157"/>
    <mergeCell ref="K152:K154"/>
    <mergeCell ref="K155:K157"/>
    <mergeCell ref="I152:I154"/>
    <mergeCell ref="E152:E154"/>
    <mergeCell ref="T152:T160"/>
    <mergeCell ref="T287:T295"/>
    <mergeCell ref="T296:T304"/>
    <mergeCell ref="U152:U160"/>
    <mergeCell ref="Q155:Q157"/>
    <mergeCell ref="E158:E160"/>
    <mergeCell ref="I158:I160"/>
    <mergeCell ref="L158:L160"/>
    <mergeCell ref="M158:M160"/>
    <mergeCell ref="N158:N160"/>
    <mergeCell ref="O158:O160"/>
    <mergeCell ref="P158:P160"/>
    <mergeCell ref="Q158:Q160"/>
    <mergeCell ref="P161:P163"/>
    <mergeCell ref="Q161:Q163"/>
    <mergeCell ref="O161:O163"/>
    <mergeCell ref="R302:R304"/>
    <mergeCell ref="R293:R295"/>
    <mergeCell ref="Q164:Q166"/>
    <mergeCell ref="R278:R280"/>
    <mergeCell ref="P179:P181"/>
    <mergeCell ref="E161:E163"/>
    <mergeCell ref="I161:I163"/>
    <mergeCell ref="L161:L163"/>
    <mergeCell ref="M161:M163"/>
    <mergeCell ref="N161:N163"/>
    <mergeCell ref="R290:R292"/>
    <mergeCell ref="O167:O169"/>
    <mergeCell ref="P167:P169"/>
    <mergeCell ref="E170:E172"/>
    <mergeCell ref="I170:I172"/>
    <mergeCell ref="L170:L172"/>
    <mergeCell ref="M170:M172"/>
    <mergeCell ref="N170:N172"/>
    <mergeCell ref="E167:E169"/>
    <mergeCell ref="I167:I169"/>
    <mergeCell ref="L164:L166"/>
    <mergeCell ref="M164:M166"/>
    <mergeCell ref="N164:N166"/>
    <mergeCell ref="O164:O166"/>
    <mergeCell ref="P164:P166"/>
    <mergeCell ref="E164:E166"/>
    <mergeCell ref="I164:I166"/>
    <mergeCell ref="L167:L169"/>
    <mergeCell ref="M167:M169"/>
    <mergeCell ref="N167:N169"/>
    <mergeCell ref="K170:K172"/>
    <mergeCell ref="U224:U232"/>
    <mergeCell ref="Q167:Q169"/>
    <mergeCell ref="Q170:Q172"/>
    <mergeCell ref="P173:P175"/>
    <mergeCell ref="Q173:Q175"/>
    <mergeCell ref="L173:L175"/>
    <mergeCell ref="U269:U277"/>
    <mergeCell ref="T170:T178"/>
    <mergeCell ref="U170:U178"/>
    <mergeCell ref="T161:T169"/>
    <mergeCell ref="U161:U169"/>
    <mergeCell ref="S161:S169"/>
    <mergeCell ref="T260:T268"/>
    <mergeCell ref="T269:T277"/>
    <mergeCell ref="T179:T187"/>
    <mergeCell ref="T251:T259"/>
    <mergeCell ref="T278:T286"/>
    <mergeCell ref="R281:R283"/>
    <mergeCell ref="E176:E178"/>
    <mergeCell ref="I176:I178"/>
    <mergeCell ref="C170:C178"/>
    <mergeCell ref="C179:C187"/>
    <mergeCell ref="R266:R268"/>
    <mergeCell ref="R269:R271"/>
    <mergeCell ref="E173:E175"/>
    <mergeCell ref="I173:I175"/>
    <mergeCell ref="M173:M175"/>
    <mergeCell ref="S170:S178"/>
    <mergeCell ref="L176:L178"/>
    <mergeCell ref="M176:M178"/>
    <mergeCell ref="N176:N178"/>
    <mergeCell ref="O176:O178"/>
    <mergeCell ref="P176:P178"/>
    <mergeCell ref="Q176:Q178"/>
    <mergeCell ref="N173:N175"/>
    <mergeCell ref="O173:O175"/>
    <mergeCell ref="O170:O172"/>
    <mergeCell ref="E179:E181"/>
    <mergeCell ref="I179:I181"/>
    <mergeCell ref="L179:L181"/>
    <mergeCell ref="M179:M181"/>
    <mergeCell ref="N179:N181"/>
    <mergeCell ref="O179:O181"/>
    <mergeCell ref="K173:K175"/>
    <mergeCell ref="K176:K178"/>
    <mergeCell ref="K179:K181"/>
    <mergeCell ref="U179:U187"/>
    <mergeCell ref="U215:U223"/>
    <mergeCell ref="Q179:Q181"/>
    <mergeCell ref="E182:E184"/>
    <mergeCell ref="I182:I184"/>
    <mergeCell ref="L182:L184"/>
    <mergeCell ref="M182:M184"/>
    <mergeCell ref="K182:K184"/>
    <mergeCell ref="R209:R211"/>
    <mergeCell ref="N182:N184"/>
    <mergeCell ref="O182:O184"/>
    <mergeCell ref="P182:P184"/>
    <mergeCell ref="P185:P187"/>
    <mergeCell ref="N194:N196"/>
    <mergeCell ref="P218:P220"/>
    <mergeCell ref="O191:O193"/>
    <mergeCell ref="P191:P193"/>
    <mergeCell ref="P215:P217"/>
    <mergeCell ref="E185:E187"/>
    <mergeCell ref="I185:I187"/>
    <mergeCell ref="L185:L187"/>
    <mergeCell ref="M185:M187"/>
    <mergeCell ref="N185:N187"/>
    <mergeCell ref="O185:O187"/>
    <mergeCell ref="M188:M190"/>
    <mergeCell ref="N188:N190"/>
    <mergeCell ref="O188:O190"/>
    <mergeCell ref="O218:O220"/>
    <mergeCell ref="M194:M196"/>
    <mergeCell ref="L206:L208"/>
    <mergeCell ref="M206:M208"/>
    <mergeCell ref="N206:N208"/>
    <mergeCell ref="L194:L196"/>
    <mergeCell ref="E191:E193"/>
    <mergeCell ref="I191:I193"/>
    <mergeCell ref="L191:L193"/>
    <mergeCell ref="M191:M193"/>
    <mergeCell ref="N191:N193"/>
    <mergeCell ref="G188:G196"/>
    <mergeCell ref="E188:E190"/>
    <mergeCell ref="I188:I190"/>
    <mergeCell ref="E194:E196"/>
    <mergeCell ref="L188:L190"/>
    <mergeCell ref="I194:I196"/>
    <mergeCell ref="T188:T196"/>
    <mergeCell ref="T215:T223"/>
    <mergeCell ref="Q197:Q199"/>
    <mergeCell ref="O203:O205"/>
    <mergeCell ref="P203:P205"/>
    <mergeCell ref="Q209:Q211"/>
    <mergeCell ref="T197:T205"/>
    <mergeCell ref="Q203:Q205"/>
    <mergeCell ref="O215:O217"/>
    <mergeCell ref="U188:U196"/>
    <mergeCell ref="U206:U214"/>
    <mergeCell ref="Q191:Q193"/>
    <mergeCell ref="Q188:Q190"/>
    <mergeCell ref="N197:N199"/>
    <mergeCell ref="O197:O199"/>
    <mergeCell ref="O194:O196"/>
    <mergeCell ref="P194:P196"/>
    <mergeCell ref="Q194:Q196"/>
    <mergeCell ref="P197:P199"/>
    <mergeCell ref="C197:C205"/>
    <mergeCell ref="R218:R220"/>
    <mergeCell ref="R221:R223"/>
    <mergeCell ref="R230:R232"/>
    <mergeCell ref="E197:E199"/>
    <mergeCell ref="I197:I199"/>
    <mergeCell ref="L197:L199"/>
    <mergeCell ref="M197:M199"/>
    <mergeCell ref="Q215:Q217"/>
    <mergeCell ref="U197:U205"/>
    <mergeCell ref="S197:S205"/>
    <mergeCell ref="L200:L202"/>
    <mergeCell ref="M200:M202"/>
    <mergeCell ref="N200:N202"/>
    <mergeCell ref="O200:O202"/>
    <mergeCell ref="P200:P202"/>
    <mergeCell ref="Q200:Q202"/>
    <mergeCell ref="R200:R202"/>
    <mergeCell ref="R203:R205"/>
    <mergeCell ref="E203:E205"/>
    <mergeCell ref="I203:I205"/>
    <mergeCell ref="L203:L205"/>
    <mergeCell ref="M203:M205"/>
    <mergeCell ref="N203:N205"/>
    <mergeCell ref="E206:E208"/>
    <mergeCell ref="I206:I208"/>
    <mergeCell ref="G197:G205"/>
    <mergeCell ref="E200:E202"/>
    <mergeCell ref="I200:I202"/>
    <mergeCell ref="E209:E211"/>
    <mergeCell ref="I209:I211"/>
    <mergeCell ref="L209:L211"/>
    <mergeCell ref="M209:M211"/>
    <mergeCell ref="N209:N211"/>
    <mergeCell ref="O209:O211"/>
    <mergeCell ref="G206:G214"/>
    <mergeCell ref="E212:E214"/>
    <mergeCell ref="I212:I214"/>
    <mergeCell ref="C206:C214"/>
    <mergeCell ref="C215:C223"/>
    <mergeCell ref="R182:R184"/>
    <mergeCell ref="R185:R187"/>
    <mergeCell ref="R188:R190"/>
    <mergeCell ref="R191:R193"/>
    <mergeCell ref="R194:R196"/>
    <mergeCell ref="R197:R199"/>
    <mergeCell ref="T206:T214"/>
    <mergeCell ref="O206:O208"/>
    <mergeCell ref="P206:P208"/>
    <mergeCell ref="Q206:Q208"/>
    <mergeCell ref="P209:P211"/>
    <mergeCell ref="L212:L214"/>
    <mergeCell ref="M212:M214"/>
    <mergeCell ref="N212:N214"/>
    <mergeCell ref="O212:O214"/>
    <mergeCell ref="P212:P214"/>
    <mergeCell ref="P170:P172"/>
    <mergeCell ref="P188:P190"/>
    <mergeCell ref="R212:R214"/>
    <mergeCell ref="E218:E220"/>
    <mergeCell ref="I218:I220"/>
    <mergeCell ref="L218:L220"/>
    <mergeCell ref="M218:M220"/>
    <mergeCell ref="N218:N220"/>
    <mergeCell ref="E215:E217"/>
    <mergeCell ref="I215:I217"/>
    <mergeCell ref="E221:E223"/>
    <mergeCell ref="I221:I223"/>
    <mergeCell ref="L221:L223"/>
    <mergeCell ref="M221:M223"/>
    <mergeCell ref="N221:N223"/>
    <mergeCell ref="O221:O223"/>
    <mergeCell ref="G215:G223"/>
    <mergeCell ref="L215:L217"/>
    <mergeCell ref="M215:M217"/>
    <mergeCell ref="N215:N217"/>
    <mergeCell ref="E224:E226"/>
    <mergeCell ref="I224:I226"/>
    <mergeCell ref="C224:C232"/>
    <mergeCell ref="R146:R148"/>
    <mergeCell ref="R149:R151"/>
    <mergeCell ref="R152:R154"/>
    <mergeCell ref="R155:R157"/>
    <mergeCell ref="R158:R160"/>
    <mergeCell ref="R161:R163"/>
    <mergeCell ref="R164:R166"/>
    <mergeCell ref="O227:O229"/>
    <mergeCell ref="P227:P229"/>
    <mergeCell ref="R224:R226"/>
    <mergeCell ref="R227:R229"/>
    <mergeCell ref="T224:T232"/>
    <mergeCell ref="L224:L226"/>
    <mergeCell ref="M224:M226"/>
    <mergeCell ref="N224:N226"/>
    <mergeCell ref="O224:O226"/>
    <mergeCell ref="P224:P226"/>
    <mergeCell ref="E230:E232"/>
    <mergeCell ref="I230:I232"/>
    <mergeCell ref="L230:L232"/>
    <mergeCell ref="M230:M232"/>
    <mergeCell ref="N230:N232"/>
    <mergeCell ref="E227:E229"/>
    <mergeCell ref="I227:I229"/>
    <mergeCell ref="L227:L229"/>
    <mergeCell ref="M227:M229"/>
    <mergeCell ref="N227:N229"/>
    <mergeCell ref="P230:P232"/>
    <mergeCell ref="Q230:Q232"/>
    <mergeCell ref="P233:P235"/>
    <mergeCell ref="Q233:Q235"/>
    <mergeCell ref="R131:R133"/>
    <mergeCell ref="R134:R136"/>
    <mergeCell ref="R137:R139"/>
    <mergeCell ref="R140:R142"/>
    <mergeCell ref="R143:R145"/>
    <mergeCell ref="P221:P223"/>
    <mergeCell ref="I233:I235"/>
    <mergeCell ref="L233:L235"/>
    <mergeCell ref="M233:M235"/>
    <mergeCell ref="N233:N235"/>
    <mergeCell ref="O233:O235"/>
    <mergeCell ref="O230:O232"/>
    <mergeCell ref="E236:E238"/>
    <mergeCell ref="I236:I238"/>
    <mergeCell ref="C233:C241"/>
    <mergeCell ref="R110:R112"/>
    <mergeCell ref="R113:R115"/>
    <mergeCell ref="R116:R118"/>
    <mergeCell ref="R119:R121"/>
    <mergeCell ref="R122:R124"/>
    <mergeCell ref="R125:R127"/>
    <mergeCell ref="E233:E235"/>
    <mergeCell ref="T233:T241"/>
    <mergeCell ref="E242:E244"/>
    <mergeCell ref="I242:I244"/>
    <mergeCell ref="L242:L244"/>
    <mergeCell ref="M242:M244"/>
    <mergeCell ref="N242:N244"/>
    <mergeCell ref="E239:E241"/>
    <mergeCell ref="K242:K244"/>
    <mergeCell ref="N236:N238"/>
    <mergeCell ref="O236:O238"/>
    <mergeCell ref="C242:C250"/>
    <mergeCell ref="C251:C259"/>
    <mergeCell ref="L248:L250"/>
    <mergeCell ref="K245:K247"/>
    <mergeCell ref="K248:K250"/>
    <mergeCell ref="K251:K253"/>
    <mergeCell ref="E245:E247"/>
    <mergeCell ref="I245:I247"/>
    <mergeCell ref="L245:L247"/>
    <mergeCell ref="E254:E256"/>
    <mergeCell ref="E248:E250"/>
    <mergeCell ref="I248:I250"/>
    <mergeCell ref="M245:M247"/>
    <mergeCell ref="N245:N247"/>
    <mergeCell ref="O245:O247"/>
    <mergeCell ref="N239:N241"/>
    <mergeCell ref="O239:O241"/>
    <mergeCell ref="M248:M250"/>
    <mergeCell ref="O251:O253"/>
    <mergeCell ref="P251:P253"/>
    <mergeCell ref="P236:P238"/>
    <mergeCell ref="Q239:Q241"/>
    <mergeCell ref="Q236:Q238"/>
    <mergeCell ref="L239:L241"/>
    <mergeCell ref="P239:P241"/>
    <mergeCell ref="Q218:Q220"/>
    <mergeCell ref="R245:R247"/>
    <mergeCell ref="R233:R235"/>
    <mergeCell ref="R251:R253"/>
    <mergeCell ref="R107:R109"/>
    <mergeCell ref="R215:R217"/>
    <mergeCell ref="R236:R238"/>
    <mergeCell ref="R239:R241"/>
    <mergeCell ref="Q221:Q223"/>
    <mergeCell ref="R167:R169"/>
    <mergeCell ref="R248:R250"/>
    <mergeCell ref="R95:R97"/>
    <mergeCell ref="R98:R100"/>
    <mergeCell ref="R101:R103"/>
    <mergeCell ref="R104:R106"/>
    <mergeCell ref="R128:R130"/>
    <mergeCell ref="R170:R172"/>
    <mergeCell ref="R173:R175"/>
    <mergeCell ref="R176:R178"/>
    <mergeCell ref="R179:R181"/>
    <mergeCell ref="Q245:Q247"/>
    <mergeCell ref="R80:R82"/>
    <mergeCell ref="R83:R85"/>
    <mergeCell ref="R86:R88"/>
    <mergeCell ref="R89:R91"/>
    <mergeCell ref="R92:R94"/>
    <mergeCell ref="Q227:Q229"/>
    <mergeCell ref="Q224:Q226"/>
    <mergeCell ref="Q182:Q184"/>
    <mergeCell ref="Q212:Q214"/>
    <mergeCell ref="T242:T250"/>
    <mergeCell ref="O242:O244"/>
    <mergeCell ref="P242:P244"/>
    <mergeCell ref="Q242:Q244"/>
    <mergeCell ref="P245:P247"/>
    <mergeCell ref="N248:N250"/>
    <mergeCell ref="S242:S250"/>
    <mergeCell ref="O248:O250"/>
    <mergeCell ref="P248:P250"/>
    <mergeCell ref="Q248:Q250"/>
    <mergeCell ref="Q251:Q253"/>
    <mergeCell ref="N251:N253"/>
    <mergeCell ref="I254:I256"/>
    <mergeCell ref="L254:L256"/>
    <mergeCell ref="M254:M256"/>
    <mergeCell ref="N254:N256"/>
    <mergeCell ref="K254:K256"/>
    <mergeCell ref="I251:I253"/>
    <mergeCell ref="L251:L253"/>
    <mergeCell ref="M251:M253"/>
    <mergeCell ref="E257:E259"/>
    <mergeCell ref="I257:I259"/>
    <mergeCell ref="O254:O256"/>
    <mergeCell ref="P254:P256"/>
    <mergeCell ref="Q254:Q256"/>
    <mergeCell ref="P257:P259"/>
    <mergeCell ref="Q257:Q259"/>
    <mergeCell ref="O257:O259"/>
    <mergeCell ref="C260:C268"/>
    <mergeCell ref="K221:K223"/>
    <mergeCell ref="K224:K226"/>
    <mergeCell ref="K227:K229"/>
    <mergeCell ref="K230:K232"/>
    <mergeCell ref="K233:K235"/>
    <mergeCell ref="K236:K238"/>
    <mergeCell ref="K239:K241"/>
    <mergeCell ref="I239:I241"/>
    <mergeCell ref="E251:E253"/>
    <mergeCell ref="R260:R262"/>
    <mergeCell ref="R263:R265"/>
    <mergeCell ref="L260:L262"/>
    <mergeCell ref="M260:M262"/>
    <mergeCell ref="N260:N262"/>
    <mergeCell ref="O260:O262"/>
    <mergeCell ref="P260:P262"/>
    <mergeCell ref="Q260:Q262"/>
    <mergeCell ref="P263:P265"/>
    <mergeCell ref="Q263:Q265"/>
    <mergeCell ref="O266:O268"/>
    <mergeCell ref="N263:N265"/>
    <mergeCell ref="O263:O265"/>
    <mergeCell ref="E260:E262"/>
    <mergeCell ref="I260:I262"/>
    <mergeCell ref="E263:E265"/>
    <mergeCell ref="E266:E268"/>
    <mergeCell ref="I266:I268"/>
    <mergeCell ref="L266:L268"/>
    <mergeCell ref="M266:M268"/>
    <mergeCell ref="I263:I265"/>
    <mergeCell ref="M263:M265"/>
    <mergeCell ref="L257:L259"/>
    <mergeCell ref="M257:M259"/>
    <mergeCell ref="N257:N259"/>
    <mergeCell ref="K257:K259"/>
    <mergeCell ref="O269:O271"/>
    <mergeCell ref="K269:K271"/>
    <mergeCell ref="K260:K262"/>
    <mergeCell ref="Q266:Q268"/>
    <mergeCell ref="P269:P271"/>
    <mergeCell ref="Q269:Q271"/>
    <mergeCell ref="P266:P268"/>
    <mergeCell ref="K266:K268"/>
    <mergeCell ref="L263:L265"/>
    <mergeCell ref="N266:N268"/>
    <mergeCell ref="E269:E271"/>
    <mergeCell ref="I269:I271"/>
    <mergeCell ref="L269:L271"/>
    <mergeCell ref="M269:M271"/>
    <mergeCell ref="K206:K208"/>
    <mergeCell ref="K209:K211"/>
    <mergeCell ref="K212:K214"/>
    <mergeCell ref="K215:K217"/>
    <mergeCell ref="K218:K220"/>
    <mergeCell ref="K263:K265"/>
    <mergeCell ref="E272:E274"/>
    <mergeCell ref="I272:I274"/>
    <mergeCell ref="C269:C277"/>
    <mergeCell ref="K185:K187"/>
    <mergeCell ref="K188:K190"/>
    <mergeCell ref="K191:K193"/>
    <mergeCell ref="K194:K196"/>
    <mergeCell ref="K197:K199"/>
    <mergeCell ref="K200:K202"/>
    <mergeCell ref="K203:K205"/>
    <mergeCell ref="E275:E277"/>
    <mergeCell ref="I275:I277"/>
    <mergeCell ref="L275:L277"/>
    <mergeCell ref="K272:K274"/>
    <mergeCell ref="R272:R274"/>
    <mergeCell ref="R275:R277"/>
    <mergeCell ref="L272:L274"/>
    <mergeCell ref="M272:M274"/>
    <mergeCell ref="N272:N274"/>
    <mergeCell ref="O272:O274"/>
    <mergeCell ref="Q275:Q277"/>
    <mergeCell ref="M275:M277"/>
    <mergeCell ref="N275:N277"/>
    <mergeCell ref="O275:O277"/>
    <mergeCell ref="P275:P277"/>
    <mergeCell ref="K275:K277"/>
    <mergeCell ref="P272:P274"/>
    <mergeCell ref="Q272:Q274"/>
    <mergeCell ref="N269:N271"/>
    <mergeCell ref="K281:K283"/>
    <mergeCell ref="O278:O280"/>
    <mergeCell ref="P278:P280"/>
    <mergeCell ref="Q278:Q280"/>
    <mergeCell ref="P281:P283"/>
    <mergeCell ref="Q281:Q283"/>
    <mergeCell ref="L278:L280"/>
    <mergeCell ref="M278:M280"/>
    <mergeCell ref="N278:N280"/>
    <mergeCell ref="K278:K280"/>
    <mergeCell ref="K158:K160"/>
    <mergeCell ref="K161:K163"/>
    <mergeCell ref="K164:K166"/>
    <mergeCell ref="K167:K169"/>
    <mergeCell ref="M239:M241"/>
    <mergeCell ref="L236:L238"/>
    <mergeCell ref="M236:M238"/>
    <mergeCell ref="P284:P286"/>
    <mergeCell ref="Q284:Q286"/>
    <mergeCell ref="L281:L283"/>
    <mergeCell ref="M281:M283"/>
    <mergeCell ref="N281:N283"/>
    <mergeCell ref="O281:O283"/>
    <mergeCell ref="C278:C286"/>
    <mergeCell ref="C287:C295"/>
    <mergeCell ref="E281:E283"/>
    <mergeCell ref="I281:I283"/>
    <mergeCell ref="E293:E295"/>
    <mergeCell ref="I293:I295"/>
    <mergeCell ref="E278:E280"/>
    <mergeCell ref="I278:I280"/>
    <mergeCell ref="D278:D286"/>
    <mergeCell ref="D287:D295"/>
    <mergeCell ref="N287:N289"/>
    <mergeCell ref="O287:O289"/>
    <mergeCell ref="P287:P289"/>
    <mergeCell ref="K284:K286"/>
    <mergeCell ref="R284:R286"/>
    <mergeCell ref="R287:R289"/>
    <mergeCell ref="L284:L286"/>
    <mergeCell ref="M284:M286"/>
    <mergeCell ref="N284:N286"/>
    <mergeCell ref="O284:O286"/>
    <mergeCell ref="Q287:Q289"/>
    <mergeCell ref="E290:E292"/>
    <mergeCell ref="I290:I292"/>
    <mergeCell ref="L290:L292"/>
    <mergeCell ref="M290:M292"/>
    <mergeCell ref="N290:N292"/>
    <mergeCell ref="E287:E289"/>
    <mergeCell ref="I287:I289"/>
    <mergeCell ref="L287:L289"/>
    <mergeCell ref="M287:M289"/>
    <mergeCell ref="O290:O292"/>
    <mergeCell ref="P290:P292"/>
    <mergeCell ref="Q290:Q292"/>
    <mergeCell ref="P293:P295"/>
    <mergeCell ref="Q293:Q295"/>
    <mergeCell ref="K137:K139"/>
    <mergeCell ref="K140:K142"/>
    <mergeCell ref="K143:K145"/>
    <mergeCell ref="K146:K148"/>
    <mergeCell ref="K149:K151"/>
    <mergeCell ref="L293:L295"/>
    <mergeCell ref="M293:M295"/>
    <mergeCell ref="N293:N295"/>
    <mergeCell ref="O293:O295"/>
    <mergeCell ref="E296:E298"/>
    <mergeCell ref="I296:I298"/>
    <mergeCell ref="G287:G295"/>
    <mergeCell ref="G296:G304"/>
    <mergeCell ref="K287:K289"/>
    <mergeCell ref="K290:K292"/>
    <mergeCell ref="C296:C304"/>
    <mergeCell ref="K116:K118"/>
    <mergeCell ref="K119:K121"/>
    <mergeCell ref="K122:K124"/>
    <mergeCell ref="K125:K127"/>
    <mergeCell ref="K128:K130"/>
    <mergeCell ref="K131:K133"/>
    <mergeCell ref="K134:K136"/>
    <mergeCell ref="K299:K301"/>
    <mergeCell ref="K302:K304"/>
    <mergeCell ref="R296:R298"/>
    <mergeCell ref="R299:R301"/>
    <mergeCell ref="L296:L298"/>
    <mergeCell ref="M296:M298"/>
    <mergeCell ref="N296:N298"/>
    <mergeCell ref="O296:O298"/>
    <mergeCell ref="P296:P298"/>
    <mergeCell ref="Q296:Q298"/>
    <mergeCell ref="L299:L301"/>
    <mergeCell ref="M299:M301"/>
    <mergeCell ref="N299:N301"/>
    <mergeCell ref="O299:O301"/>
    <mergeCell ref="P299:P301"/>
    <mergeCell ref="K296:K298"/>
    <mergeCell ref="Q299:Q301"/>
    <mergeCell ref="E302:E304"/>
    <mergeCell ref="I302:I304"/>
    <mergeCell ref="L302:L304"/>
    <mergeCell ref="M302:M304"/>
    <mergeCell ref="N302:N304"/>
    <mergeCell ref="O302:O304"/>
    <mergeCell ref="P302:P304"/>
    <mergeCell ref="Q302:Q304"/>
    <mergeCell ref="P305:P307"/>
    <mergeCell ref="Q305:Q307"/>
    <mergeCell ref="L305:L307"/>
    <mergeCell ref="M305:M307"/>
    <mergeCell ref="N305:N307"/>
    <mergeCell ref="O305:O307"/>
    <mergeCell ref="K104:K106"/>
    <mergeCell ref="K107:K109"/>
    <mergeCell ref="K110:K112"/>
    <mergeCell ref="K113:K115"/>
    <mergeCell ref="E305:E307"/>
    <mergeCell ref="I305:I307"/>
    <mergeCell ref="E299:E301"/>
    <mergeCell ref="I299:I301"/>
    <mergeCell ref="E284:E286"/>
    <mergeCell ref="I284:I286"/>
    <mergeCell ref="K305:K307"/>
    <mergeCell ref="E308:E310"/>
    <mergeCell ref="I308:I310"/>
    <mergeCell ref="C305:C313"/>
    <mergeCell ref="K80:K82"/>
    <mergeCell ref="K83:K85"/>
    <mergeCell ref="K86:K88"/>
    <mergeCell ref="K89:K91"/>
    <mergeCell ref="K92:K94"/>
    <mergeCell ref="K308:K310"/>
    <mergeCell ref="R308:R310"/>
    <mergeCell ref="R311:R313"/>
    <mergeCell ref="L308:L310"/>
    <mergeCell ref="M308:M310"/>
    <mergeCell ref="N308:N310"/>
    <mergeCell ref="O308:O310"/>
    <mergeCell ref="P308:P310"/>
    <mergeCell ref="Q308:Q310"/>
    <mergeCell ref="L311:L313"/>
    <mergeCell ref="M311:M313"/>
    <mergeCell ref="E314:E316"/>
    <mergeCell ref="I314:I316"/>
    <mergeCell ref="L314:L316"/>
    <mergeCell ref="M314:M316"/>
    <mergeCell ref="N314:N316"/>
    <mergeCell ref="E311:E313"/>
    <mergeCell ref="I311:I313"/>
    <mergeCell ref="N311:N313"/>
    <mergeCell ref="O311:O313"/>
    <mergeCell ref="P311:P313"/>
    <mergeCell ref="Q314:Q316"/>
    <mergeCell ref="P317:P319"/>
    <mergeCell ref="Q317:Q319"/>
    <mergeCell ref="Q311:Q313"/>
    <mergeCell ref="O314:O316"/>
    <mergeCell ref="P314:P316"/>
    <mergeCell ref="O317:O319"/>
    <mergeCell ref="K317:K319"/>
    <mergeCell ref="E320:E322"/>
    <mergeCell ref="I320:I322"/>
    <mergeCell ref="K293:K295"/>
    <mergeCell ref="K311:K313"/>
    <mergeCell ref="K314:K316"/>
    <mergeCell ref="E317:E319"/>
    <mergeCell ref="I317:I319"/>
    <mergeCell ref="L317:L319"/>
    <mergeCell ref="C314:C322"/>
    <mergeCell ref="C323:C331"/>
    <mergeCell ref="G233:G241"/>
    <mergeCell ref="G242:G250"/>
    <mergeCell ref="G251:G259"/>
    <mergeCell ref="G260:G268"/>
    <mergeCell ref="G269:G277"/>
    <mergeCell ref="G278:G286"/>
    <mergeCell ref="E326:E328"/>
    <mergeCell ref="E329:E331"/>
    <mergeCell ref="R320:R322"/>
    <mergeCell ref="R323:R325"/>
    <mergeCell ref="L320:L322"/>
    <mergeCell ref="M320:M322"/>
    <mergeCell ref="N320:N322"/>
    <mergeCell ref="O320:O322"/>
    <mergeCell ref="P320:P322"/>
    <mergeCell ref="Q320:Q322"/>
    <mergeCell ref="E323:E325"/>
    <mergeCell ref="I323:I325"/>
    <mergeCell ref="L323:L325"/>
    <mergeCell ref="M323:M325"/>
    <mergeCell ref="N323:N325"/>
    <mergeCell ref="K323:K325"/>
    <mergeCell ref="Q323:Q325"/>
    <mergeCell ref="O323:O325"/>
    <mergeCell ref="P323:P325"/>
    <mergeCell ref="K320:K322"/>
    <mergeCell ref="M317:M319"/>
    <mergeCell ref="G323:G331"/>
    <mergeCell ref="Q326:Q328"/>
    <mergeCell ref="P329:P331"/>
    <mergeCell ref="Q329:Q331"/>
    <mergeCell ref="N317:N319"/>
    <mergeCell ref="I326:I328"/>
    <mergeCell ref="L326:L328"/>
    <mergeCell ref="M326:M328"/>
    <mergeCell ref="N326:N328"/>
    <mergeCell ref="K326:K328"/>
    <mergeCell ref="Q332:Q334"/>
    <mergeCell ref="I329:I331"/>
    <mergeCell ref="L329:L331"/>
    <mergeCell ref="M329:M331"/>
    <mergeCell ref="N329:N331"/>
    <mergeCell ref="O329:O331"/>
    <mergeCell ref="K329:K331"/>
    <mergeCell ref="N338:N340"/>
    <mergeCell ref="E332:E334"/>
    <mergeCell ref="I332:I334"/>
    <mergeCell ref="C332:C340"/>
    <mergeCell ref="K338:K340"/>
    <mergeCell ref="E335:E337"/>
    <mergeCell ref="I335:I337"/>
    <mergeCell ref="K332:K334"/>
    <mergeCell ref="R332:R334"/>
    <mergeCell ref="R335:R337"/>
    <mergeCell ref="T332:T340"/>
    <mergeCell ref="L332:L334"/>
    <mergeCell ref="M332:M334"/>
    <mergeCell ref="N332:N334"/>
    <mergeCell ref="O332:O334"/>
    <mergeCell ref="M335:M337"/>
    <mergeCell ref="R338:R340"/>
    <mergeCell ref="G80:G88"/>
    <mergeCell ref="G89:G97"/>
    <mergeCell ref="G98:G106"/>
    <mergeCell ref="G107:G115"/>
    <mergeCell ref="G116:G124"/>
    <mergeCell ref="G332:G340"/>
    <mergeCell ref="G152:G160"/>
    <mergeCell ref="G161:G169"/>
    <mergeCell ref="G224:G232"/>
    <mergeCell ref="G170:G178"/>
    <mergeCell ref="G179:G187"/>
    <mergeCell ref="O335:O337"/>
    <mergeCell ref="P335:P337"/>
    <mergeCell ref="O326:O328"/>
    <mergeCell ref="P326:P328"/>
    <mergeCell ref="G314:G322"/>
    <mergeCell ref="L335:L337"/>
    <mergeCell ref="N335:N337"/>
    <mergeCell ref="K335:K337"/>
    <mergeCell ref="O341:O343"/>
    <mergeCell ref="O338:O340"/>
    <mergeCell ref="P338:P340"/>
    <mergeCell ref="P332:P334"/>
    <mergeCell ref="Q338:Q340"/>
    <mergeCell ref="P341:P343"/>
    <mergeCell ref="Q335:Q337"/>
    <mergeCell ref="E341:E343"/>
    <mergeCell ref="I341:I343"/>
    <mergeCell ref="L341:L343"/>
    <mergeCell ref="M341:M343"/>
    <mergeCell ref="N341:N343"/>
    <mergeCell ref="E338:E340"/>
    <mergeCell ref="I338:I340"/>
    <mergeCell ref="L338:L340"/>
    <mergeCell ref="E344:E346"/>
    <mergeCell ref="I344:I346"/>
    <mergeCell ref="C341:C349"/>
    <mergeCell ref="C350:C358"/>
    <mergeCell ref="P347:P349"/>
    <mergeCell ref="I347:I349"/>
    <mergeCell ref="L347:L349"/>
    <mergeCell ref="M347:M349"/>
    <mergeCell ref="G341:G349"/>
    <mergeCell ref="N353:N355"/>
    <mergeCell ref="D314:D322"/>
    <mergeCell ref="D323:D331"/>
    <mergeCell ref="D332:D340"/>
    <mergeCell ref="G305:G313"/>
    <mergeCell ref="O347:O349"/>
    <mergeCell ref="K344:K346"/>
    <mergeCell ref="K347:K349"/>
    <mergeCell ref="K341:K343"/>
    <mergeCell ref="E347:E349"/>
    <mergeCell ref="M338:M340"/>
    <mergeCell ref="R344:R346"/>
    <mergeCell ref="L344:L346"/>
    <mergeCell ref="M344:M346"/>
    <mergeCell ref="N344:N346"/>
    <mergeCell ref="O344:O346"/>
    <mergeCell ref="P344:P346"/>
    <mergeCell ref="Q344:Q346"/>
    <mergeCell ref="D296:D304"/>
    <mergeCell ref="Q347:Q349"/>
    <mergeCell ref="E350:E352"/>
    <mergeCell ref="I350:I352"/>
    <mergeCell ref="L350:L352"/>
    <mergeCell ref="M350:M352"/>
    <mergeCell ref="N350:N352"/>
    <mergeCell ref="D341:D349"/>
    <mergeCell ref="D350:D358"/>
    <mergeCell ref="D305:D313"/>
    <mergeCell ref="O353:O355"/>
    <mergeCell ref="O350:O352"/>
    <mergeCell ref="P350:P352"/>
    <mergeCell ref="Q350:Q352"/>
    <mergeCell ref="P353:P355"/>
    <mergeCell ref="Q353:Q355"/>
    <mergeCell ref="N347:N349"/>
    <mergeCell ref="Q341:Q343"/>
    <mergeCell ref="D242:D250"/>
    <mergeCell ref="D251:D259"/>
    <mergeCell ref="E353:E355"/>
    <mergeCell ref="I353:I355"/>
    <mergeCell ref="L353:L355"/>
    <mergeCell ref="M353:M355"/>
    <mergeCell ref="D260:D268"/>
    <mergeCell ref="D269:D277"/>
    <mergeCell ref="C134:C142"/>
    <mergeCell ref="C143:C151"/>
    <mergeCell ref="D206:D214"/>
    <mergeCell ref="D215:D223"/>
    <mergeCell ref="D224:D232"/>
    <mergeCell ref="D233:D241"/>
    <mergeCell ref="D152:D160"/>
    <mergeCell ref="C161:C169"/>
    <mergeCell ref="C188:C196"/>
    <mergeCell ref="C152:C160"/>
    <mergeCell ref="N356:N358"/>
    <mergeCell ref="O356:O358"/>
    <mergeCell ref="P356:P358"/>
    <mergeCell ref="Q356:Q358"/>
    <mergeCell ref="E356:E358"/>
    <mergeCell ref="I356:I358"/>
    <mergeCell ref="K356:K358"/>
    <mergeCell ref="L359:L361"/>
    <mergeCell ref="M359:M361"/>
    <mergeCell ref="N359:N361"/>
    <mergeCell ref="O359:O361"/>
    <mergeCell ref="P359:P361"/>
    <mergeCell ref="G350:G358"/>
    <mergeCell ref="K350:K352"/>
    <mergeCell ref="K353:K355"/>
    <mergeCell ref="L356:L358"/>
    <mergeCell ref="M356:M358"/>
    <mergeCell ref="P362:P364"/>
    <mergeCell ref="Q362:Q364"/>
    <mergeCell ref="P365:P367"/>
    <mergeCell ref="Q365:Q367"/>
    <mergeCell ref="D161:D169"/>
    <mergeCell ref="D170:D178"/>
    <mergeCell ref="D179:D187"/>
    <mergeCell ref="D188:D196"/>
    <mergeCell ref="D197:D205"/>
    <mergeCell ref="Q359:Q361"/>
    <mergeCell ref="O365:O367"/>
    <mergeCell ref="G359:G367"/>
    <mergeCell ref="K359:K361"/>
    <mergeCell ref="K362:K364"/>
    <mergeCell ref="K365:K367"/>
    <mergeCell ref="O362:O364"/>
    <mergeCell ref="I362:I364"/>
    <mergeCell ref="L362:L364"/>
    <mergeCell ref="M362:M364"/>
    <mergeCell ref="N362:N364"/>
    <mergeCell ref="E365:E367"/>
    <mergeCell ref="I365:I367"/>
    <mergeCell ref="L365:L367"/>
    <mergeCell ref="M365:M367"/>
    <mergeCell ref="N365:N367"/>
    <mergeCell ref="E362:E364"/>
    <mergeCell ref="D359:D367"/>
    <mergeCell ref="E359:E361"/>
    <mergeCell ref="I359:I361"/>
    <mergeCell ref="S134:S142"/>
    <mergeCell ref="C359:C367"/>
    <mergeCell ref="D80:D88"/>
    <mergeCell ref="D89:D97"/>
    <mergeCell ref="D98:D106"/>
    <mergeCell ref="D107:D115"/>
    <mergeCell ref="D116:D124"/>
    <mergeCell ref="D125:D133"/>
    <mergeCell ref="D134:D142"/>
    <mergeCell ref="D143:D151"/>
    <mergeCell ref="S80:S88"/>
    <mergeCell ref="S89:S97"/>
    <mergeCell ref="S98:S106"/>
    <mergeCell ref="S107:S115"/>
    <mergeCell ref="S116:S124"/>
    <mergeCell ref="S125:S133"/>
    <mergeCell ref="G125:G133"/>
    <mergeCell ref="S341:S349"/>
    <mergeCell ref="S350:S358"/>
    <mergeCell ref="S359:S367"/>
    <mergeCell ref="U341:U349"/>
    <mergeCell ref="U350:U358"/>
    <mergeCell ref="U359:U367"/>
    <mergeCell ref="T341:T349"/>
    <mergeCell ref="T350:T358"/>
  </mergeCells>
  <conditionalFormatting sqref="J16:J17 J19:J20 J22:J23 J25:J26 G49:G53">
    <cfRule type="cellIs" priority="2" operator="notBetween" dxfId="0" stopIfTrue="1">
      <formula>3.1</formula>
      <formula>3.6</formula>
    </cfRule>
  </conditionalFormatting>
  <conditionalFormatting sqref="J28:J29">
    <cfRule type="cellIs" priority="1" operator="notBetween" dxfId="0" stopIfTrue="1">
      <formula>3.1</formula>
      <formula>3.6</formula>
    </cfRule>
  </conditionalFormatting>
  <pageMargins left="0.7086614173228347" right="0.7086614173228347" top="0.7480314960629921" bottom="0.7480314960629921" header="0.3149606299212598" footer="0.3149606299212598"/>
  <pageSetup orientation="landscape" paperSize="9" scale="37" fitToHeight="0"/>
  <headerFooter>
    <oddHeader/>
    <oddFooter>&amp;LData Analysis Template v4.14&amp;CKAPA Library Quantification Kit (Illumina® platforms)&amp;R© Kapa Biosystems 2014</oddFooter>
    <evenHeader/>
    <evenFooter/>
    <firstHeader/>
    <firstFooter/>
  </headerFooter>
  <rowBreaks count="4" manualBreakCount="4">
    <brk id="67" min="0" max="16383" man="1"/>
    <brk id="151" min="0" max="16383" man="1"/>
    <brk id="223" min="0" max="16383" man="1"/>
    <brk id="295" min="0" max="16383" man="1"/>
  </rowBreaks>
  <drawing r:id="rId1"/>
</worksheet>
</file>

<file path=xl/worksheets/sheet7.xml><?xml version="1.0" encoding="utf-8"?>
<worksheet xmlns="http://schemas.openxmlformats.org/spreadsheetml/2006/main">
  <sheetPr>
    <tabColor rgb="FF92D050"/>
    <outlinePr summaryBelow="1" summaryRight="1"/>
    <pageSetUpPr fitToPage="1"/>
  </sheetPr>
  <dimension ref="B1:O38"/>
  <sheetViews>
    <sheetView zoomScale="80" zoomScaleNormal="80" workbookViewId="0">
      <selection activeCell="A1" sqref="A1"/>
    </sheetView>
  </sheetViews>
  <sheetFormatPr baseColWidth="10" defaultColWidth="9.1640625" defaultRowHeight="14"/>
  <cols>
    <col width="4.6640625" customWidth="1" style="32" min="1" max="2"/>
    <col width="24.6640625" customWidth="1" style="32" min="3" max="3"/>
    <col width="21.5" customWidth="1" style="32" min="4" max="4"/>
    <col width="21.1640625" customWidth="1" style="32" min="5" max="5"/>
    <col width="21" customWidth="1" style="32" min="6" max="6"/>
    <col width="13.33203125" customWidth="1" style="32" min="7" max="7"/>
    <col width="18.6640625" customWidth="1" style="32" min="8" max="8"/>
    <col width="4.6640625" customWidth="1" style="32" min="9" max="9"/>
    <col width="4.6640625" customWidth="1" style="32" min="10" max="10"/>
    <col width="19.1640625" customWidth="1" style="32" min="11" max="15"/>
    <col width="9.1640625" customWidth="1" style="32" min="16" max="16384"/>
  </cols>
  <sheetData>
    <row r="1" ht="15" customHeight="1">
      <c r="C1" s="6" t="n"/>
      <c r="D1" s="6" t="n"/>
      <c r="E1" s="6" t="n"/>
      <c r="F1" s="6" t="n"/>
      <c r="H1" s="124" t="n"/>
      <c r="I1" s="31" t="n"/>
    </row>
    <row r="2" ht="15" customHeight="1">
      <c r="B2" s="7" t="n"/>
      <c r="C2" s="2" t="n"/>
      <c r="D2" s="2" t="n"/>
      <c r="E2" s="2" t="n"/>
      <c r="F2" s="2" t="n"/>
      <c r="G2" s="7" t="n"/>
      <c r="H2" s="168" t="n"/>
      <c r="I2" s="33" t="n"/>
    </row>
    <row r="3" ht="21" customHeight="1">
      <c r="B3" s="7" t="n"/>
      <c r="C3" s="22" t="inlineStr">
        <is>
          <t>Library concentrations and yields</t>
        </is>
      </c>
      <c r="D3" s="22" t="n"/>
      <c r="E3" s="2" t="n"/>
      <c r="F3" s="2" t="n"/>
      <c r="G3" s="7" t="n"/>
      <c r="H3" s="168" t="n"/>
      <c r="I3" s="33" t="n"/>
    </row>
    <row r="4" ht="15" customHeight="1" thickBot="1">
      <c r="B4" s="7" t="n"/>
      <c r="C4" s="7" t="n"/>
      <c r="D4" s="7" t="n"/>
      <c r="E4" s="7" t="n"/>
      <c r="F4" s="7" t="n"/>
      <c r="G4" s="7" t="n"/>
      <c r="H4" s="7" t="n"/>
      <c r="I4" s="7" t="n"/>
    </row>
    <row r="5" ht="48.75" customHeight="1" thickBot="1">
      <c r="B5" s="7" t="n"/>
      <c r="C5" s="159" t="inlineStr">
        <is>
          <t>Sample name</t>
        </is>
      </c>
      <c r="D5" s="18" t="inlineStr">
        <is>
          <t>Concentration  of undiluted library (pM)</t>
        </is>
      </c>
      <c r="E5" s="36" t="inlineStr">
        <is>
          <t>Concentration  of undiluted library (nM)</t>
        </is>
      </c>
      <c r="F5" s="35" t="inlineStr">
        <is>
          <t>Concentration of undiluted library (ng/µL)</t>
        </is>
      </c>
      <c r="G5" s="19" t="inlineStr">
        <is>
          <t>Library 
volume 
(µL)</t>
        </is>
      </c>
      <c r="H5" s="34" t="inlineStr">
        <is>
          <t>Available amount of library 
(ng)</t>
        </is>
      </c>
      <c r="I5" s="7" t="n"/>
      <c r="K5" s="6" t="n"/>
      <c r="L5" s="6" t="n"/>
      <c r="M5" s="6" t="n"/>
      <c r="N5" s="6" t="n"/>
      <c r="O5" s="6" t="n"/>
    </row>
    <row r="6" ht="15" customHeight="1" thickTop="1">
      <c r="B6" s="7" t="n"/>
      <c r="C6" s="184">
        <f>'3 dilutions - Analysis'!D80</f>
        <v/>
      </c>
      <c r="D6" s="194">
        <f>'3 dilutions - Analysis'!S80</f>
        <v/>
      </c>
      <c r="E6" s="210">
        <f>'3 dilutions - Analysis'!T80</f>
        <v/>
      </c>
      <c r="F6" s="205">
        <f>'3 dilutions - Analysis'!U80</f>
        <v/>
      </c>
      <c r="G6" s="186">
        <f>25</f>
        <v/>
      </c>
      <c r="H6" s="395">
        <f>F6*G6</f>
        <v/>
      </c>
      <c r="I6" s="7" t="n"/>
      <c r="K6" s="6" t="n"/>
      <c r="L6" s="6" t="n"/>
      <c r="M6" s="6" t="n"/>
      <c r="N6" s="6" t="n"/>
      <c r="O6" s="6" t="n"/>
    </row>
    <row r="7" ht="15" customHeight="1">
      <c r="B7" s="7" t="n"/>
      <c r="C7" s="163">
        <f>'3 dilutions - Analysis'!D89</f>
        <v/>
      </c>
      <c r="D7" s="195">
        <f>'3 dilutions - Analysis'!S89</f>
        <v/>
      </c>
      <c r="E7" s="211">
        <f>'3 dilutions - Analysis'!T89</f>
        <v/>
      </c>
      <c r="F7" s="207">
        <f>'3 dilutions - Analysis'!U89</f>
        <v/>
      </c>
      <c r="G7" s="187">
        <f>25</f>
        <v/>
      </c>
      <c r="H7" s="396">
        <f>F7*G7</f>
        <v/>
      </c>
      <c r="I7" s="7" t="n"/>
      <c r="K7" s="6" t="n"/>
      <c r="L7" s="6" t="n"/>
      <c r="M7" s="6" t="n"/>
      <c r="N7" s="6" t="n"/>
      <c r="O7" s="6" t="n"/>
    </row>
    <row r="8" ht="15" customHeight="1">
      <c r="B8" s="7" t="n"/>
      <c r="C8" s="163">
        <f>'3 dilutions - Analysis'!D98</f>
        <v/>
      </c>
      <c r="D8" s="195">
        <f>'3 dilutions - Analysis'!S98</f>
        <v/>
      </c>
      <c r="E8" s="211">
        <f>'3 dilutions - Analysis'!T98</f>
        <v/>
      </c>
      <c r="F8" s="207">
        <f>'3 dilutions - Analysis'!U98</f>
        <v/>
      </c>
      <c r="G8" s="187">
        <f>25</f>
        <v/>
      </c>
      <c r="H8" s="396">
        <f>F8*G8</f>
        <v/>
      </c>
      <c r="I8" s="7" t="n"/>
      <c r="K8" s="6" t="n"/>
      <c r="L8" s="6" t="n"/>
      <c r="M8" s="6" t="n"/>
      <c r="N8" s="6" t="n"/>
      <c r="O8" s="6" t="n"/>
    </row>
    <row r="9" ht="15" customHeight="1">
      <c r="B9" s="7" t="n"/>
      <c r="C9" s="163">
        <f>'3 dilutions - Analysis'!D107</f>
        <v/>
      </c>
      <c r="D9" s="195">
        <f>'3 dilutions - Analysis'!S107</f>
        <v/>
      </c>
      <c r="E9" s="211">
        <f>'3 dilutions - Analysis'!T107</f>
        <v/>
      </c>
      <c r="F9" s="207">
        <f>'3 dilutions - Analysis'!U107</f>
        <v/>
      </c>
      <c r="G9" s="187" t="n">
        <v>25</v>
      </c>
      <c r="H9" s="396">
        <f>F9*G9</f>
        <v/>
      </c>
      <c r="I9" s="7" t="n"/>
      <c r="K9" s="6" t="n"/>
      <c r="L9" s="6" t="n"/>
      <c r="M9" s="6" t="n"/>
      <c r="N9" s="6" t="n"/>
      <c r="O9" s="6" t="n"/>
    </row>
    <row r="10" ht="15" customHeight="1">
      <c r="B10" s="7" t="n"/>
      <c r="C10" s="163">
        <f>'3 dilutions - Analysis'!D116</f>
        <v/>
      </c>
      <c r="D10" s="195">
        <f>'3 dilutions - Analysis'!S116</f>
        <v/>
      </c>
      <c r="E10" s="211">
        <f>'3 dilutions - Analysis'!T116</f>
        <v/>
      </c>
      <c r="F10" s="207">
        <f>'3 dilutions - Analysis'!U116</f>
        <v/>
      </c>
      <c r="G10" s="187" t="n">
        <v>25</v>
      </c>
      <c r="H10" s="396">
        <f>F10*G10</f>
        <v/>
      </c>
      <c r="I10" s="7" t="n"/>
      <c r="K10" s="6" t="n"/>
      <c r="L10" s="6" t="n"/>
      <c r="M10" s="6" t="n"/>
      <c r="N10" s="6" t="n"/>
      <c r="O10" s="6" t="n"/>
    </row>
    <row r="11" ht="15" customHeight="1">
      <c r="B11" s="7" t="n"/>
      <c r="C11" s="163">
        <f>'3 dilutions - Analysis'!D125</f>
        <v/>
      </c>
      <c r="D11" s="195">
        <f>'3 dilutions - Analysis'!S125</f>
        <v/>
      </c>
      <c r="E11" s="211">
        <f>'3 dilutions - Analysis'!T125</f>
        <v/>
      </c>
      <c r="F11" s="207">
        <f>'3 dilutions - Analysis'!U125</f>
        <v/>
      </c>
      <c r="G11" s="187" t="n">
        <v>25</v>
      </c>
      <c r="H11" s="396">
        <f>F11*G11</f>
        <v/>
      </c>
      <c r="I11" s="7" t="n"/>
      <c r="K11" s="6" t="n"/>
      <c r="L11" s="6" t="n"/>
      <c r="M11" s="6" t="n"/>
      <c r="N11" s="6" t="n"/>
      <c r="O11" s="6" t="n"/>
    </row>
    <row r="12" ht="15" customHeight="1">
      <c r="B12" s="7" t="n"/>
      <c r="C12" s="163">
        <f>'3 dilutions - Analysis'!D134</f>
        <v/>
      </c>
      <c r="D12" s="195">
        <f>'3 dilutions - Analysis'!S134</f>
        <v/>
      </c>
      <c r="E12" s="211">
        <f>'3 dilutions - Analysis'!T134</f>
        <v/>
      </c>
      <c r="F12" s="207">
        <f>'3 dilutions - Analysis'!U134</f>
        <v/>
      </c>
      <c r="G12" s="187" t="n">
        <v>25</v>
      </c>
      <c r="H12" s="396">
        <f>F12*G12</f>
        <v/>
      </c>
      <c r="I12" s="7" t="n"/>
      <c r="K12" s="3" t="n"/>
      <c r="N12" s="124" t="n"/>
      <c r="O12" s="31" t="n"/>
    </row>
    <row r="13" ht="15" customHeight="1">
      <c r="B13" s="7" t="n"/>
      <c r="C13" s="163">
        <f>'3 dilutions - Analysis'!D143</f>
        <v/>
      </c>
      <c r="D13" s="195">
        <f>'3 dilutions - Analysis'!S143</f>
        <v/>
      </c>
      <c r="E13" s="211">
        <f>'3 dilutions - Analysis'!T143</f>
        <v/>
      </c>
      <c r="F13" s="207">
        <f>'3 dilutions - Analysis'!U143</f>
        <v/>
      </c>
      <c r="G13" s="187" t="n">
        <v>25</v>
      </c>
      <c r="H13" s="396">
        <f>F13*G13</f>
        <v/>
      </c>
      <c r="I13" s="7" t="n"/>
      <c r="K13" s="6" t="n"/>
      <c r="L13" s="6" t="n"/>
      <c r="M13" s="6" t="n"/>
      <c r="N13" s="6" t="n"/>
      <c r="O13" s="14" t="n"/>
    </row>
    <row r="14" ht="15" customHeight="1">
      <c r="B14" s="7" t="n"/>
      <c r="C14" s="163">
        <f>'3 dilutions - Analysis'!D152</f>
        <v/>
      </c>
      <c r="D14" s="195">
        <f>'3 dilutions - Analysis'!S152</f>
        <v/>
      </c>
      <c r="E14" s="211">
        <f>'3 dilutions - Analysis'!T152</f>
        <v/>
      </c>
      <c r="F14" s="207">
        <f>'3 dilutions - Analysis'!U152</f>
        <v/>
      </c>
      <c r="G14" s="187" t="n">
        <v>25</v>
      </c>
      <c r="H14" s="396">
        <f>F14*G14</f>
        <v/>
      </c>
      <c r="I14" s="7" t="n"/>
      <c r="K14" s="6" t="n"/>
      <c r="L14" s="6" t="n"/>
      <c r="M14" s="6" t="n"/>
      <c r="N14" s="6" t="n"/>
      <c r="O14" s="14" t="n"/>
    </row>
    <row r="15" ht="15" customHeight="1">
      <c r="B15" s="7" t="n"/>
      <c r="C15" s="163">
        <f>'3 dilutions - Analysis'!D161</f>
        <v/>
      </c>
      <c r="D15" s="195">
        <f>'3 dilutions - Analysis'!S161</f>
        <v/>
      </c>
      <c r="E15" s="211">
        <f>'3 dilutions - Analysis'!T161</f>
        <v/>
      </c>
      <c r="F15" s="207">
        <f>'3 dilutions - Analysis'!U161</f>
        <v/>
      </c>
      <c r="G15" s="187" t="n">
        <v>25</v>
      </c>
      <c r="H15" s="396">
        <f>F15*G15</f>
        <v/>
      </c>
      <c r="I15" s="7" t="n"/>
      <c r="K15" s="6" t="n"/>
      <c r="L15" s="6" t="n"/>
      <c r="M15" s="6" t="n"/>
      <c r="N15" s="6" t="n"/>
      <c r="O15" s="14" t="n"/>
    </row>
    <row r="16" ht="15" customHeight="1">
      <c r="B16" s="7" t="n"/>
      <c r="C16" s="163">
        <f>'3 dilutions - Analysis'!D170</f>
        <v/>
      </c>
      <c r="D16" s="195">
        <f>'3 dilutions - Analysis'!S170</f>
        <v/>
      </c>
      <c r="E16" s="211">
        <f>'3 dilutions - Analysis'!T170</f>
        <v/>
      </c>
      <c r="F16" s="207">
        <f>'3 dilutions - Analysis'!U170</f>
        <v/>
      </c>
      <c r="G16" s="187" t="n">
        <v>25</v>
      </c>
      <c r="H16" s="396">
        <f>F16*G16</f>
        <v/>
      </c>
      <c r="I16" s="7" t="n"/>
      <c r="K16" s="3" t="n"/>
      <c r="L16" s="6" t="n"/>
      <c r="M16" s="6" t="n"/>
      <c r="N16" s="6" t="n"/>
      <c r="O16" s="31" t="n"/>
    </row>
    <row r="17" ht="15" customHeight="1">
      <c r="B17" s="7" t="n"/>
      <c r="C17" s="163">
        <f>'3 dilutions - Analysis'!D179</f>
        <v/>
      </c>
      <c r="D17" s="195">
        <f>'3 dilutions - Analysis'!S179</f>
        <v/>
      </c>
      <c r="E17" s="211">
        <f>'3 dilutions - Analysis'!T179</f>
        <v/>
      </c>
      <c r="F17" s="207">
        <f>'3 dilutions - Analysis'!U179</f>
        <v/>
      </c>
      <c r="G17" s="187" t="n">
        <v>25</v>
      </c>
      <c r="H17" s="396">
        <f>F17*G17</f>
        <v/>
      </c>
      <c r="I17" s="7" t="n"/>
      <c r="K17" s="3" t="n"/>
      <c r="L17" s="6" t="n"/>
      <c r="M17" s="6" t="n"/>
      <c r="N17" s="6" t="n"/>
      <c r="O17" s="15" t="n"/>
    </row>
    <row r="18" ht="15" customHeight="1">
      <c r="B18" s="7" t="n"/>
      <c r="C18" s="163">
        <f>'3 dilutions - Analysis'!D188</f>
        <v/>
      </c>
      <c r="D18" s="195">
        <f>'3 dilutions - Analysis'!S188</f>
        <v/>
      </c>
      <c r="E18" s="211">
        <f>'3 dilutions - Analysis'!T188</f>
        <v/>
      </c>
      <c r="F18" s="207">
        <f>'3 dilutions - Analysis'!U188</f>
        <v/>
      </c>
      <c r="G18" s="187" t="n">
        <v>25</v>
      </c>
      <c r="H18" s="396">
        <f>F18*G18</f>
        <v/>
      </c>
      <c r="I18" s="7" t="n"/>
      <c r="K18" s="3" t="n"/>
      <c r="L18" s="6" t="n"/>
      <c r="M18" s="6" t="n"/>
      <c r="N18" s="6" t="n"/>
      <c r="O18" s="15" t="n"/>
    </row>
    <row r="19" ht="15" customHeight="1">
      <c r="B19" s="7" t="n"/>
      <c r="C19" s="163">
        <f>'3 dilutions - Analysis'!D197</f>
        <v/>
      </c>
      <c r="D19" s="195">
        <f>'3 dilutions - Analysis'!S197</f>
        <v/>
      </c>
      <c r="E19" s="211">
        <f>'3 dilutions - Analysis'!T197</f>
        <v/>
      </c>
      <c r="F19" s="207">
        <f>'3 dilutions - Analysis'!U197</f>
        <v/>
      </c>
      <c r="G19" s="187" t="n">
        <v>25</v>
      </c>
      <c r="H19" s="396">
        <f>F19*G19</f>
        <v/>
      </c>
      <c r="I19" s="7" t="n"/>
      <c r="K19" s="3" t="n"/>
      <c r="L19" s="6" t="n"/>
      <c r="M19" s="6" t="n"/>
      <c r="N19" s="6" t="n"/>
      <c r="O19" s="15" t="n"/>
    </row>
    <row r="20" ht="15" customHeight="1">
      <c r="B20" s="7" t="n"/>
      <c r="C20" s="163">
        <f>'3 dilutions - Analysis'!D206</f>
        <v/>
      </c>
      <c r="D20" s="195">
        <f>'3 dilutions - Analysis'!S206</f>
        <v/>
      </c>
      <c r="E20" s="211">
        <f>'3 dilutions - Analysis'!T206</f>
        <v/>
      </c>
      <c r="F20" s="207">
        <f>'3 dilutions - Analysis'!U206</f>
        <v/>
      </c>
      <c r="G20" s="187" t="n">
        <v>25</v>
      </c>
      <c r="H20" s="396">
        <f>F20*G20</f>
        <v/>
      </c>
      <c r="I20" s="7" t="n"/>
      <c r="K20" s="3" t="n"/>
      <c r="L20" s="6" t="n"/>
      <c r="M20" s="6" t="n"/>
      <c r="N20" s="6" t="n"/>
      <c r="O20" s="14" t="n"/>
    </row>
    <row r="21" ht="15" customHeight="1">
      <c r="B21" s="7" t="n"/>
      <c r="C21" s="163">
        <f>'3 dilutions - Analysis'!D215</f>
        <v/>
      </c>
      <c r="D21" s="195">
        <f>'3 dilutions - Analysis'!S215</f>
        <v/>
      </c>
      <c r="E21" s="211">
        <f>'3 dilutions - Analysis'!T215</f>
        <v/>
      </c>
      <c r="F21" s="207">
        <f>'3 dilutions - Analysis'!U215</f>
        <v/>
      </c>
      <c r="G21" s="187" t="n">
        <v>25</v>
      </c>
      <c r="H21" s="396">
        <f>F21*G21</f>
        <v/>
      </c>
      <c r="I21" s="7" t="n"/>
    </row>
    <row r="22" ht="15" customHeight="1">
      <c r="B22" s="7" t="n"/>
      <c r="C22" s="163">
        <f>'3 dilutions - Analysis'!D224</f>
        <v/>
      </c>
      <c r="D22" s="195">
        <f>'3 dilutions - Analysis'!S224</f>
        <v/>
      </c>
      <c r="E22" s="211">
        <f>'3 dilutions - Analysis'!T224</f>
        <v/>
      </c>
      <c r="F22" s="207">
        <f>'3 dilutions - Analysis'!U224</f>
        <v/>
      </c>
      <c r="G22" s="187" t="n">
        <v>25</v>
      </c>
      <c r="H22" s="396">
        <f>F22*G22</f>
        <v/>
      </c>
      <c r="I22" s="7" t="n"/>
    </row>
    <row r="23" ht="15" customHeight="1">
      <c r="B23" s="7" t="n"/>
      <c r="C23" s="163">
        <f>'3 dilutions - Analysis'!D233</f>
        <v/>
      </c>
      <c r="D23" s="195">
        <f>'3 dilutions - Analysis'!S233</f>
        <v/>
      </c>
      <c r="E23" s="211">
        <f>'3 dilutions - Analysis'!T233</f>
        <v/>
      </c>
      <c r="F23" s="207">
        <f>'3 dilutions - Analysis'!U233</f>
        <v/>
      </c>
      <c r="G23" s="187" t="n">
        <v>25</v>
      </c>
      <c r="H23" s="396">
        <f>F23*G23</f>
        <v/>
      </c>
      <c r="I23" s="7" t="n"/>
    </row>
    <row r="24" ht="15" customHeight="1">
      <c r="B24" s="7" t="n"/>
      <c r="C24" s="163">
        <f>'3 dilutions - Analysis'!D242</f>
        <v/>
      </c>
      <c r="D24" s="195">
        <f>'3 dilutions - Analysis'!S242</f>
        <v/>
      </c>
      <c r="E24" s="211">
        <f>'3 dilutions - Analysis'!T242</f>
        <v/>
      </c>
      <c r="F24" s="207">
        <f>'3 dilutions - Analysis'!U242</f>
        <v/>
      </c>
      <c r="G24" s="187" t="n">
        <v>25</v>
      </c>
      <c r="H24" s="396">
        <f>F24*G24</f>
        <v/>
      </c>
      <c r="I24" s="7" t="n"/>
    </row>
    <row r="25" ht="15" customHeight="1">
      <c r="B25" s="7" t="n"/>
      <c r="C25" s="163">
        <f>'3 dilutions - Analysis'!D251</f>
        <v/>
      </c>
      <c r="D25" s="195">
        <f>'3 dilutions - Analysis'!S251</f>
        <v/>
      </c>
      <c r="E25" s="211">
        <f>'3 dilutions - Analysis'!T251</f>
        <v/>
      </c>
      <c r="F25" s="207">
        <f>'3 dilutions - Analysis'!U251</f>
        <v/>
      </c>
      <c r="G25" s="187" t="n">
        <v>25</v>
      </c>
      <c r="H25" s="396">
        <f>F25*G25</f>
        <v/>
      </c>
      <c r="I25" s="7" t="n"/>
    </row>
    <row r="26" ht="15" customHeight="1">
      <c r="B26" s="7" t="n"/>
      <c r="C26" s="163">
        <f>'3 dilutions - Analysis'!D260</f>
        <v/>
      </c>
      <c r="D26" s="195">
        <f>'3 dilutions - Analysis'!S260</f>
        <v/>
      </c>
      <c r="E26" s="211">
        <f>'3 dilutions - Analysis'!T260</f>
        <v/>
      </c>
      <c r="F26" s="207">
        <f>'3 dilutions - Analysis'!U260</f>
        <v/>
      </c>
      <c r="G26" s="187" t="n">
        <v>25</v>
      </c>
      <c r="H26" s="396">
        <f>F26*G26</f>
        <v/>
      </c>
      <c r="I26" s="7" t="n"/>
    </row>
    <row r="27" ht="15" customHeight="1">
      <c r="B27" s="7" t="n"/>
      <c r="C27" s="163">
        <f>'3 dilutions - Analysis'!D269</f>
        <v/>
      </c>
      <c r="D27" s="195">
        <f>'3 dilutions - Analysis'!S269</f>
        <v/>
      </c>
      <c r="E27" s="211">
        <f>'3 dilutions - Analysis'!T269</f>
        <v/>
      </c>
      <c r="F27" s="207">
        <f>'3 dilutions - Analysis'!U269</f>
        <v/>
      </c>
      <c r="G27" s="187" t="n">
        <v>25</v>
      </c>
      <c r="H27" s="396">
        <f>F27*G27</f>
        <v/>
      </c>
      <c r="I27" s="7" t="n"/>
    </row>
    <row r="28" ht="15" customHeight="1">
      <c r="B28" s="7" t="n"/>
      <c r="C28" s="163">
        <f>'3 dilutions - Analysis'!D278</f>
        <v/>
      </c>
      <c r="D28" s="195">
        <f>'3 dilutions - Analysis'!S278</f>
        <v/>
      </c>
      <c r="E28" s="211">
        <f>'3 dilutions - Analysis'!T278</f>
        <v/>
      </c>
      <c r="F28" s="207">
        <f>'3 dilutions - Analysis'!U278</f>
        <v/>
      </c>
      <c r="G28" s="187" t="n">
        <v>25</v>
      </c>
      <c r="H28" s="396">
        <f>F28*G28</f>
        <v/>
      </c>
      <c r="I28" s="7" t="n"/>
    </row>
    <row r="29" ht="15" customHeight="1">
      <c r="B29" s="7" t="n"/>
      <c r="C29" s="163">
        <f>'3 dilutions - Analysis'!D287</f>
        <v/>
      </c>
      <c r="D29" s="195">
        <f>'3 dilutions - Analysis'!S287</f>
        <v/>
      </c>
      <c r="E29" s="211">
        <f>'3 dilutions - Analysis'!T287</f>
        <v/>
      </c>
      <c r="F29" s="207">
        <f>'3 dilutions - Analysis'!U287</f>
        <v/>
      </c>
      <c r="G29" s="187" t="n">
        <v>25</v>
      </c>
      <c r="H29" s="396">
        <f>F29*G29</f>
        <v/>
      </c>
      <c r="I29" s="7" t="n"/>
    </row>
    <row r="30" ht="15" customHeight="1">
      <c r="B30" s="7" t="n"/>
      <c r="C30" s="163">
        <f>'3 dilutions - Analysis'!D296</f>
        <v/>
      </c>
      <c r="D30" s="195">
        <f>'3 dilutions - Analysis'!S296</f>
        <v/>
      </c>
      <c r="E30" s="211">
        <f>'3 dilutions - Analysis'!T296</f>
        <v/>
      </c>
      <c r="F30" s="207">
        <f>'3 dilutions - Analysis'!U296</f>
        <v/>
      </c>
      <c r="G30" s="187" t="n">
        <v>25</v>
      </c>
      <c r="H30" s="396">
        <f>F30*G30</f>
        <v/>
      </c>
      <c r="I30" s="7" t="n"/>
    </row>
    <row r="31" ht="15" customHeight="1">
      <c r="B31" s="7" t="n"/>
      <c r="C31" s="163">
        <f>'3 dilutions - Analysis'!D305</f>
        <v/>
      </c>
      <c r="D31" s="195">
        <f>'3 dilutions - Analysis'!S305</f>
        <v/>
      </c>
      <c r="E31" s="211">
        <f>'3 dilutions - Analysis'!T305</f>
        <v/>
      </c>
      <c r="F31" s="207">
        <f>'3 dilutions - Analysis'!U305</f>
        <v/>
      </c>
      <c r="G31" s="187" t="n">
        <v>25</v>
      </c>
      <c r="H31" s="396">
        <f>F31*G31</f>
        <v/>
      </c>
      <c r="I31" s="7" t="n"/>
    </row>
    <row r="32" ht="15" customHeight="1">
      <c r="B32" s="7" t="n"/>
      <c r="C32" s="163">
        <f>'3 dilutions - Analysis'!D314</f>
        <v/>
      </c>
      <c r="D32" s="195">
        <f>'3 dilutions - Analysis'!S314</f>
        <v/>
      </c>
      <c r="E32" s="211">
        <f>'3 dilutions - Analysis'!T314</f>
        <v/>
      </c>
      <c r="F32" s="207">
        <f>'3 dilutions - Analysis'!U314</f>
        <v/>
      </c>
      <c r="G32" s="187" t="n">
        <v>25</v>
      </c>
      <c r="H32" s="396">
        <f>F32*G32</f>
        <v/>
      </c>
      <c r="I32" s="7" t="n"/>
    </row>
    <row r="33" ht="15" customHeight="1">
      <c r="B33" s="7" t="n"/>
      <c r="C33" s="163">
        <f>'3 dilutions - Analysis'!D323</f>
        <v/>
      </c>
      <c r="D33" s="195">
        <f>'3 dilutions - Analysis'!S323</f>
        <v/>
      </c>
      <c r="E33" s="211">
        <f>'3 dilutions - Analysis'!T323</f>
        <v/>
      </c>
      <c r="F33" s="207">
        <f>'3 dilutions - Analysis'!U323</f>
        <v/>
      </c>
      <c r="G33" s="187" t="n">
        <v>25</v>
      </c>
      <c r="H33" s="396">
        <f>F33*G33</f>
        <v/>
      </c>
      <c r="I33" s="7" t="n"/>
    </row>
    <row r="34" ht="15" customHeight="1">
      <c r="B34" s="7" t="n"/>
      <c r="C34" s="163">
        <f>'3 dilutions - Analysis'!D332</f>
        <v/>
      </c>
      <c r="D34" s="195">
        <f>'3 dilutions - Analysis'!S332</f>
        <v/>
      </c>
      <c r="E34" s="211">
        <f>'3 dilutions - Analysis'!T332</f>
        <v/>
      </c>
      <c r="F34" s="207">
        <f>'3 dilutions - Analysis'!U332</f>
        <v/>
      </c>
      <c r="G34" s="187" t="n">
        <v>25</v>
      </c>
      <c r="H34" s="396">
        <f>F34*G34</f>
        <v/>
      </c>
      <c r="I34" s="7" t="n"/>
    </row>
    <row r="35" ht="15" customHeight="1">
      <c r="B35" s="7" t="n"/>
      <c r="C35" s="163">
        <f>'3 dilutions - Analysis'!D341</f>
        <v/>
      </c>
      <c r="D35" s="195">
        <f>'3 dilutions - Analysis'!S341</f>
        <v/>
      </c>
      <c r="E35" s="211">
        <f>'3 dilutions - Analysis'!T341</f>
        <v/>
      </c>
      <c r="F35" s="207">
        <f>'3 dilutions - Analysis'!U341</f>
        <v/>
      </c>
      <c r="G35" s="187" t="n">
        <v>25</v>
      </c>
      <c r="H35" s="396">
        <f>F35*G35</f>
        <v/>
      </c>
      <c r="I35" s="7" t="n"/>
    </row>
    <row r="36" ht="15" customHeight="1">
      <c r="B36" s="7" t="n"/>
      <c r="C36" s="163">
        <f>'3 dilutions - Analysis'!D350</f>
        <v/>
      </c>
      <c r="D36" s="195">
        <f>'3 dilutions - Analysis'!S350</f>
        <v/>
      </c>
      <c r="E36" s="211">
        <f>'3 dilutions - Analysis'!T350</f>
        <v/>
      </c>
      <c r="F36" s="207">
        <f>'3 dilutions - Analysis'!U350</f>
        <v/>
      </c>
      <c r="G36" s="187" t="n">
        <v>25</v>
      </c>
      <c r="H36" s="396">
        <f>F36*G36</f>
        <v/>
      </c>
      <c r="I36" s="7" t="n"/>
    </row>
    <row r="37" ht="15" customHeight="1" thickBot="1">
      <c r="B37" s="7" t="n"/>
      <c r="C37" s="164">
        <f>'3 dilutions - Analysis'!D359</f>
        <v/>
      </c>
      <c r="D37" s="196">
        <f>'3 dilutions - Analysis'!S359</f>
        <v/>
      </c>
      <c r="E37" s="212">
        <f>'3 dilutions - Analysis'!T359</f>
        <v/>
      </c>
      <c r="F37" s="209">
        <f>'3 dilutions - Analysis'!U359</f>
        <v/>
      </c>
      <c r="G37" s="188" t="n">
        <v>25</v>
      </c>
      <c r="H37" s="397">
        <f>F37*G37</f>
        <v/>
      </c>
      <c r="I37" s="7" t="n"/>
    </row>
    <row r="38" ht="15" customHeight="1">
      <c r="B38" s="7" t="n"/>
      <c r="C38" s="7" t="n"/>
      <c r="D38" s="7" t="n"/>
      <c r="E38" s="7" t="n"/>
      <c r="F38" s="7" t="n"/>
      <c r="G38" s="7" t="n"/>
      <c r="H38" s="7" t="n"/>
      <c r="I38" s="7" t="n"/>
    </row>
  </sheetData>
  <pageMargins left="0.7086614173228347" right="0.7086614173228347" top="0.7480314960629921" bottom="0.7480314960629921" header="0.3149606299212598" footer="0.3149606299212598"/>
  <pageSetup orientation="portrait" scale="67" fitToHeight="0"/>
  <headerFooter>
    <oddHeader/>
    <oddFooter>&amp;LData Analysis Template v4.14_x000a_&amp;CKAPA Library Quantification Kit (Illumina® platforms)&amp;R© Kapa Biosystems 2014</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codeName="Sheet11">
    <tabColor theme="0" tint="-0.249977111117893"/>
    <outlinePr summaryBelow="1" summaryRight="1"/>
    <pageSetUpPr fitToPage="1"/>
  </sheetPr>
  <dimension ref="B2:AE368"/>
  <sheetViews>
    <sheetView zoomScale="80" zoomScaleNormal="80" workbookViewId="0">
      <selection activeCell="A1" sqref="A1"/>
    </sheetView>
  </sheetViews>
  <sheetFormatPr baseColWidth="10" defaultColWidth="9.1640625" defaultRowHeight="15"/>
  <cols>
    <col width="3.6640625" customWidth="1" style="48" min="1" max="1"/>
    <col width="4.5" customWidth="1" style="48" min="2" max="2"/>
    <col width="19.6640625" customWidth="1" style="48" min="3" max="3"/>
    <col width="24.5" customWidth="1" style="48" min="4" max="4"/>
    <col width="16.6640625" customWidth="1" style="48" min="5" max="12"/>
    <col width="16.6640625" customWidth="1" style="95" min="13" max="13"/>
    <col width="18.33203125" customWidth="1" style="48" min="14" max="14"/>
    <col width="19" customWidth="1" style="48" min="15" max="15"/>
    <col width="18.33203125" customWidth="1" style="48" min="16" max="16"/>
    <col width="18.1640625" customWidth="1" style="48" min="17" max="20"/>
    <col width="16.1640625" customWidth="1" style="48" min="21" max="21"/>
    <col width="4.6640625" customWidth="1" style="48" min="22" max="22"/>
    <col width="9.6640625" customWidth="1" style="48" min="23" max="23"/>
    <col width="10.6640625" customWidth="1" style="48" min="24" max="24"/>
    <col width="9.1640625" customWidth="1" style="48" min="25" max="25"/>
    <col width="8.83203125" customWidth="1" style="48" min="26" max="31"/>
    <col width="9.1640625" customWidth="1" style="48" min="32" max="16384"/>
  </cols>
  <sheetData>
    <row r="1" ht="15" customHeight="1"/>
    <row r="2" ht="15" customHeight="1">
      <c r="B2" s="47" t="n"/>
      <c r="C2" s="47" t="n"/>
      <c r="D2" s="47" t="n"/>
      <c r="E2" s="47" t="n"/>
      <c r="F2" s="47" t="n"/>
      <c r="G2" s="47" t="n"/>
      <c r="H2" s="47" t="n"/>
      <c r="I2" s="47" t="n"/>
      <c r="J2" s="47" t="n"/>
      <c r="K2" s="47" t="n"/>
      <c r="L2" s="48" t="n"/>
    </row>
    <row r="3" ht="15" customHeight="1">
      <c r="B3" s="47" t="n"/>
      <c r="C3" s="49" t="inlineStr">
        <is>
          <t>Section 1. Review Cq values for DNA Standards</t>
        </is>
      </c>
      <c r="D3" s="50" t="n"/>
      <c r="E3" s="51" t="n"/>
      <c r="F3" s="52" t="n"/>
      <c r="G3" s="52" t="n"/>
      <c r="H3" s="52" t="n"/>
      <c r="I3" s="52" t="n"/>
      <c r="J3" s="52" t="n"/>
      <c r="K3" s="52" t="n"/>
      <c r="L3" s="122" t="n"/>
      <c r="M3" s="48" t="n"/>
    </row>
    <row r="4" ht="15" customHeight="1">
      <c r="B4" s="47" t="n"/>
      <c r="C4" s="49" t="n"/>
      <c r="D4" s="50" t="n"/>
      <c r="E4" s="51" t="n"/>
      <c r="F4" s="52" t="n"/>
      <c r="G4" s="52" t="n"/>
      <c r="H4" s="52" t="n"/>
      <c r="I4" s="52" t="n"/>
      <c r="J4" s="52" t="n"/>
      <c r="K4" s="52" t="n"/>
      <c r="L4" s="122" t="n"/>
      <c r="M4" s="48" t="n"/>
    </row>
    <row r="5" ht="15" customHeight="1">
      <c r="B5" s="47" t="n"/>
      <c r="C5" s="54" t="inlineStr">
        <is>
          <t>- Enter the appropriate information into the fields highlighted in green.</t>
        </is>
      </c>
      <c r="D5" s="55" t="n"/>
      <c r="E5" s="52" t="n"/>
      <c r="F5" s="52" t="n"/>
      <c r="G5" s="52" t="n"/>
      <c r="H5" s="52" t="n"/>
      <c r="I5" s="52" t="n"/>
      <c r="J5" s="52" t="n"/>
      <c r="K5" s="52" t="n"/>
      <c r="L5" s="122" t="n"/>
      <c r="M5" s="48" t="n"/>
    </row>
    <row r="6" ht="15" customHeight="1">
      <c r="B6" s="47" t="n"/>
      <c r="C6" s="54" t="inlineStr">
        <is>
          <t>- Move  "outliers" to column G (so these are no longer is used in calculations). Delete the formula in the corresponding row in column I.</t>
        </is>
      </c>
      <c r="D6" s="55" t="n"/>
      <c r="E6" s="52" t="n"/>
      <c r="F6" s="52" t="n"/>
      <c r="G6" s="52" t="n"/>
      <c r="H6" s="52" t="n"/>
      <c r="I6" s="52" t="n"/>
      <c r="J6" s="52" t="n"/>
      <c r="K6" s="52" t="n"/>
      <c r="L6" s="122" t="n"/>
      <c r="M6" s="48" t="n"/>
    </row>
    <row r="7" ht="15" customHeight="1">
      <c r="B7" s="47" t="n"/>
      <c r="C7" s="56" t="inlineStr">
        <is>
          <t xml:space="preserve">- The average Cq value for each DNA Standard should be ~3.3 cycles later than the DNA Standard that is 10-fold more concentrated (between 3.2 and 3.45 is very good  </t>
        </is>
      </c>
      <c r="D7" s="57" t="n"/>
      <c r="E7" s="52" t="n"/>
      <c r="F7" s="52" t="n"/>
      <c r="G7" s="52" t="n"/>
      <c r="H7" s="52" t="n"/>
      <c r="I7" s="52" t="n"/>
      <c r="J7" s="52" t="n"/>
      <c r="K7" s="52" t="n"/>
      <c r="L7" s="122" t="n"/>
      <c r="M7" s="48" t="n"/>
    </row>
    <row r="8" ht="15" customFormat="1" customHeight="1" s="124">
      <c r="B8" s="47" t="n"/>
      <c r="C8" s="58" t="inlineStr">
        <is>
          <t xml:space="preserve">   and 3.1 - 3.6 is acceptable).</t>
        </is>
      </c>
      <c r="D8" s="55" t="n"/>
      <c r="E8" s="52" t="n"/>
      <c r="F8" s="52" t="n"/>
      <c r="G8" s="52" t="n"/>
      <c r="H8" s="52" t="n"/>
      <c r="I8" s="52" t="n"/>
      <c r="J8" s="52" t="n"/>
      <c r="K8" s="52" t="n"/>
      <c r="L8" s="122" t="n"/>
      <c r="M8" s="95" t="n"/>
      <c r="Q8" s="31" t="n"/>
      <c r="R8" s="31" t="n"/>
      <c r="S8" s="31" t="n"/>
      <c r="T8" s="31" t="n"/>
    </row>
    <row r="9" ht="15" customHeight="1">
      <c r="B9" s="47" t="n"/>
      <c r="C9" s="59" t="inlineStr">
        <is>
          <t>- If the spacing between any two standards is less than 3.1 cycles and more than 3.6 cycles, those data points (and any library samples falling between those</t>
        </is>
      </c>
      <c r="D9" s="55" t="n"/>
      <c r="E9" s="52" t="n"/>
      <c r="F9" s="52" t="n"/>
      <c r="G9" s="52" t="n"/>
      <c r="H9" s="52" t="n"/>
      <c r="I9" s="52" t="n"/>
      <c r="J9" s="52" t="n"/>
      <c r="K9" s="52" t="n"/>
      <c r="L9" s="122" t="n"/>
      <c r="M9" s="48" t="n"/>
      <c r="Q9" s="14" t="n"/>
      <c r="R9" s="14" t="n"/>
      <c r="S9" s="14" t="n"/>
      <c r="T9" s="14" t="n"/>
    </row>
    <row r="10" ht="15" customHeight="1">
      <c r="B10" s="168" t="n"/>
      <c r="C10" s="60" t="inlineStr">
        <is>
          <t xml:space="preserve">  data points) are not highly reliable.</t>
        </is>
      </c>
      <c r="D10" s="55" t="n"/>
      <c r="E10" s="52" t="n"/>
      <c r="F10" s="52" t="n"/>
      <c r="G10" s="52" t="n"/>
      <c r="H10" s="52" t="n"/>
      <c r="I10" s="52" t="n"/>
      <c r="J10" s="52" t="n"/>
      <c r="K10" s="52" t="n"/>
      <c r="L10" s="122" t="n"/>
      <c r="M10" s="48" t="n"/>
      <c r="Q10" s="14" t="n"/>
      <c r="R10" s="14" t="n"/>
      <c r="S10" s="14" t="n"/>
      <c r="T10" s="14" t="n"/>
    </row>
    <row r="11" ht="15" customHeight="1">
      <c r="B11" s="168" t="n"/>
      <c r="C11" s="60" t="n"/>
      <c r="D11" s="55" t="n"/>
      <c r="E11" s="52" t="n"/>
      <c r="F11" s="52" t="n"/>
      <c r="G11" s="52" t="n"/>
      <c r="H11" s="52" t="n"/>
      <c r="I11" s="52" t="n"/>
      <c r="J11" s="52" t="n"/>
      <c r="K11" s="52" t="n"/>
      <c r="L11" s="122" t="n"/>
      <c r="M11" s="48" t="n"/>
      <c r="Q11" s="14" t="n"/>
      <c r="R11" s="14" t="n"/>
      <c r="S11" s="14" t="n"/>
      <c r="T11" s="14" t="n"/>
    </row>
    <row r="12" ht="15" customHeight="1" thickBot="1">
      <c r="B12" s="47" t="n"/>
      <c r="C12" s="47" t="n"/>
      <c r="D12" s="61" t="n"/>
      <c r="E12" s="47" t="n"/>
      <c r="F12" s="47" t="n"/>
      <c r="G12" s="47" t="n"/>
      <c r="H12" s="47" t="n"/>
      <c r="I12" s="47" t="n"/>
      <c r="J12" s="47" t="n"/>
      <c r="K12" s="47" t="n"/>
      <c r="L12" s="48" t="n"/>
      <c r="M12" s="48" t="n"/>
      <c r="Q12" s="14" t="n"/>
      <c r="R12" s="14" t="n"/>
      <c r="S12" s="14" t="n"/>
      <c r="T12" s="14" t="n"/>
    </row>
    <row r="13" ht="15" customHeight="1" thickBot="1">
      <c r="B13" s="47" t="n"/>
      <c r="C13" s="21" t="inlineStr">
        <is>
          <t>Well</t>
        </is>
      </c>
      <c r="D13" s="9" t="inlineStr">
        <is>
          <t>Std #</t>
        </is>
      </c>
      <c r="E13" s="9" t="inlineStr">
        <is>
          <t>Conc (pM)</t>
        </is>
      </c>
      <c r="F13" s="9" t="inlineStr">
        <is>
          <t>Cq</t>
        </is>
      </c>
      <c r="G13" s="9" t="inlineStr">
        <is>
          <t>Outliers</t>
        </is>
      </c>
      <c r="H13" s="29" t="inlineStr">
        <is>
          <t>Av Cq</t>
        </is>
      </c>
      <c r="I13" s="30" t="inlineStr">
        <is>
          <t>Difference</t>
        </is>
      </c>
      <c r="J13" s="20" t="inlineStr">
        <is>
          <t>Delta Cq</t>
        </is>
      </c>
      <c r="K13" s="47" t="n"/>
      <c r="L13" s="48" t="n"/>
      <c r="N13" s="48" t="n"/>
      <c r="Q13" s="31" t="n"/>
      <c r="R13" s="31" t="n"/>
      <c r="S13" s="31" t="n"/>
      <c r="T13" s="31" t="n"/>
    </row>
    <row r="14" ht="15" customHeight="1" thickTop="1">
      <c r="B14" s="47" t="n"/>
      <c r="C14" s="62" t="n"/>
      <c r="D14" s="63" t="n">
        <v>1</v>
      </c>
      <c r="E14" s="63" t="n">
        <v>20</v>
      </c>
      <c r="F14" s="64" t="n"/>
      <c r="G14" s="65" t="n"/>
      <c r="H14" s="66">
        <f>AVERAGE(F14:F16)</f>
        <v/>
      </c>
      <c r="I14" s="66">
        <f>F14-$H$14</f>
        <v/>
      </c>
      <c r="J14" s="67" t="inlineStr">
        <is>
          <t>-</t>
        </is>
      </c>
      <c r="K14" s="47" t="n"/>
      <c r="L14" s="48" t="n"/>
      <c r="N14" s="48" t="n"/>
      <c r="Q14" s="15" t="n"/>
      <c r="R14" s="15" t="n"/>
      <c r="S14" s="15" t="n"/>
      <c r="T14" s="15" t="n"/>
    </row>
    <row r="15" ht="15" customHeight="1">
      <c r="B15" s="47" t="n"/>
      <c r="C15" s="68" t="n"/>
      <c r="D15" s="63" t="n">
        <v>1</v>
      </c>
      <c r="E15" s="63" t="n">
        <v>20</v>
      </c>
      <c r="F15" s="69" t="n"/>
      <c r="G15" s="65" t="n"/>
      <c r="H15" s="70" t="n"/>
      <c r="I15" s="66">
        <f>F15-$H$14</f>
        <v/>
      </c>
      <c r="J15" s="222" t="n"/>
      <c r="K15" s="47" t="n"/>
      <c r="L15" s="48" t="n"/>
      <c r="N15" s="48" t="n"/>
      <c r="Q15" s="15" t="n"/>
      <c r="R15" s="15" t="n"/>
      <c r="S15" s="15" t="n"/>
      <c r="T15" s="15" t="n"/>
    </row>
    <row r="16" ht="15" customHeight="1">
      <c r="B16" s="47" t="n"/>
      <c r="C16" s="72" t="n"/>
      <c r="D16" s="73" t="n">
        <v>1</v>
      </c>
      <c r="E16" s="73" t="n">
        <v>20</v>
      </c>
      <c r="F16" s="74" t="n"/>
      <c r="G16" s="12" t="n"/>
      <c r="H16" s="75" t="n"/>
      <c r="I16" s="76">
        <f>F16-$H$14</f>
        <v/>
      </c>
      <c r="J16" s="221">
        <f>H17-H14</f>
        <v/>
      </c>
      <c r="K16" s="47" t="n"/>
      <c r="L16" s="48" t="n"/>
      <c r="N16" s="48" t="n"/>
      <c r="Q16" s="15" t="n"/>
      <c r="R16" s="15" t="n"/>
      <c r="S16" s="15" t="n"/>
      <c r="T16" s="15" t="n"/>
    </row>
    <row r="17" ht="15" customHeight="1">
      <c r="B17" s="47" t="n"/>
      <c r="C17" s="62" t="n"/>
      <c r="D17" s="63" t="n">
        <v>2</v>
      </c>
      <c r="E17" s="63" t="n">
        <v>2</v>
      </c>
      <c r="F17" s="64" t="n"/>
      <c r="G17" s="65" t="n"/>
      <c r="H17" s="66">
        <f>AVERAGE(F17:F19)</f>
        <v/>
      </c>
      <c r="I17" s="66">
        <f>F17-$H$17</f>
        <v/>
      </c>
      <c r="J17" s="356" t="n"/>
      <c r="K17" s="47" t="n"/>
      <c r="L17" s="48" t="n"/>
      <c r="N17" s="48" t="n"/>
      <c r="Q17" s="14" t="n"/>
      <c r="R17" s="14" t="n"/>
      <c r="S17" s="14" t="n"/>
      <c r="T17" s="14" t="n"/>
    </row>
    <row r="18" ht="15" customHeight="1">
      <c r="B18" s="47" t="n"/>
      <c r="C18" s="68" t="n"/>
      <c r="D18" s="63" t="n">
        <v>2</v>
      </c>
      <c r="E18" s="63" t="n">
        <v>2</v>
      </c>
      <c r="F18" s="69" t="n"/>
      <c r="G18" s="65" t="n"/>
      <c r="H18" s="70" t="n"/>
      <c r="I18" s="66">
        <f>F18-$H$17</f>
        <v/>
      </c>
      <c r="J18" s="222" t="n"/>
      <c r="K18" s="47" t="n"/>
      <c r="L18" s="48" t="n"/>
      <c r="N18" s="48" t="n"/>
    </row>
    <row r="19" ht="15" customHeight="1">
      <c r="B19" s="47" t="n"/>
      <c r="C19" s="72" t="n"/>
      <c r="D19" s="73" t="n">
        <v>2</v>
      </c>
      <c r="E19" s="73" t="n">
        <v>2</v>
      </c>
      <c r="F19" s="74" t="n"/>
      <c r="G19" s="12" t="n"/>
      <c r="H19" s="75" t="n"/>
      <c r="I19" s="76">
        <f>F19-$H$17</f>
        <v/>
      </c>
      <c r="J19" s="221">
        <f>H20-H17</f>
        <v/>
      </c>
      <c r="K19" s="47" t="n"/>
      <c r="L19" s="48" t="n"/>
      <c r="N19" s="48" t="n"/>
    </row>
    <row r="20" ht="15" customHeight="1">
      <c r="B20" s="47" t="n"/>
      <c r="C20" s="62" t="n"/>
      <c r="D20" s="63" t="n">
        <v>3</v>
      </c>
      <c r="E20" s="63" t="n">
        <v>0.2</v>
      </c>
      <c r="F20" s="64" t="n"/>
      <c r="G20" s="65" t="n"/>
      <c r="H20" s="66">
        <f>AVERAGE(F20:F22)</f>
        <v/>
      </c>
      <c r="I20" s="66">
        <f>F20-$H$20</f>
        <v/>
      </c>
      <c r="J20" s="356" t="n"/>
      <c r="K20" s="47" t="n"/>
      <c r="L20" s="48" t="n"/>
      <c r="N20" s="48" t="n"/>
    </row>
    <row r="21" ht="15" customHeight="1">
      <c r="B21" s="47" t="n"/>
      <c r="C21" s="68" t="n"/>
      <c r="D21" s="63" t="n">
        <v>3</v>
      </c>
      <c r="E21" s="63" t="n">
        <v>0.2</v>
      </c>
      <c r="F21" s="69" t="n"/>
      <c r="G21" s="65" t="n"/>
      <c r="H21" s="70" t="n"/>
      <c r="I21" s="66">
        <f>F21-$H$20</f>
        <v/>
      </c>
      <c r="J21" s="77" t="n"/>
      <c r="K21" s="47" t="n"/>
      <c r="L21" s="48" t="n"/>
      <c r="N21" s="48" t="n"/>
    </row>
    <row r="22" ht="15" customHeight="1">
      <c r="B22" s="47" t="n"/>
      <c r="C22" s="72" t="n"/>
      <c r="D22" s="73" t="n">
        <v>3</v>
      </c>
      <c r="E22" s="73" t="n">
        <v>0.2</v>
      </c>
      <c r="F22" s="74" t="n"/>
      <c r="G22" s="12" t="n"/>
      <c r="H22" s="75" t="n"/>
      <c r="I22" s="76">
        <f>F22-$H$20</f>
        <v/>
      </c>
      <c r="J22" s="221">
        <f>H23-H20</f>
        <v/>
      </c>
      <c r="K22" s="47" t="n"/>
      <c r="L22" s="48" t="n"/>
      <c r="N22" s="48" t="n"/>
    </row>
    <row r="23" ht="15" customHeight="1">
      <c r="B23" s="47" t="n"/>
      <c r="C23" s="62" t="n"/>
      <c r="D23" s="63" t="n">
        <v>4</v>
      </c>
      <c r="E23" s="63" t="n">
        <v>0.02</v>
      </c>
      <c r="F23" s="64" t="n"/>
      <c r="G23" s="65" t="n"/>
      <c r="H23" s="66">
        <f>AVERAGE(F23:F25)</f>
        <v/>
      </c>
      <c r="I23" s="66">
        <f>F23-$H$23</f>
        <v/>
      </c>
      <c r="J23" s="356" t="n"/>
      <c r="K23" s="47" t="n"/>
      <c r="L23" s="48" t="n"/>
      <c r="N23" s="48" t="n"/>
    </row>
    <row r="24" ht="15" customHeight="1">
      <c r="B24" s="47" t="n"/>
      <c r="C24" s="68" t="n"/>
      <c r="D24" s="63" t="n">
        <v>4</v>
      </c>
      <c r="E24" s="63" t="n">
        <v>0.02</v>
      </c>
      <c r="F24" s="69" t="n"/>
      <c r="G24" s="65" t="n"/>
      <c r="H24" s="70" t="n"/>
      <c r="I24" s="66">
        <f>F24-$H$23</f>
        <v/>
      </c>
      <c r="J24" s="77" t="n"/>
      <c r="K24" s="47" t="n"/>
      <c r="L24" s="48" t="n"/>
      <c r="N24" s="48" t="n"/>
    </row>
    <row r="25" ht="15" customHeight="1">
      <c r="B25" s="47" t="n"/>
      <c r="C25" s="72" t="n"/>
      <c r="D25" s="73" t="n">
        <v>4</v>
      </c>
      <c r="E25" s="73" t="n">
        <v>0.02</v>
      </c>
      <c r="F25" s="74" t="n"/>
      <c r="G25" s="12" t="n"/>
      <c r="H25" s="75" t="n"/>
      <c r="I25" s="76">
        <f>F25-$H$23</f>
        <v/>
      </c>
      <c r="J25" s="221">
        <f>H26-H23</f>
        <v/>
      </c>
      <c r="K25" s="47" t="n"/>
      <c r="L25" s="48" t="n"/>
      <c r="N25" s="48" t="n"/>
    </row>
    <row r="26" ht="15" customHeight="1">
      <c r="B26" s="47" t="n"/>
      <c r="C26" s="62" t="n"/>
      <c r="D26" s="63" t="n">
        <v>5</v>
      </c>
      <c r="E26" s="63" t="n">
        <v>0.002</v>
      </c>
      <c r="F26" s="64" t="n"/>
      <c r="G26" s="65" t="n"/>
      <c r="H26" s="66">
        <f>AVERAGE(F26:F28)</f>
        <v/>
      </c>
      <c r="I26" s="66">
        <f>F26-$H$26</f>
        <v/>
      </c>
      <c r="J26" s="356" t="n"/>
      <c r="K26" s="47" t="n"/>
      <c r="L26" s="48" t="n"/>
      <c r="N26" s="48" t="n"/>
    </row>
    <row r="27" ht="15" customHeight="1">
      <c r="B27" s="47" t="n"/>
      <c r="C27" s="68" t="n"/>
      <c r="D27" s="63" t="n">
        <v>5</v>
      </c>
      <c r="E27" s="63" t="n">
        <v>0.002</v>
      </c>
      <c r="F27" s="69" t="n"/>
      <c r="G27" s="65" t="n"/>
      <c r="H27" s="70" t="n"/>
      <c r="I27" s="66">
        <f>F27-$H$26</f>
        <v/>
      </c>
      <c r="J27" s="77" t="n"/>
      <c r="K27" s="47" t="n"/>
      <c r="L27" s="48" t="n"/>
      <c r="N27" s="48" t="n"/>
    </row>
    <row r="28" ht="15" customHeight="1">
      <c r="B28" s="47" t="n"/>
      <c r="C28" s="72" t="n"/>
      <c r="D28" s="73" t="n">
        <v>5</v>
      </c>
      <c r="E28" s="73" t="n">
        <v>0.002</v>
      </c>
      <c r="F28" s="74" t="n"/>
      <c r="G28" s="12" t="n"/>
      <c r="H28" s="75" t="n"/>
      <c r="I28" s="76">
        <f>F28-$H$26</f>
        <v/>
      </c>
      <c r="J28" s="221">
        <f>H29-H26</f>
        <v/>
      </c>
      <c r="K28" s="47" t="n"/>
      <c r="L28" s="48" t="n"/>
      <c r="N28" s="48" t="n"/>
    </row>
    <row r="29" ht="15" customHeight="1">
      <c r="B29" s="47" t="n"/>
      <c r="C29" s="62" t="n"/>
      <c r="D29" s="63" t="n">
        <v>6</v>
      </c>
      <c r="E29" s="63" t="n">
        <v>0.0002</v>
      </c>
      <c r="F29" s="64" t="n"/>
      <c r="G29" s="65" t="n"/>
      <c r="H29" s="66">
        <f>AVERAGE(F29:F31)</f>
        <v/>
      </c>
      <c r="I29" s="66">
        <f>F29-$H$29</f>
        <v/>
      </c>
      <c r="J29" s="356" t="n"/>
      <c r="K29" s="47" t="n"/>
      <c r="L29" s="48" t="n"/>
      <c r="N29" s="48" t="n"/>
    </row>
    <row r="30" ht="15" customHeight="1">
      <c r="B30" s="47" t="n"/>
      <c r="C30" s="68" t="n"/>
      <c r="D30" s="63" t="n">
        <v>6</v>
      </c>
      <c r="E30" s="63" t="n">
        <v>0.0002</v>
      </c>
      <c r="F30" s="69" t="n"/>
      <c r="G30" s="65" t="n"/>
      <c r="H30" s="70" t="n"/>
      <c r="I30" s="66">
        <f>F30-$H$29</f>
        <v/>
      </c>
      <c r="J30" s="222" t="n"/>
      <c r="K30" s="47" t="n"/>
      <c r="L30" s="48" t="n"/>
      <c r="N30" s="48" t="n"/>
    </row>
    <row r="31" ht="15" customHeight="1">
      <c r="B31" s="47" t="n"/>
      <c r="C31" s="72" t="n"/>
      <c r="D31" s="73" t="n">
        <v>6</v>
      </c>
      <c r="E31" s="73" t="n">
        <v>0.0002</v>
      </c>
      <c r="F31" s="74" t="n"/>
      <c r="G31" s="12" t="n"/>
      <c r="H31" s="75" t="n"/>
      <c r="I31" s="76">
        <f>F31-$H$29</f>
        <v/>
      </c>
      <c r="J31" s="221">
        <f>H32-H29</f>
        <v/>
      </c>
      <c r="K31" s="47" t="n"/>
      <c r="L31" s="48" t="n"/>
      <c r="M31" s="78" t="n"/>
      <c r="N31" s="48" t="n"/>
      <c r="AB31" s="79" t="n"/>
      <c r="AC31" s="79" t="n"/>
      <c r="AD31" s="80" t="n"/>
      <c r="AE31" s="79" t="n"/>
    </row>
    <row r="32" ht="15" customHeight="1">
      <c r="B32" s="47" t="n"/>
      <c r="C32" s="62" t="n"/>
      <c r="D32" s="63" t="inlineStr">
        <is>
          <t>NTC</t>
        </is>
      </c>
      <c r="E32" s="81" t="inlineStr">
        <is>
          <t>-</t>
        </is>
      </c>
      <c r="F32" s="64" t="n"/>
      <c r="G32" s="65" t="n"/>
      <c r="H32" s="66">
        <f>AVERAGE(F32:F34)</f>
        <v/>
      </c>
      <c r="I32" s="66" t="n"/>
      <c r="J32" s="356" t="n"/>
      <c r="K32" s="47" t="n"/>
      <c r="L32" s="48" t="n"/>
      <c r="N32" s="48" t="n"/>
      <c r="AB32" s="79" t="n"/>
      <c r="AC32" s="79" t="n"/>
      <c r="AD32" s="80" t="n"/>
      <c r="AE32" s="79" t="n"/>
    </row>
    <row r="33" ht="15" customHeight="1">
      <c r="B33" s="47" t="n"/>
      <c r="C33" s="68" t="n"/>
      <c r="D33" s="63" t="inlineStr">
        <is>
          <t>NTC</t>
        </is>
      </c>
      <c r="E33" s="81" t="inlineStr">
        <is>
          <t>-</t>
        </is>
      </c>
      <c r="F33" s="69" t="n"/>
      <c r="G33" s="65" t="n"/>
      <c r="H33" s="70" t="n"/>
      <c r="I33" s="66" t="n"/>
      <c r="J33" s="222" t="n"/>
      <c r="K33" s="47" t="n"/>
      <c r="L33" s="48" t="n"/>
      <c r="N33" s="48" t="n"/>
      <c r="AB33" s="79" t="n"/>
      <c r="AC33" s="79" t="n"/>
      <c r="AD33" s="80" t="n"/>
      <c r="AE33" s="79" t="n"/>
    </row>
    <row r="34" ht="15" customHeight="1" thickBot="1">
      <c r="B34" s="47" t="n"/>
      <c r="C34" s="82" t="n"/>
      <c r="D34" s="83" t="inlineStr">
        <is>
          <t>NTC</t>
        </is>
      </c>
      <c r="E34" s="84" t="inlineStr">
        <is>
          <t>-</t>
        </is>
      </c>
      <c r="F34" s="85" t="n"/>
      <c r="G34" s="86" t="n"/>
      <c r="H34" s="87" t="n"/>
      <c r="I34" s="88" t="n"/>
      <c r="J34" s="89" t="n"/>
      <c r="K34" s="47" t="n"/>
      <c r="L34" s="48" t="n"/>
      <c r="N34" s="48" t="n"/>
      <c r="AB34" s="79" t="n"/>
      <c r="AC34" s="79" t="n"/>
      <c r="AD34" s="80" t="n"/>
      <c r="AE34" s="79" t="n"/>
    </row>
    <row r="35" ht="15" customHeight="1">
      <c r="B35" s="47" t="n"/>
      <c r="C35" s="47" t="n"/>
      <c r="D35" s="47" t="n"/>
      <c r="E35" s="47" t="n"/>
      <c r="F35" s="47" t="n"/>
      <c r="G35" s="90" t="n"/>
      <c r="H35" s="47" t="n"/>
      <c r="I35" s="47" t="n"/>
      <c r="J35" s="47" t="n"/>
      <c r="K35" s="145" t="n"/>
      <c r="L35" s="130" t="n"/>
      <c r="M35" s="130" t="n"/>
      <c r="N35" s="130" t="n"/>
      <c r="O35" s="130" t="n"/>
      <c r="P35" s="130" t="n"/>
      <c r="Q35" s="130" t="n"/>
      <c r="R35" s="130" t="n"/>
      <c r="S35" s="130" t="n"/>
      <c r="T35" s="130" t="n"/>
      <c r="U35" s="130" t="n"/>
      <c r="V35" s="130" t="n"/>
      <c r="W35" s="124" t="n"/>
      <c r="X35" s="94" t="n"/>
      <c r="Y35" s="95" t="n"/>
      <c r="AB35" s="79" t="n"/>
      <c r="AC35" s="79" t="n"/>
      <c r="AD35" s="80" t="n"/>
      <c r="AE35" s="79" t="n"/>
    </row>
    <row r="36" ht="15" customHeight="1">
      <c r="B36" s="47" t="n"/>
      <c r="C36" s="47" t="n"/>
      <c r="D36" s="47" t="n"/>
      <c r="E36" s="47" t="n"/>
      <c r="F36" s="47" t="n"/>
      <c r="G36" s="90" t="n"/>
      <c r="H36" s="47" t="n"/>
      <c r="I36" s="47" t="n"/>
      <c r="J36" s="47" t="n"/>
      <c r="K36" s="47" t="n"/>
      <c r="L36" s="130" t="n"/>
      <c r="M36" s="130" t="n"/>
      <c r="N36" s="130" t="n"/>
      <c r="O36" s="130" t="n"/>
      <c r="P36" s="130" t="n"/>
      <c r="Q36" s="130" t="n"/>
      <c r="R36" s="130" t="n"/>
      <c r="S36" s="130" t="n"/>
      <c r="T36" s="130" t="n"/>
      <c r="U36" s="130" t="n"/>
      <c r="V36" s="130" t="n"/>
      <c r="W36" s="94" t="n"/>
      <c r="X36" s="94" t="n"/>
      <c r="Y36" s="96" t="n"/>
      <c r="AB36" s="79" t="n"/>
      <c r="AC36" s="79" t="n"/>
      <c r="AD36" s="80" t="n"/>
      <c r="AE36" s="79" t="n"/>
    </row>
    <row r="37" ht="15" customHeight="1">
      <c r="G37" s="97" t="n"/>
      <c r="L37" s="130" t="n"/>
      <c r="M37" s="130" t="n"/>
      <c r="N37" s="130" t="n"/>
      <c r="O37" s="130" t="n"/>
      <c r="P37" s="130" t="n"/>
      <c r="Q37" s="130" t="n"/>
      <c r="R37" s="130" t="n"/>
      <c r="S37" s="130" t="n"/>
      <c r="T37" s="130" t="n"/>
      <c r="U37" s="130" t="n"/>
      <c r="V37" s="130" t="n"/>
      <c r="W37" s="124" t="n"/>
      <c r="X37" s="94" t="n"/>
      <c r="Y37" s="95" t="n"/>
    </row>
    <row r="38" ht="15" customHeight="1">
      <c r="W38" s="124" t="n"/>
      <c r="X38" s="94" t="n"/>
      <c r="Y38" s="95" t="n"/>
    </row>
    <row r="39" ht="15" customHeight="1">
      <c r="B39" s="47" t="n"/>
      <c r="C39" s="51" t="n"/>
      <c r="D39" s="52" t="n"/>
      <c r="E39" s="52" t="n"/>
      <c r="F39" s="52" t="n"/>
      <c r="G39" s="98" t="n"/>
      <c r="H39" s="98" t="n"/>
      <c r="I39" s="98" t="n"/>
      <c r="J39" s="98" t="n"/>
      <c r="K39" s="98" t="n"/>
      <c r="L39" s="98" t="n"/>
      <c r="M39" s="98" t="n"/>
      <c r="N39" s="98" t="n"/>
      <c r="O39" s="98" t="n"/>
      <c r="P39" s="98" t="n"/>
      <c r="W39" s="124" t="n"/>
      <c r="X39" s="94" t="n"/>
      <c r="Y39" s="95" t="n"/>
    </row>
    <row r="40" ht="21" customHeight="1">
      <c r="B40" s="47" t="n"/>
      <c r="C40" s="49" t="inlineStr">
        <is>
          <t>Section 2. Generate and review the standard curve</t>
        </is>
      </c>
      <c r="D40" s="52" t="n"/>
      <c r="E40" s="52" t="n"/>
      <c r="F40" s="52" t="n"/>
      <c r="G40" s="98" t="n"/>
      <c r="H40" s="98" t="n"/>
      <c r="I40" s="98" t="n"/>
      <c r="J40" s="98" t="n"/>
      <c r="K40" s="98" t="n"/>
      <c r="L40" s="98" t="n"/>
      <c r="M40" s="98" t="n"/>
      <c r="N40" s="98" t="n"/>
      <c r="O40" s="98" t="n"/>
      <c r="P40" s="98" t="n"/>
      <c r="Q40" s="99" t="n"/>
      <c r="R40" s="99" t="n"/>
      <c r="S40" s="99" t="n"/>
      <c r="T40" s="99" t="n"/>
      <c r="W40" s="94" t="n"/>
      <c r="X40" s="94" t="n"/>
      <c r="Y40" s="100" t="n"/>
    </row>
    <row r="41" ht="15" customHeight="1">
      <c r="B41" s="47" t="n"/>
      <c r="C41" s="49" t="n"/>
      <c r="D41" s="52" t="n"/>
      <c r="E41" s="52" t="n"/>
      <c r="F41" s="52" t="n"/>
      <c r="G41" s="98" t="n"/>
      <c r="H41" s="98" t="n"/>
      <c r="I41" s="98" t="n"/>
      <c r="J41" s="98" t="n"/>
      <c r="K41" s="98" t="n"/>
      <c r="L41" s="98" t="n"/>
      <c r="M41" s="98" t="n"/>
      <c r="N41" s="98" t="n"/>
      <c r="O41" s="98" t="n"/>
      <c r="P41" s="98" t="n"/>
      <c r="Q41" s="99" t="n"/>
      <c r="R41" s="99" t="n"/>
      <c r="S41" s="99" t="n"/>
      <c r="T41" s="99" t="n"/>
      <c r="W41" s="94" t="n"/>
      <c r="X41" s="94" t="n"/>
      <c r="Y41" s="100" t="n"/>
    </row>
    <row r="42" ht="15" customHeight="1">
      <c r="B42" s="47" t="n"/>
      <c r="C42" s="54" t="inlineStr">
        <is>
          <t>- Type the value for the intercept from the graph to the right into cell D57.</t>
        </is>
      </c>
      <c r="D42" s="98" t="n"/>
      <c r="E42" s="98" t="n"/>
      <c r="F42" s="98" t="n"/>
      <c r="G42" s="98" t="n"/>
      <c r="H42" s="98" t="n"/>
      <c r="I42" s="98" t="n"/>
      <c r="J42" s="98" t="n"/>
      <c r="K42" s="98" t="n"/>
      <c r="L42" s="98" t="n"/>
      <c r="M42" s="98" t="n"/>
      <c r="N42" s="98" t="n"/>
      <c r="O42" s="98" t="n"/>
      <c r="P42" s="98" t="n"/>
      <c r="Q42" s="99" t="n"/>
      <c r="R42" s="99" t="n"/>
      <c r="S42" s="99" t="n"/>
      <c r="T42" s="99" t="n"/>
    </row>
    <row r="43" ht="15" customHeight="1">
      <c r="B43" s="47" t="n"/>
      <c r="C43" s="54" t="inlineStr">
        <is>
          <t xml:space="preserve">- Type the value for the slope from the graph to the right into cell D59. </t>
        </is>
      </c>
      <c r="D43" s="98" t="n"/>
      <c r="E43" s="98" t="n"/>
      <c r="F43" s="98" t="n"/>
      <c r="G43" s="98" t="n"/>
      <c r="H43" s="47" t="n"/>
      <c r="I43" s="47" t="n"/>
      <c r="J43" s="47" t="n"/>
      <c r="K43" s="47" t="inlineStr">
        <is>
          <t>Note: if the standard curve equation does not update, click on the line, right click and select</t>
        </is>
      </c>
      <c r="L43" s="145" t="n"/>
      <c r="M43" s="145" t="n"/>
      <c r="N43" s="145" t="n"/>
      <c r="O43" s="145" t="n"/>
      <c r="P43" s="98" t="n"/>
      <c r="Q43" s="99" t="n"/>
      <c r="R43" s="99" t="n"/>
      <c r="S43" s="99" t="n"/>
      <c r="T43" s="99" t="n"/>
      <c r="U43" s="130" t="n"/>
      <c r="V43" s="130" t="n"/>
    </row>
    <row r="44" ht="15" customHeight="1">
      <c r="B44" s="47" t="n"/>
      <c r="C44" s="98" t="n"/>
      <c r="D44" s="98" t="n"/>
      <c r="E44" s="98" t="n"/>
      <c r="F44" s="98" t="n"/>
      <c r="G44" s="98" t="n"/>
      <c r="H44" s="47" t="n"/>
      <c r="I44" s="47" t="n"/>
      <c r="J44" s="47" t="n"/>
      <c r="K44" s="47" t="inlineStr">
        <is>
          <t>Format Trendline. (Untick and) tick the boxes for "Display Equation and R-squared value on chart"</t>
        </is>
      </c>
      <c r="L44" s="145" t="n"/>
      <c r="M44" s="145" t="n"/>
      <c r="N44" s="145" t="n"/>
      <c r="O44" s="145" t="n"/>
      <c r="P44" s="98" t="n"/>
      <c r="Q44" s="99" t="n"/>
      <c r="R44" s="99" t="n"/>
      <c r="S44" s="99" t="n"/>
      <c r="T44" s="99" t="n"/>
      <c r="U44" s="130" t="n"/>
      <c r="V44" s="130" t="n"/>
    </row>
    <row r="45" ht="15" customHeight="1" thickBot="1">
      <c r="B45" s="47" t="n"/>
      <c r="C45" s="47" t="n"/>
      <c r="D45" s="47" t="n"/>
      <c r="E45" s="47" t="n"/>
      <c r="F45" s="47" t="n"/>
      <c r="G45" s="90" t="n"/>
      <c r="H45" s="47" t="n"/>
      <c r="I45" s="47" t="n"/>
      <c r="J45" s="47" t="n"/>
      <c r="K45" s="47" t="n"/>
      <c r="L45" s="145" t="n"/>
      <c r="M45" s="145" t="n"/>
      <c r="N45" s="145" t="n"/>
      <c r="O45" s="145" t="n"/>
      <c r="P45" s="98" t="n"/>
      <c r="Q45" s="99" t="n"/>
      <c r="R45" s="99" t="n"/>
      <c r="S45" s="99" t="n"/>
      <c r="T45" s="99" t="n"/>
      <c r="U45" s="130" t="n"/>
      <c r="V45" s="130" t="n"/>
    </row>
    <row r="46" ht="15" customHeight="1">
      <c r="B46" s="47" t="n"/>
      <c r="C46" s="101" t="n"/>
      <c r="D46" s="102" t="n"/>
      <c r="E46" s="102" t="n"/>
      <c r="F46" s="103" t="n"/>
      <c r="G46" s="104" t="n"/>
      <c r="H46" s="105" t="n"/>
      <c r="I46" s="47" t="n"/>
      <c r="J46" s="47" t="n"/>
      <c r="K46" s="47" t="n"/>
      <c r="L46" s="47" t="n"/>
      <c r="M46" s="61" t="n"/>
      <c r="N46" s="47" t="n"/>
      <c r="O46" s="47" t="n"/>
      <c r="P46" s="98" t="n"/>
      <c r="Q46" s="99" t="n"/>
      <c r="R46" s="99" t="n"/>
      <c r="S46" s="99" t="n"/>
      <c r="T46" s="99" t="n"/>
    </row>
    <row r="47" ht="15" customHeight="1" thickBot="1">
      <c r="B47" s="47" t="n"/>
      <c r="C47" s="27" t="inlineStr">
        <is>
          <t>DNA Standard</t>
        </is>
      </c>
      <c r="D47" s="357" t="inlineStr">
        <is>
          <t>Conc in pM</t>
        </is>
      </c>
      <c r="E47" s="106" t="inlineStr">
        <is>
          <t>Log conc</t>
        </is>
      </c>
      <c r="F47" s="28" t="inlineStr">
        <is>
          <t>Average Cq</t>
        </is>
      </c>
      <c r="G47" s="26" t="inlineStr">
        <is>
          <t>Delta Cq</t>
        </is>
      </c>
      <c r="H47" s="24" t="n"/>
      <c r="I47" s="47" t="n"/>
      <c r="J47" s="47" t="n"/>
      <c r="K47" s="47" t="n"/>
      <c r="L47" s="47" t="n"/>
      <c r="M47" s="61" t="n"/>
      <c r="N47" s="47" t="n"/>
      <c r="O47" s="47" t="n"/>
      <c r="P47" s="98" t="n"/>
      <c r="Q47" s="99" t="n"/>
      <c r="R47" s="99" t="n"/>
      <c r="S47" s="99" t="n"/>
      <c r="T47" s="99" t="n"/>
    </row>
    <row r="48" ht="15" customHeight="1" thickTop="1">
      <c r="B48" s="47" t="n"/>
      <c r="C48" s="107" t="n">
        <v>1</v>
      </c>
      <c r="D48" s="358" t="n">
        <v>20</v>
      </c>
      <c r="E48" s="109">
        <f>LOG(D48)</f>
        <v/>
      </c>
      <c r="F48" s="113">
        <f>H14</f>
        <v/>
      </c>
      <c r="G48" s="111" t="inlineStr">
        <is>
          <t>-</t>
        </is>
      </c>
      <c r="H48" s="112" t="n"/>
      <c r="I48" s="47" t="n"/>
      <c r="J48" s="47" t="n"/>
      <c r="K48" s="47" t="n"/>
      <c r="L48" s="47" t="n"/>
      <c r="M48" s="61" t="n"/>
      <c r="N48" s="47" t="n"/>
      <c r="O48" s="47" t="n"/>
      <c r="P48" s="98" t="n"/>
      <c r="Q48" s="99" t="n"/>
      <c r="R48" s="99" t="n"/>
      <c r="S48" s="99" t="n"/>
      <c r="T48" s="99" t="n"/>
    </row>
    <row r="49" ht="15" customHeight="1">
      <c r="B49" s="47" t="n"/>
      <c r="C49" s="107" t="n">
        <v>2</v>
      </c>
      <c r="D49" s="358" t="n">
        <v>2</v>
      </c>
      <c r="E49" s="109">
        <f>LOG(D49)</f>
        <v/>
      </c>
      <c r="F49" s="113">
        <f>H17</f>
        <v/>
      </c>
      <c r="G49" s="114">
        <f>F49-F48</f>
        <v/>
      </c>
      <c r="H49" s="220" t="inlineStr">
        <is>
          <t>Should be 
between 
3.1 and 3.6</t>
        </is>
      </c>
      <c r="I49" s="47" t="n"/>
      <c r="J49" s="47" t="n"/>
      <c r="K49" s="47" t="n"/>
      <c r="L49" s="47" t="n"/>
      <c r="M49" s="61" t="n"/>
      <c r="N49" s="47" t="n"/>
      <c r="O49" s="47" t="n"/>
      <c r="P49" s="98" t="n"/>
      <c r="Q49" s="99" t="n"/>
      <c r="R49" s="99" t="n"/>
      <c r="S49" s="99" t="n"/>
      <c r="T49" s="99" t="n"/>
    </row>
    <row r="50" ht="15" customHeight="1">
      <c r="B50" s="47" t="n"/>
      <c r="C50" s="107" t="n">
        <v>3</v>
      </c>
      <c r="D50" s="358" t="n">
        <v>0.2</v>
      </c>
      <c r="E50" s="109">
        <f>LOG(D50)</f>
        <v/>
      </c>
      <c r="F50" s="113">
        <f>H20</f>
        <v/>
      </c>
      <c r="G50" s="114">
        <f>F50-F49</f>
        <v/>
      </c>
      <c r="H50" s="359" t="n"/>
      <c r="I50" s="47" t="n"/>
      <c r="J50" s="47" t="n"/>
      <c r="K50" s="47" t="n"/>
      <c r="L50" s="47" t="n"/>
      <c r="M50" s="61" t="n"/>
      <c r="N50" s="47" t="n"/>
      <c r="O50" s="47" t="n"/>
      <c r="P50" s="98" t="n"/>
      <c r="Q50" s="99" t="n"/>
      <c r="R50" s="99" t="n"/>
      <c r="S50" s="99" t="n"/>
      <c r="T50" s="99" t="n"/>
    </row>
    <row r="51" ht="15" customHeight="1">
      <c r="B51" s="47" t="n"/>
      <c r="C51" s="107" t="n">
        <v>4</v>
      </c>
      <c r="D51" s="358" t="n">
        <v>0.02</v>
      </c>
      <c r="E51" s="109">
        <f>LOG(D51)</f>
        <v/>
      </c>
      <c r="F51" s="113">
        <f>H23</f>
        <v/>
      </c>
      <c r="G51" s="114">
        <f>F51-F50</f>
        <v/>
      </c>
      <c r="H51" s="359" t="n"/>
      <c r="I51" s="47" t="n"/>
      <c r="J51" s="47" t="n"/>
      <c r="K51" s="47" t="n"/>
      <c r="L51" s="47" t="n"/>
      <c r="M51" s="61" t="n"/>
      <c r="N51" s="47" t="n"/>
      <c r="O51" s="47" t="n"/>
      <c r="P51" s="98" t="n"/>
      <c r="Q51" s="99" t="n"/>
      <c r="R51" s="99" t="n"/>
      <c r="S51" s="99" t="n"/>
      <c r="T51" s="99" t="n"/>
    </row>
    <row r="52" ht="15" customHeight="1">
      <c r="B52" s="47" t="n"/>
      <c r="C52" s="107" t="n">
        <v>5</v>
      </c>
      <c r="D52" s="358" t="n">
        <v>0.002</v>
      </c>
      <c r="E52" s="109">
        <f>LOG(D52)</f>
        <v/>
      </c>
      <c r="F52" s="113">
        <f>H26</f>
        <v/>
      </c>
      <c r="G52" s="114">
        <f>F52-F51</f>
        <v/>
      </c>
      <c r="H52" s="359" t="n"/>
      <c r="I52" s="47" t="n"/>
      <c r="J52" s="47" t="n"/>
      <c r="K52" s="47" t="n"/>
      <c r="L52" s="47" t="n"/>
      <c r="M52" s="61" t="n"/>
      <c r="N52" s="47" t="n"/>
      <c r="O52" s="47" t="n"/>
      <c r="P52" s="98" t="n"/>
      <c r="Q52" s="99" t="n"/>
      <c r="R52" s="99" t="n"/>
      <c r="S52" s="99" t="n"/>
      <c r="T52" s="99" t="n"/>
    </row>
    <row r="53" ht="15" customHeight="1">
      <c r="B53" s="47" t="n"/>
      <c r="C53" s="115" t="n">
        <v>6</v>
      </c>
      <c r="D53" s="360" t="n">
        <v>0.0002</v>
      </c>
      <c r="E53" s="117">
        <f>LOG(D53)</f>
        <v/>
      </c>
      <c r="F53" s="118">
        <f>H29</f>
        <v/>
      </c>
      <c r="G53" s="119">
        <f>F53-F52</f>
        <v/>
      </c>
      <c r="H53" s="359" t="n"/>
      <c r="I53" s="47" t="n"/>
      <c r="J53" s="47" t="n"/>
      <c r="K53" s="47" t="n"/>
      <c r="L53" s="47" t="n"/>
      <c r="M53" s="61" t="n"/>
      <c r="N53" s="47" t="n"/>
      <c r="O53" s="47" t="n"/>
      <c r="P53" s="98" t="n"/>
      <c r="Q53" s="99" t="n"/>
      <c r="R53" s="99" t="n"/>
      <c r="S53" s="99" t="n"/>
      <c r="T53" s="99" t="n"/>
    </row>
    <row r="54" ht="15" customHeight="1">
      <c r="B54" s="47" t="n"/>
      <c r="C54" s="126" t="inlineStr">
        <is>
          <t>Efficiency:</t>
        </is>
      </c>
      <c r="D54" s="121">
        <f>POWER(10, 1/(-SLOPE(F48:F53, LOG(D48:D53))))-1</f>
        <v/>
      </c>
      <c r="E54" s="122" t="inlineStr">
        <is>
          <t>(Calculated)</t>
        </is>
      </c>
      <c r="F54" s="123" t="inlineStr">
        <is>
          <t>Should be between 90 and 110%</t>
        </is>
      </c>
      <c r="G54" s="124" t="n"/>
      <c r="H54" s="125" t="n"/>
      <c r="I54" s="47" t="n"/>
      <c r="J54" s="47" t="n"/>
      <c r="K54" s="47" t="n"/>
      <c r="L54" s="47" t="n"/>
      <c r="M54" s="61" t="n"/>
      <c r="N54" s="47" t="n"/>
      <c r="O54" s="47" t="n"/>
      <c r="P54" s="98" t="n"/>
      <c r="Q54" s="99" t="n"/>
      <c r="R54" s="99" t="n"/>
      <c r="S54" s="99" t="n"/>
      <c r="T54" s="99" t="n"/>
    </row>
    <row r="55" ht="15" customHeight="1">
      <c r="B55" s="47" t="n"/>
      <c r="C55" s="126" t="inlineStr">
        <is>
          <t>Slope:</t>
        </is>
      </c>
      <c r="D55" s="361">
        <f>SLOPE(F48:F53, LOG(D48:D53))</f>
        <v/>
      </c>
      <c r="E55" s="122" t="inlineStr">
        <is>
          <t>(Calculated)</t>
        </is>
      </c>
      <c r="F55" s="123" t="inlineStr">
        <is>
          <t>Value must be the same as on the graph</t>
        </is>
      </c>
      <c r="G55" s="124" t="n"/>
      <c r="H55" s="125" t="n"/>
      <c r="I55" s="47" t="n"/>
      <c r="J55" s="47" t="n"/>
      <c r="K55" s="47" t="n"/>
      <c r="L55" s="47" t="n"/>
      <c r="M55" s="61" t="n"/>
      <c r="N55" s="47" t="n"/>
      <c r="O55" s="47" t="n"/>
      <c r="P55" s="98" t="n"/>
      <c r="Q55" s="99" t="n"/>
      <c r="R55" s="99" t="n"/>
      <c r="S55" s="99" t="n"/>
      <c r="T55" s="99" t="n"/>
    </row>
    <row r="56" ht="15" customHeight="1">
      <c r="B56" s="47" t="n"/>
      <c r="C56" s="126" t="inlineStr">
        <is>
          <t>R-squared:</t>
        </is>
      </c>
      <c r="D56" s="361">
        <f>RSQ(F48:F53, -LOG(D48:D53))</f>
        <v/>
      </c>
      <c r="E56" s="122" t="inlineStr">
        <is>
          <t>(Calculated)</t>
        </is>
      </c>
      <c r="F56" s="123" t="inlineStr">
        <is>
          <t>Should be between 0.99 and 1.00</t>
        </is>
      </c>
      <c r="G56" s="124" t="n"/>
      <c r="H56" s="125" t="n"/>
      <c r="I56" s="47" t="n"/>
      <c r="J56" s="47" t="n"/>
      <c r="K56" s="47" t="n"/>
      <c r="L56" s="47" t="n"/>
      <c r="M56" s="61" t="n"/>
      <c r="N56" s="47" t="n"/>
      <c r="O56" s="47" t="n"/>
      <c r="P56" s="98" t="n"/>
      <c r="Q56" s="99" t="n"/>
      <c r="R56" s="99" t="n"/>
      <c r="S56" s="99" t="n"/>
      <c r="T56" s="99" t="n"/>
    </row>
    <row r="57" ht="15" customHeight="1">
      <c r="B57" s="47" t="n"/>
      <c r="C57" s="126" t="inlineStr">
        <is>
          <t>Intercept:</t>
        </is>
      </c>
      <c r="D57" s="362" t="n">
        <v>11.217</v>
      </c>
      <c r="E57" s="129" t="inlineStr">
        <is>
          <t>(Type the intercept value from the graph in cell D57)</t>
        </is>
      </c>
      <c r="F57" s="130" t="n"/>
      <c r="G57" s="124" t="n"/>
      <c r="H57" s="125" t="n"/>
      <c r="I57" s="47" t="n"/>
      <c r="J57" s="47" t="n"/>
      <c r="K57" s="47" t="n"/>
      <c r="L57" s="47" t="n"/>
      <c r="M57" s="61" t="n"/>
      <c r="N57" s="47" t="n"/>
      <c r="O57" s="47" t="n"/>
      <c r="P57" s="98" t="n"/>
      <c r="Q57" s="99" t="n"/>
      <c r="R57" s="99" t="n"/>
      <c r="S57" s="99" t="n"/>
      <c r="T57" s="99" t="n"/>
    </row>
    <row r="58" ht="15" customHeight="1">
      <c r="B58" s="47" t="n"/>
      <c r="C58" s="126" t="n"/>
      <c r="D58" s="131" t="n"/>
      <c r="E58" s="122" t="n"/>
      <c r="F58" s="130" t="n"/>
      <c r="G58" s="124" t="n"/>
      <c r="H58" s="125" t="n"/>
      <c r="I58" s="47" t="n"/>
      <c r="J58" s="47" t="n"/>
      <c r="K58" s="47" t="n"/>
      <c r="L58" s="47" t="n"/>
      <c r="M58" s="61" t="n"/>
      <c r="N58" s="47" t="n"/>
      <c r="O58" s="47" t="n"/>
      <c r="P58" s="98" t="n"/>
      <c r="Q58" s="99" t="n"/>
      <c r="R58" s="99" t="n"/>
      <c r="S58" s="99" t="n"/>
      <c r="T58" s="99" t="n"/>
    </row>
    <row r="59" ht="15" customHeight="1">
      <c r="B59" s="47" t="n"/>
      <c r="C59" s="126" t="inlineStr">
        <is>
          <t>If slope =</t>
        </is>
      </c>
      <c r="D59" s="363" t="n">
        <v>-3.2394</v>
      </c>
      <c r="E59" s="129" t="inlineStr">
        <is>
          <t>(Type the slope value from the graph in cell D59)</t>
        </is>
      </c>
      <c r="F59" s="130" t="n"/>
      <c r="G59" s="124" t="n"/>
      <c r="H59" s="125" t="n"/>
      <c r="I59" s="47" t="n"/>
      <c r="J59" s="47" t="n"/>
      <c r="K59" s="47" t="n"/>
      <c r="L59" s="47" t="n"/>
      <c r="M59" s="61" t="n"/>
      <c r="N59" s="47" t="n"/>
      <c r="O59" s="47" t="n"/>
      <c r="P59" s="98" t="n"/>
      <c r="Q59" s="99" t="n"/>
      <c r="R59" s="99" t="n"/>
      <c r="S59" s="99" t="n"/>
      <c r="T59" s="99" t="n"/>
    </row>
    <row r="60" ht="15" customHeight="1">
      <c r="B60" s="47" t="n"/>
      <c r="C60" s="126" t="inlineStr">
        <is>
          <t>then efficiency =</t>
        </is>
      </c>
      <c r="D60" s="121">
        <f>POWER(10, (-1/D59))-1</f>
        <v/>
      </c>
      <c r="E60" s="122" t="inlineStr">
        <is>
          <t>(Calculated)</t>
        </is>
      </c>
      <c r="F60" s="123" t="inlineStr">
        <is>
          <t>Value must be the same as in cell D54</t>
        </is>
      </c>
      <c r="G60" s="124" t="n"/>
      <c r="H60" s="125" t="n"/>
      <c r="I60" s="47" t="n"/>
      <c r="J60" s="47" t="n"/>
      <c r="K60" s="47" t="n"/>
      <c r="L60" s="47" t="n"/>
      <c r="M60" s="61" t="n"/>
      <c r="N60" s="47" t="n"/>
      <c r="O60" s="47" t="n"/>
      <c r="P60" s="98" t="n"/>
      <c r="Q60" s="99" t="n"/>
      <c r="R60" s="99" t="n"/>
      <c r="S60" s="99" t="n"/>
      <c r="T60" s="99" t="n"/>
    </row>
    <row r="61" ht="15" customHeight="1">
      <c r="B61" s="47" t="n"/>
      <c r="C61" s="133" t="n"/>
      <c r="D61" s="124" t="n"/>
      <c r="E61" s="124" t="n"/>
      <c r="F61" s="130" t="n"/>
      <c r="G61" s="124" t="n"/>
      <c r="H61" s="125" t="n"/>
      <c r="I61" s="47" t="n"/>
      <c r="J61" s="47" t="n"/>
      <c r="K61" s="47" t="n"/>
      <c r="L61" s="47" t="n"/>
      <c r="M61" s="61" t="n"/>
      <c r="N61" s="47" t="n"/>
      <c r="O61" s="47" t="n"/>
      <c r="P61" s="98" t="n"/>
      <c r="Q61" s="99" t="n"/>
      <c r="R61" s="99" t="n"/>
      <c r="S61" s="99" t="n"/>
      <c r="T61" s="99" t="n"/>
    </row>
    <row r="62" ht="7.5" customHeight="1">
      <c r="B62" s="47" t="n"/>
      <c r="C62" s="134" t="n"/>
      <c r="D62" s="135" t="n"/>
      <c r="E62" s="135" t="n"/>
      <c r="F62" s="136" t="n"/>
      <c r="G62" s="135" t="n"/>
      <c r="H62" s="137" t="n"/>
      <c r="I62" s="47" t="n"/>
      <c r="J62" s="47" t="n"/>
      <c r="K62" s="47" t="n"/>
      <c r="L62" s="47" t="n"/>
      <c r="M62" s="61" t="n"/>
      <c r="N62" s="47" t="n"/>
      <c r="O62" s="47" t="n"/>
      <c r="P62" s="98" t="n"/>
      <c r="Q62" s="99" t="n"/>
      <c r="R62" s="99" t="n"/>
      <c r="S62" s="99" t="n"/>
      <c r="T62" s="99" t="n"/>
    </row>
    <row r="63" ht="15" customHeight="1">
      <c r="B63" s="47" t="n"/>
      <c r="C63" s="134" t="inlineStr">
        <is>
          <t>Note: it is important to type the appropriate values from the straight line equation into the two green blocks,</t>
        </is>
      </c>
      <c r="D63" s="135" t="n"/>
      <c r="E63" s="135" t="n"/>
      <c r="F63" s="136" t="n"/>
      <c r="G63" s="135" t="n"/>
      <c r="H63" s="137" t="n"/>
      <c r="I63" s="47" t="n"/>
      <c r="J63" s="47" t="n"/>
      <c r="K63" s="47" t="n"/>
      <c r="L63" s="47" t="n"/>
      <c r="M63" s="61" t="n"/>
      <c r="N63" s="47" t="n"/>
      <c r="O63" s="47" t="n"/>
      <c r="P63" s="98" t="n"/>
      <c r="Q63" s="99" t="n"/>
      <c r="R63" s="99" t="n"/>
      <c r="S63" s="99" t="n"/>
      <c r="T63" s="99" t="n"/>
    </row>
    <row r="64" ht="15" customHeight="1">
      <c r="B64" s="47" t="n"/>
      <c r="C64" s="134" t="inlineStr">
        <is>
          <t>as the table in Section 3 uses these two values to calculate the concentration of the library samples.</t>
        </is>
      </c>
      <c r="D64" s="135" t="n"/>
      <c r="E64" s="135" t="n"/>
      <c r="F64" s="136" t="n"/>
      <c r="G64" s="135" t="n"/>
      <c r="H64" s="137" t="n"/>
      <c r="I64" s="47" t="n"/>
      <c r="J64" s="47" t="n"/>
      <c r="K64" s="47" t="n"/>
      <c r="L64" s="47" t="n"/>
      <c r="M64" s="61" t="n"/>
      <c r="N64" s="47" t="n"/>
      <c r="O64" s="47" t="n"/>
      <c r="P64" s="98" t="n"/>
      <c r="Q64" s="99" t="n"/>
      <c r="R64" s="99" t="n"/>
      <c r="S64" s="99" t="n"/>
      <c r="T64" s="99" t="n"/>
    </row>
    <row r="65" ht="7.5" customHeight="1" thickBot="1">
      <c r="B65" s="47" t="n"/>
      <c r="C65" s="138" t="n"/>
      <c r="D65" s="139" t="n"/>
      <c r="E65" s="139" t="n"/>
      <c r="F65" s="140" t="n"/>
      <c r="G65" s="139" t="n"/>
      <c r="H65" s="141" t="n"/>
      <c r="I65" s="47" t="n"/>
      <c r="J65" s="47" t="n"/>
      <c r="K65" s="47" t="n"/>
      <c r="L65" s="47" t="n"/>
      <c r="M65" s="61" t="n"/>
      <c r="N65" s="47" t="n"/>
      <c r="O65" s="47" t="n"/>
      <c r="P65" s="98" t="n"/>
      <c r="Q65" s="99" t="n"/>
      <c r="R65" s="99" t="n"/>
      <c r="S65" s="99" t="n"/>
      <c r="T65" s="99" t="n"/>
    </row>
    <row r="66" ht="15" customHeight="1">
      <c r="B66" s="47" t="n"/>
      <c r="C66" s="47" t="n"/>
      <c r="D66" s="47" t="n"/>
      <c r="E66" s="47" t="n"/>
      <c r="F66" s="47" t="n"/>
      <c r="G66" s="90" t="n"/>
      <c r="H66" s="47" t="n"/>
      <c r="I66" s="47" t="n"/>
      <c r="J66" s="47" t="n"/>
      <c r="K66" s="47" t="n"/>
      <c r="L66" s="47" t="n"/>
      <c r="M66" s="61" t="n"/>
      <c r="N66" s="47" t="n"/>
      <c r="O66" s="47" t="n"/>
      <c r="P66" s="98" t="n"/>
      <c r="Q66" s="99" t="n"/>
      <c r="R66" s="99" t="n"/>
      <c r="S66" s="99" t="n"/>
      <c r="T66" s="99" t="n"/>
    </row>
    <row r="67" ht="15" customHeight="1">
      <c r="G67" s="97" t="n"/>
    </row>
    <row r="68" ht="15" customHeight="1">
      <c r="G68" s="97" t="n"/>
    </row>
    <row r="69" ht="15" customHeight="1">
      <c r="B69" s="47" t="n"/>
      <c r="C69" s="47" t="n"/>
      <c r="D69" s="47" t="n"/>
      <c r="E69" s="47" t="n"/>
      <c r="F69" s="47" t="n"/>
      <c r="G69" s="47" t="n"/>
      <c r="H69" s="47" t="n"/>
      <c r="I69" s="47" t="n"/>
      <c r="J69" s="47" t="n"/>
      <c r="K69" s="47" t="n"/>
      <c r="L69" s="47" t="n"/>
      <c r="M69" s="61" t="n"/>
      <c r="N69" s="47" t="n"/>
      <c r="O69" s="47" t="n"/>
      <c r="P69" s="47" t="n"/>
      <c r="Q69" s="47" t="n"/>
      <c r="R69" s="47" t="n"/>
      <c r="S69" s="47" t="n"/>
      <c r="T69" s="47" t="n"/>
      <c r="U69" s="168" t="n"/>
      <c r="V69" s="168" t="n"/>
    </row>
    <row r="70" ht="15" customHeight="1">
      <c r="B70" s="47" t="n"/>
      <c r="C70" s="49" t="inlineStr">
        <is>
          <t>Section 3. Calculate and review library concentrations</t>
        </is>
      </c>
      <c r="D70" s="47" t="n"/>
      <c r="E70" s="47" t="n"/>
      <c r="F70" s="47" t="n"/>
      <c r="G70" s="47" t="n"/>
      <c r="H70" s="47" t="n"/>
      <c r="I70" s="47" t="n"/>
      <c r="J70" s="47" t="n"/>
      <c r="K70" s="47" t="n"/>
      <c r="L70" s="47" t="n"/>
      <c r="M70" s="61" t="n"/>
      <c r="N70" s="47" t="n"/>
      <c r="O70" s="47" t="n"/>
      <c r="P70" s="47" t="n"/>
      <c r="Q70" s="47" t="n"/>
      <c r="R70" s="47" t="n"/>
      <c r="S70" s="47" t="n"/>
      <c r="T70" s="47" t="n"/>
      <c r="U70" s="168" t="n"/>
      <c r="V70" s="168" t="n"/>
    </row>
    <row r="71" ht="15" customHeight="1">
      <c r="B71" s="47" t="n"/>
      <c r="C71" s="47" t="n"/>
      <c r="D71" s="47" t="n"/>
      <c r="E71" s="47" t="n"/>
      <c r="F71" s="47" t="n"/>
      <c r="G71" s="47" t="n"/>
      <c r="H71" s="47" t="n"/>
      <c r="I71" s="47" t="n"/>
      <c r="J71" s="47" t="n"/>
      <c r="K71" s="47" t="n"/>
      <c r="L71" s="47" t="n"/>
      <c r="M71" s="61" t="n"/>
      <c r="N71" s="47" t="n"/>
      <c r="O71" s="47" t="n"/>
      <c r="P71" s="47" t="n"/>
      <c r="Q71" s="47" t="n"/>
      <c r="R71" s="47" t="n"/>
      <c r="S71" s="47" t="n"/>
      <c r="T71" s="47" t="n"/>
      <c r="U71" s="168" t="n"/>
      <c r="V71" s="168" t="n"/>
    </row>
    <row r="72" ht="15" customHeight="1">
      <c r="B72" s="47" t="n"/>
      <c r="C72" s="54" t="inlineStr">
        <is>
          <t xml:space="preserve">- Sort the data for your library samples by grouping the Cq values for different dilutions of the same sample together. Enter the appropriate information into the fields highlighted in green (Columns C - G). </t>
        </is>
      </c>
      <c r="D72" s="142" t="n"/>
      <c r="E72" s="143" t="n"/>
      <c r="F72" s="143" t="n"/>
      <c r="G72" s="143" t="n"/>
      <c r="H72" s="52" t="n"/>
      <c r="I72" s="52" t="n"/>
      <c r="J72" s="52" t="n"/>
      <c r="K72" s="52" t="n"/>
      <c r="L72" s="168" t="n"/>
      <c r="M72" s="168" t="n"/>
      <c r="N72" s="168" t="n"/>
      <c r="O72" s="168" t="n"/>
      <c r="P72" s="168" t="n"/>
      <c r="Q72" s="168" t="n"/>
      <c r="R72" s="168" t="n"/>
      <c r="S72" s="168" t="n"/>
      <c r="T72" s="168" t="n"/>
      <c r="U72" s="168" t="n"/>
      <c r="V72" s="168" t="n"/>
    </row>
    <row r="73" ht="15" customHeight="1">
      <c r="B73" s="47" t="n"/>
      <c r="C73" s="54" t="inlineStr">
        <is>
          <t>- Move the outliers  to Column H, so these are no longer is used in calculations. If you move a Cq value (outlier) from column F to H, you have to delete the formula in column J of that row.</t>
        </is>
      </c>
      <c r="D73" s="142" t="n"/>
      <c r="E73" s="143" t="n"/>
      <c r="F73" s="143" t="n"/>
      <c r="G73" s="143" t="n"/>
      <c r="H73" s="143" t="n"/>
      <c r="I73" s="143" t="n"/>
      <c r="J73" s="143" t="n"/>
      <c r="K73" s="143" t="n"/>
      <c r="L73" s="168" t="n"/>
      <c r="M73" s="168" t="n"/>
      <c r="N73" s="168" t="n"/>
      <c r="O73" s="168" t="n"/>
      <c r="P73" s="168" t="n"/>
      <c r="Q73" s="168" t="n"/>
      <c r="R73" s="168" t="n"/>
      <c r="S73" s="168" t="n"/>
      <c r="T73" s="168" t="n"/>
      <c r="U73" s="168" t="n"/>
      <c r="V73" s="168" t="n"/>
    </row>
    <row r="74" ht="15" customHeight="1">
      <c r="B74" s="47" t="n"/>
      <c r="C74" s="144" t="n"/>
      <c r="D74" s="168" t="n"/>
      <c r="E74" s="168" t="n"/>
      <c r="F74" s="145" t="n"/>
      <c r="G74" s="168" t="n"/>
      <c r="H74" s="168" t="n"/>
      <c r="I74" s="168" t="n"/>
      <c r="J74" s="168" t="n"/>
      <c r="K74" s="168" t="n"/>
      <c r="L74" s="168" t="n"/>
      <c r="M74" s="168" t="n"/>
      <c r="N74" s="168" t="n"/>
      <c r="O74" s="168" t="n"/>
      <c r="P74" s="168" t="n"/>
      <c r="Q74" s="168" t="n"/>
      <c r="R74" s="168" t="n"/>
      <c r="S74" s="168" t="n"/>
      <c r="T74" s="168" t="n"/>
      <c r="U74" s="168" t="n"/>
      <c r="V74" s="168" t="n"/>
    </row>
    <row r="75" ht="15" customHeight="1">
      <c r="B75" s="47" t="n"/>
      <c r="C75" s="144" t="inlineStr">
        <is>
          <t>If the average Cq value for a library &lt; than the average Cq value for Std 1, or &gt; than the average Cq value for Std 6, the data from that dilution may not be used in calculations (i.e. you may not extrapolate). If only one dilution of each library was assayed, the library has to</t>
        </is>
      </c>
      <c r="D75" s="168" t="n"/>
      <c r="E75" s="168" t="n"/>
      <c r="F75" s="145" t="n"/>
      <c r="G75" s="168" t="n"/>
      <c r="H75" s="168" t="n"/>
      <c r="I75" s="168" t="n"/>
      <c r="J75" s="168" t="n"/>
      <c r="K75" s="168" t="n"/>
      <c r="L75" s="168" t="n"/>
      <c r="M75" s="168" t="n"/>
      <c r="N75" s="168" t="n"/>
      <c r="O75" s="168" t="n"/>
      <c r="P75" s="168" t="n"/>
      <c r="Q75" s="168" t="n"/>
      <c r="R75" s="168" t="n"/>
      <c r="S75" s="168" t="n"/>
      <c r="T75" s="168" t="n"/>
      <c r="U75" s="168" t="n"/>
      <c r="V75" s="168" t="n"/>
    </row>
    <row r="76" ht="15" customHeight="1">
      <c r="B76" s="47" t="n"/>
      <c r="C76" s="144" t="inlineStr">
        <is>
          <t>requantified using a more appropriate dilution.</t>
        </is>
      </c>
      <c r="D76" s="146" t="n"/>
      <c r="E76" s="146" t="n"/>
      <c r="F76" s="147" t="n"/>
      <c r="G76" s="146" t="n"/>
      <c r="H76" s="146" t="n"/>
      <c r="I76" s="146" t="n"/>
      <c r="J76" s="146" t="n"/>
      <c r="K76" s="168" t="n"/>
      <c r="L76" s="168" t="n"/>
      <c r="M76" s="168" t="n"/>
      <c r="N76" s="168" t="n"/>
      <c r="O76" s="168" t="n"/>
      <c r="P76" s="168" t="n"/>
      <c r="Q76" s="168" t="n"/>
      <c r="R76" s="168" t="n"/>
      <c r="S76" s="168" t="n"/>
      <c r="T76" s="168" t="n"/>
      <c r="U76" s="168" t="n"/>
      <c r="V76" s="168" t="n"/>
    </row>
    <row r="77" ht="15" customHeight="1">
      <c r="B77" s="47" t="n"/>
      <c r="C77" s="144" t="n"/>
      <c r="D77" s="146" t="n"/>
      <c r="E77" s="146" t="n"/>
      <c r="F77" s="147" t="n"/>
      <c r="G77" s="146" t="n"/>
      <c r="H77" s="146" t="n"/>
      <c r="I77" s="146" t="n"/>
      <c r="J77" s="146" t="n"/>
      <c r="K77" s="168" t="n"/>
      <c r="L77" s="168" t="n"/>
      <c r="M77" s="168" t="n"/>
      <c r="N77" s="168" t="n"/>
      <c r="O77" s="168" t="n"/>
      <c r="P77" s="168" t="n"/>
      <c r="Q77" s="168" t="n"/>
      <c r="R77" s="168" t="n"/>
      <c r="S77" s="168" t="n"/>
      <c r="T77" s="168" t="n"/>
      <c r="U77" s="168" t="n"/>
      <c r="V77" s="168" t="n"/>
    </row>
    <row r="78" ht="15" customHeight="1" thickBot="1">
      <c r="B78" s="47" t="n"/>
      <c r="C78" s="148" t="n"/>
      <c r="D78" s="168" t="n"/>
      <c r="E78" s="168" t="n"/>
      <c r="F78" s="145" t="n"/>
      <c r="G78" s="168" t="n"/>
      <c r="H78" s="168" t="n"/>
      <c r="I78" s="168" t="n"/>
      <c r="J78" s="168" t="n"/>
      <c r="K78" s="168" t="n"/>
      <c r="L78" s="168" t="n"/>
      <c r="M78" s="168" t="n"/>
      <c r="N78" s="168" t="n"/>
      <c r="O78" s="168" t="n"/>
      <c r="P78" s="168" t="n"/>
      <c r="Q78" s="168" t="n"/>
      <c r="R78" s="168" t="n"/>
      <c r="S78" s="168" t="n"/>
      <c r="T78" s="168" t="n"/>
      <c r="U78" s="168" t="n"/>
      <c r="V78" s="168" t="n"/>
    </row>
    <row r="79" ht="49" customHeight="1" thickBot="1">
      <c r="B79" s="47" t="n"/>
      <c r="C79" s="16" t="inlineStr">
        <is>
          <t>Library #</t>
        </is>
      </c>
      <c r="D79" s="37" t="inlineStr">
        <is>
          <t>Sample name</t>
        </is>
      </c>
      <c r="E79" s="197" t="inlineStr">
        <is>
          <t>Dilution</t>
        </is>
      </c>
      <c r="F79" s="17" t="inlineStr">
        <is>
          <t>Cq</t>
        </is>
      </c>
      <c r="G79" s="39" t="inlineStr">
        <is>
          <t>Average fragment length (bp)</t>
        </is>
      </c>
      <c r="H79" s="8" t="inlineStr">
        <is>
          <t>Outliers/
outside curve</t>
        </is>
      </c>
      <c r="I79" s="21" t="inlineStr">
        <is>
          <t>Average Cq</t>
        </is>
      </c>
      <c r="J79" s="150" t="inlineStr">
        <is>
          <t>Difference</t>
        </is>
      </c>
      <c r="K79" s="181" t="inlineStr">
        <is>
          <t>Delta Cq</t>
        </is>
      </c>
      <c r="L79" s="157" t="inlineStr">
        <is>
          <t>log
(concentration)</t>
        </is>
      </c>
      <c r="M79" s="10" t="inlineStr">
        <is>
          <t>Average concentration (pM)</t>
        </is>
      </c>
      <c r="N79" s="11" t="inlineStr">
        <is>
          <t>Size-adjusted concentration (pM)</t>
        </is>
      </c>
      <c r="O79" s="18" t="inlineStr">
        <is>
          <t>Concentration  of undiluted library (pM)</t>
        </is>
      </c>
      <c r="P79" s="158" t="inlineStr">
        <is>
          <t>Concentration  of undiluted library (nM)</t>
        </is>
      </c>
      <c r="Q79" s="34" t="inlineStr">
        <is>
          <t>Conentration of undiluted library (ng/µL)</t>
        </is>
      </c>
      <c r="R79" s="167" t="inlineStr">
        <is>
          <t>% Deviation</t>
        </is>
      </c>
      <c r="S79" s="169" t="inlineStr">
        <is>
          <t>Working concentration (pM)</t>
        </is>
      </c>
      <c r="T79" s="182" t="inlineStr">
        <is>
          <t>Working concentration (nM)</t>
        </is>
      </c>
      <c r="U79" s="183" t="inlineStr">
        <is>
          <t>Working concentration (ng/µL)</t>
        </is>
      </c>
      <c r="V79" s="168" t="n"/>
    </row>
    <row r="80" ht="15" customHeight="1" thickTop="1">
      <c r="B80" s="47" t="n"/>
      <c r="C80" s="345" t="n">
        <v>1</v>
      </c>
      <c r="D80" s="344" t="n"/>
      <c r="E80" s="344" t="n"/>
      <c r="F80" s="189" t="n"/>
      <c r="G80" s="344" t="n"/>
      <c r="H80" s="170" t="n"/>
      <c r="I80" s="421">
        <f>AVERAGE(F80:F82)</f>
        <v/>
      </c>
      <c r="J80" s="171">
        <f>F80-I80</f>
        <v/>
      </c>
      <c r="K80" s="422" t="inlineStr">
        <is>
          <t>-</t>
        </is>
      </c>
      <c r="L80" s="423">
        <f>(I80-$D$57)/$D$59</f>
        <v/>
      </c>
      <c r="M80" s="424">
        <f>10^L80</f>
        <v/>
      </c>
      <c r="N80" s="341">
        <f>M80*(452/G80)</f>
        <v/>
      </c>
      <c r="O80" s="425">
        <f>N80*E80</f>
        <v/>
      </c>
      <c r="P80" s="426">
        <f>O80/1000</f>
        <v/>
      </c>
      <c r="Q80" s="427">
        <f>((P80*10^-12)*(G80*617.9))*10^-6*10^9*10^3</f>
        <v/>
      </c>
      <c r="R80" s="428" t="inlineStr">
        <is>
          <t>-</t>
        </is>
      </c>
      <c r="S80" s="429">
        <f>AVERAGE(O80:O91)</f>
        <v/>
      </c>
      <c r="T80" s="430">
        <f>AVERAGE(P80:P91)</f>
        <v/>
      </c>
      <c r="U80" s="442">
        <f>AVERAGE(Q80:Q91)</f>
        <v/>
      </c>
      <c r="V80" s="168" t="n"/>
    </row>
    <row r="81" ht="15" customHeight="1">
      <c r="B81" s="47" t="n"/>
      <c r="C81" s="373" t="n"/>
      <c r="D81" s="374" t="n"/>
      <c r="E81" s="374" t="n"/>
      <c r="F81" s="190" t="n"/>
      <c r="G81" s="374" t="n"/>
      <c r="H81" s="41" t="n"/>
      <c r="I81" s="373" t="n"/>
      <c r="J81" s="151">
        <f>F81-I80</f>
        <v/>
      </c>
      <c r="K81" s="376" t="n"/>
      <c r="L81" s="375" t="n"/>
      <c r="M81" s="359" t="n"/>
      <c r="N81" s="376" t="n"/>
      <c r="O81" s="373" t="n"/>
      <c r="P81" s="359" t="n"/>
      <c r="Q81" s="376" t="n"/>
      <c r="R81" s="376" t="n"/>
      <c r="S81" s="373" t="n"/>
      <c r="T81" s="374" t="n"/>
      <c r="U81" s="359" t="n"/>
      <c r="V81" s="168" t="n"/>
    </row>
    <row r="82" ht="15" customHeight="1">
      <c r="B82" s="47" t="n"/>
      <c r="C82" s="373" t="n"/>
      <c r="D82" s="374" t="n"/>
      <c r="E82" s="402" t="n"/>
      <c r="F82" s="190" t="n"/>
      <c r="G82" s="374" t="n"/>
      <c r="H82" s="41" t="n"/>
      <c r="I82" s="403" t="n"/>
      <c r="J82" s="151">
        <f>F82-I80</f>
        <v/>
      </c>
      <c r="K82" s="406" t="n"/>
      <c r="L82" s="404" t="n"/>
      <c r="M82" s="405" t="n"/>
      <c r="N82" s="406" t="n"/>
      <c r="O82" s="403" t="n"/>
      <c r="P82" s="405" t="n"/>
      <c r="Q82" s="406" t="n"/>
      <c r="R82" s="406" t="n"/>
      <c r="S82" s="373" t="n"/>
      <c r="T82" s="374" t="n"/>
      <c r="U82" s="359" t="n"/>
      <c r="V82" s="168" t="n"/>
    </row>
    <row r="83" ht="15" customHeight="1">
      <c r="B83" s="47" t="n"/>
      <c r="C83" s="373" t="n"/>
      <c r="D83" s="374" t="n"/>
      <c r="E83" s="314" t="n"/>
      <c r="F83" s="190" t="n"/>
      <c r="G83" s="374" t="n"/>
      <c r="H83" s="40" t="n"/>
      <c r="I83" s="280">
        <f>AVERAGE(F83:F85)</f>
        <v/>
      </c>
      <c r="J83" s="151">
        <f>F83-I83</f>
        <v/>
      </c>
      <c r="K83" s="432">
        <f>I83-I80</f>
        <v/>
      </c>
      <c r="L83" s="285">
        <f>(I83-$D$57)/$D$59</f>
        <v/>
      </c>
      <c r="M83" s="286">
        <f>10^L83</f>
        <v/>
      </c>
      <c r="N83" s="316">
        <f>M83*(452/G80)</f>
        <v/>
      </c>
      <c r="O83" s="288">
        <f>N83*E83</f>
        <v/>
      </c>
      <c r="P83" s="277">
        <f>O83/1000</f>
        <v/>
      </c>
      <c r="Q83" s="278">
        <f>((P83*10^-12)*(G80*617.9))*10^-6*10^9*10^3</f>
        <v/>
      </c>
      <c r="R83" s="433">
        <f>1-(P83/P80)</f>
        <v/>
      </c>
      <c r="S83" s="373" t="n"/>
      <c r="T83" s="374" t="n"/>
      <c r="U83" s="359" t="n"/>
      <c r="V83" s="168" t="n"/>
    </row>
    <row r="84" ht="15" customHeight="1">
      <c r="B84" s="47" t="n"/>
      <c r="C84" s="373" t="n"/>
      <c r="D84" s="374" t="n"/>
      <c r="E84" s="374" t="n"/>
      <c r="F84" s="190" t="n"/>
      <c r="G84" s="374" t="n"/>
      <c r="H84" s="41" t="n"/>
      <c r="I84" s="373" t="n"/>
      <c r="J84" s="154">
        <f>F84-I83</f>
        <v/>
      </c>
      <c r="K84" s="376" t="n"/>
      <c r="L84" s="375" t="n"/>
      <c r="M84" s="359" t="n"/>
      <c r="N84" s="376" t="n"/>
      <c r="O84" s="373" t="n"/>
      <c r="P84" s="359" t="n"/>
      <c r="Q84" s="376" t="n"/>
      <c r="R84" s="376" t="n"/>
      <c r="S84" s="373" t="n"/>
      <c r="T84" s="374" t="n"/>
      <c r="U84" s="359" t="n"/>
      <c r="V84" s="168" t="n"/>
    </row>
    <row r="85" ht="15" customHeight="1">
      <c r="B85" s="47" t="n"/>
      <c r="C85" s="373" t="n"/>
      <c r="D85" s="374" t="n"/>
      <c r="E85" s="402" t="n"/>
      <c r="F85" s="190" t="n"/>
      <c r="G85" s="374" t="n"/>
      <c r="H85" s="41" t="n"/>
      <c r="I85" s="403" t="n"/>
      <c r="J85" s="154">
        <f>F85-I83</f>
        <v/>
      </c>
      <c r="K85" s="406" t="n"/>
      <c r="L85" s="404" t="n"/>
      <c r="M85" s="405" t="n"/>
      <c r="N85" s="406" t="n"/>
      <c r="O85" s="403" t="n"/>
      <c r="P85" s="405" t="n"/>
      <c r="Q85" s="406" t="n"/>
      <c r="R85" s="406" t="n"/>
      <c r="S85" s="373" t="n"/>
      <c r="T85" s="374" t="n"/>
      <c r="U85" s="359" t="n"/>
      <c r="V85" s="168" t="n"/>
    </row>
    <row r="86" ht="15" customHeight="1">
      <c r="B86" s="47" t="n"/>
      <c r="C86" s="373" t="n"/>
      <c r="D86" s="374" t="n"/>
      <c r="E86" s="314" t="n"/>
      <c r="F86" s="190" t="n"/>
      <c r="G86" s="374" t="n"/>
      <c r="H86" s="40" t="inlineStr">
        <is>
          <t>`</t>
        </is>
      </c>
      <c r="I86" s="280">
        <f>AVERAGE(F86:F88)</f>
        <v/>
      </c>
      <c r="J86" s="151">
        <f>F86-I86</f>
        <v/>
      </c>
      <c r="K86" s="432">
        <f>I86-I83</f>
        <v/>
      </c>
      <c r="L86" s="285">
        <f>(I86-$D$57)/$D$59</f>
        <v/>
      </c>
      <c r="M86" s="286">
        <f>10^L86</f>
        <v/>
      </c>
      <c r="N86" s="316">
        <f>M86*(452/G80)</f>
        <v/>
      </c>
      <c r="O86" s="288">
        <f>N86*E86</f>
        <v/>
      </c>
      <c r="P86" s="277">
        <f>O86/1000</f>
        <v/>
      </c>
      <c r="Q86" s="278">
        <f>((P86*10^-12)*(G80*617.9))*10^-6*10^9*10^3</f>
        <v/>
      </c>
      <c r="R86" s="433">
        <f>1-(P86/P80)</f>
        <v/>
      </c>
      <c r="S86" s="373" t="n"/>
      <c r="T86" s="374" t="n"/>
      <c r="U86" s="359" t="n"/>
      <c r="V86" s="168" t="n"/>
    </row>
    <row r="87" ht="15" customHeight="1">
      <c r="B87" s="47" t="n"/>
      <c r="C87" s="373" t="n"/>
      <c r="D87" s="374" t="n"/>
      <c r="E87" s="374" t="n"/>
      <c r="F87" s="190" t="n"/>
      <c r="G87" s="374" t="n"/>
      <c r="H87" s="41" t="n"/>
      <c r="I87" s="373" t="n"/>
      <c r="J87" s="154">
        <f>F87-I86</f>
        <v/>
      </c>
      <c r="K87" s="376" t="n"/>
      <c r="L87" s="375" t="n"/>
      <c r="M87" s="359" t="n"/>
      <c r="N87" s="376" t="n"/>
      <c r="O87" s="373" t="n"/>
      <c r="P87" s="359" t="n"/>
      <c r="Q87" s="376" t="n"/>
      <c r="R87" s="376" t="n"/>
      <c r="S87" s="373" t="n"/>
      <c r="T87" s="374" t="n"/>
      <c r="U87" s="359" t="n"/>
      <c r="V87" s="168" t="n"/>
    </row>
    <row r="88" ht="15" customHeight="1">
      <c r="B88" s="47" t="n"/>
      <c r="C88" s="373" t="n"/>
      <c r="D88" s="374" t="n"/>
      <c r="E88" s="402" t="n"/>
      <c r="F88" s="190" t="n"/>
      <c r="G88" s="374" t="n"/>
      <c r="H88" s="41" t="n"/>
      <c r="I88" s="403" t="n"/>
      <c r="J88" s="154">
        <f>F88-I86</f>
        <v/>
      </c>
      <c r="K88" s="406" t="n"/>
      <c r="L88" s="404" t="n"/>
      <c r="M88" s="405" t="n"/>
      <c r="N88" s="406" t="n"/>
      <c r="O88" s="403" t="n"/>
      <c r="P88" s="405" t="n"/>
      <c r="Q88" s="406" t="n"/>
      <c r="R88" s="406" t="n"/>
      <c r="S88" s="373" t="n"/>
      <c r="T88" s="374" t="n"/>
      <c r="U88" s="359" t="n"/>
      <c r="V88" s="168" t="n"/>
    </row>
    <row r="89" ht="15" customHeight="1">
      <c r="B89" s="47" t="n"/>
      <c r="C89" s="373" t="n"/>
      <c r="D89" s="374" t="n"/>
      <c r="E89" s="314" t="n"/>
      <c r="F89" s="190" t="n"/>
      <c r="G89" s="374" t="n"/>
      <c r="H89" s="40" t="n"/>
      <c r="I89" s="247">
        <f>AVERAGE(F89:F91)</f>
        <v/>
      </c>
      <c r="J89" s="151">
        <f>F89-I89</f>
        <v/>
      </c>
      <c r="K89" s="434">
        <f>I89-I86</f>
        <v/>
      </c>
      <c r="L89" s="251">
        <f>(I89-$D$57)/$D$59</f>
        <v/>
      </c>
      <c r="M89" s="266">
        <f>10^L89</f>
        <v/>
      </c>
      <c r="N89" s="316">
        <f>M89*(452/G80)</f>
        <v/>
      </c>
      <c r="O89" s="260">
        <f>N89*E89</f>
        <v/>
      </c>
      <c r="P89" s="257">
        <f>O89/1000</f>
        <v/>
      </c>
      <c r="Q89" s="443">
        <f>((P89*10^-12)*(G80*617.9))*10^-6*10^9*10^3</f>
        <v/>
      </c>
      <c r="R89" s="433">
        <f>1-(P89/P80)</f>
        <v/>
      </c>
      <c r="S89" s="373" t="n"/>
      <c r="T89" s="374" t="n"/>
      <c r="U89" s="359" t="n"/>
      <c r="V89" s="168" t="n"/>
    </row>
    <row r="90" ht="15" customHeight="1">
      <c r="B90" s="47" t="n"/>
      <c r="C90" s="373" t="n"/>
      <c r="D90" s="374" t="n"/>
      <c r="E90" s="374" t="n"/>
      <c r="F90" s="190" t="n"/>
      <c r="G90" s="374" t="n"/>
      <c r="H90" s="41" t="n"/>
      <c r="I90" s="373" t="n"/>
      <c r="J90" s="154">
        <f>F90-I89</f>
        <v/>
      </c>
      <c r="K90" s="376" t="n"/>
      <c r="L90" s="375" t="n"/>
      <c r="M90" s="359" t="n"/>
      <c r="N90" s="376" t="n"/>
      <c r="O90" s="373" t="n"/>
      <c r="P90" s="359" t="n"/>
      <c r="Q90" s="376" t="n"/>
      <c r="R90" s="376" t="n"/>
      <c r="S90" s="373" t="n"/>
      <c r="T90" s="374" t="n"/>
      <c r="U90" s="359" t="n"/>
      <c r="V90" s="168" t="n"/>
    </row>
    <row r="91" ht="15" customHeight="1" thickBot="1">
      <c r="B91" s="47" t="n"/>
      <c r="C91" s="403" t="n"/>
      <c r="D91" s="402" t="n"/>
      <c r="E91" s="402" t="n"/>
      <c r="F91" s="191" t="n"/>
      <c r="G91" s="402" t="n"/>
      <c r="H91" s="44" t="n"/>
      <c r="I91" s="377" t="n"/>
      <c r="J91" s="156">
        <f>F91-I89</f>
        <v/>
      </c>
      <c r="K91" s="381" t="n"/>
      <c r="L91" s="379" t="n"/>
      <c r="M91" s="380" t="n"/>
      <c r="N91" s="406" t="n"/>
      <c r="O91" s="377" t="n"/>
      <c r="P91" s="380" t="n"/>
      <c r="Q91" s="381" t="n"/>
      <c r="R91" s="406" t="n"/>
      <c r="S91" s="377" t="n"/>
      <c r="T91" s="378" t="n"/>
      <c r="U91" s="380" t="n"/>
      <c r="V91" s="168" t="n"/>
    </row>
    <row r="92" ht="15" customHeight="1">
      <c r="B92" s="47" t="n"/>
      <c r="C92" s="348" t="n">
        <v>2</v>
      </c>
      <c r="D92" s="313" t="n"/>
      <c r="E92" s="313" t="n"/>
      <c r="F92" s="192" t="n"/>
      <c r="G92" s="313" t="n"/>
      <c r="H92" s="43" t="n"/>
      <c r="I92" s="408">
        <f>AVERAGE(F92:F94)</f>
        <v/>
      </c>
      <c r="J92" s="153">
        <f>F92-I92</f>
        <v/>
      </c>
      <c r="K92" s="436" t="inlineStr">
        <is>
          <t>-</t>
        </is>
      </c>
      <c r="L92" s="410">
        <f>(I92-$D$57)/$D$59</f>
        <v/>
      </c>
      <c r="M92" s="411">
        <f>10^L92</f>
        <v/>
      </c>
      <c r="N92" s="322">
        <f>M92*(452/G92)</f>
        <v/>
      </c>
      <c r="O92" s="412">
        <f>N92*E92</f>
        <v/>
      </c>
      <c r="P92" s="413">
        <f>O92/1000</f>
        <v/>
      </c>
      <c r="Q92" s="414">
        <f>((P92*10^-12)*(G92*617.9))*10^-6*10^9*10^3</f>
        <v/>
      </c>
      <c r="R92" s="437" t="inlineStr">
        <is>
          <t>-</t>
        </is>
      </c>
      <c r="S92" s="438">
        <f>AVERAGE(O92:O103)</f>
        <v/>
      </c>
      <c r="T92" s="439">
        <f>AVERAGE(P92:P103)</f>
        <v/>
      </c>
      <c r="U92" s="444">
        <f>AVERAGE(Q92:Q103)</f>
        <v/>
      </c>
      <c r="V92" s="168" t="n"/>
    </row>
    <row r="93" ht="15" customHeight="1">
      <c r="B93" s="47" t="n"/>
      <c r="C93" s="373" t="n"/>
      <c r="D93" s="374" t="n"/>
      <c r="E93" s="374" t="n"/>
      <c r="F93" s="190" t="n"/>
      <c r="G93" s="374" t="n"/>
      <c r="H93" s="41" t="n"/>
      <c r="I93" s="373" t="n"/>
      <c r="J93" s="154">
        <f>F93-I92</f>
        <v/>
      </c>
      <c r="K93" s="376" t="n"/>
      <c r="L93" s="375" t="n"/>
      <c r="M93" s="359" t="n"/>
      <c r="N93" s="376" t="n"/>
      <c r="O93" s="373" t="n"/>
      <c r="P93" s="359" t="n"/>
      <c r="Q93" s="376" t="n"/>
      <c r="R93" s="376" t="n"/>
      <c r="S93" s="373" t="n"/>
      <c r="T93" s="374" t="n"/>
      <c r="U93" s="359" t="n"/>
      <c r="V93" s="168" t="n"/>
    </row>
    <row r="94" ht="15" customHeight="1">
      <c r="B94" s="47" t="n"/>
      <c r="C94" s="373" t="n"/>
      <c r="D94" s="374" t="n"/>
      <c r="E94" s="402" t="n"/>
      <c r="F94" s="190" t="n"/>
      <c r="G94" s="374" t="n"/>
      <c r="H94" s="41" t="n"/>
      <c r="I94" s="403" t="n"/>
      <c r="J94" s="154">
        <f>F94-I92</f>
        <v/>
      </c>
      <c r="K94" s="406" t="n"/>
      <c r="L94" s="404" t="n"/>
      <c r="M94" s="405" t="n"/>
      <c r="N94" s="406" t="n"/>
      <c r="O94" s="403" t="n"/>
      <c r="P94" s="405" t="n"/>
      <c r="Q94" s="406" t="n"/>
      <c r="R94" s="406" t="n"/>
      <c r="S94" s="373" t="n"/>
      <c r="T94" s="374" t="n"/>
      <c r="U94" s="359" t="n"/>
      <c r="V94" s="168" t="n"/>
    </row>
    <row r="95" ht="15" customHeight="1">
      <c r="B95" s="47" t="n"/>
      <c r="C95" s="373" t="n"/>
      <c r="D95" s="374" t="n"/>
      <c r="E95" s="314" t="n"/>
      <c r="F95" s="190" t="n"/>
      <c r="G95" s="374" t="n"/>
      <c r="H95" s="40" t="n"/>
      <c r="I95" s="280">
        <f>AVERAGE(F95:F97)</f>
        <v/>
      </c>
      <c r="J95" s="151">
        <f>F95-I95</f>
        <v/>
      </c>
      <c r="K95" s="432">
        <f>I95-I92</f>
        <v/>
      </c>
      <c r="L95" s="285">
        <f>(I95-$D$57)/$D$59</f>
        <v/>
      </c>
      <c r="M95" s="286">
        <f>10^L95</f>
        <v/>
      </c>
      <c r="N95" s="316">
        <f>M95*(452/G92)</f>
        <v/>
      </c>
      <c r="O95" s="288">
        <f>N95*E95</f>
        <v/>
      </c>
      <c r="P95" s="277">
        <f>O95/1000</f>
        <v/>
      </c>
      <c r="Q95" s="278">
        <f>((P95*10^-12)*(G92*617.9))*10^-6*10^9*10^3</f>
        <v/>
      </c>
      <c r="R95" s="433">
        <f>1-(P95/P92)</f>
        <v/>
      </c>
      <c r="S95" s="373" t="n"/>
      <c r="T95" s="374" t="n"/>
      <c r="U95" s="359" t="n"/>
      <c r="V95" s="168" t="n"/>
    </row>
    <row r="96" ht="15" customHeight="1">
      <c r="B96" s="47" t="n"/>
      <c r="C96" s="373" t="n"/>
      <c r="D96" s="374" t="n"/>
      <c r="E96" s="374" t="n"/>
      <c r="F96" s="190" t="n"/>
      <c r="G96" s="374" t="n"/>
      <c r="H96" s="41" t="n"/>
      <c r="I96" s="373" t="n"/>
      <c r="J96" s="154">
        <f>F96-I95</f>
        <v/>
      </c>
      <c r="K96" s="376" t="n"/>
      <c r="L96" s="375" t="n"/>
      <c r="M96" s="359" t="n"/>
      <c r="N96" s="376" t="n"/>
      <c r="O96" s="373" t="n"/>
      <c r="P96" s="359" t="n"/>
      <c r="Q96" s="376" t="n"/>
      <c r="R96" s="376" t="n"/>
      <c r="S96" s="373" t="n"/>
      <c r="T96" s="374" t="n"/>
      <c r="U96" s="359" t="n"/>
      <c r="V96" s="168" t="n"/>
    </row>
    <row r="97" ht="15" customHeight="1">
      <c r="B97" s="47" t="n"/>
      <c r="C97" s="373" t="n"/>
      <c r="D97" s="374" t="n"/>
      <c r="E97" s="402" t="n"/>
      <c r="F97" s="190" t="n"/>
      <c r="G97" s="374" t="n"/>
      <c r="H97" s="41" t="n"/>
      <c r="I97" s="403" t="n"/>
      <c r="J97" s="154">
        <f>F97-I95</f>
        <v/>
      </c>
      <c r="K97" s="406" t="n"/>
      <c r="L97" s="404" t="n"/>
      <c r="M97" s="405" t="n"/>
      <c r="N97" s="406" t="n"/>
      <c r="O97" s="403" t="n"/>
      <c r="P97" s="405" t="n"/>
      <c r="Q97" s="406" t="n"/>
      <c r="R97" s="406" t="n"/>
      <c r="S97" s="373" t="n"/>
      <c r="T97" s="374" t="n"/>
      <c r="U97" s="359" t="n"/>
      <c r="V97" s="168" t="n"/>
    </row>
    <row r="98" ht="15" customHeight="1">
      <c r="B98" s="47" t="n"/>
      <c r="C98" s="373" t="n"/>
      <c r="D98" s="374" t="n"/>
      <c r="E98" s="314" t="n"/>
      <c r="F98" s="190" t="n"/>
      <c r="G98" s="374" t="n"/>
      <c r="H98" s="40" t="n"/>
      <c r="I98" s="280">
        <f>AVERAGE(F98:F100)</f>
        <v/>
      </c>
      <c r="J98" s="151">
        <f>F98-I98</f>
        <v/>
      </c>
      <c r="K98" s="432">
        <f>I98-I95</f>
        <v/>
      </c>
      <c r="L98" s="285">
        <f>(I98-$D$57)/$D$59</f>
        <v/>
      </c>
      <c r="M98" s="286">
        <f>10^L98</f>
        <v/>
      </c>
      <c r="N98" s="316">
        <f>M98*(452/G92)</f>
        <v/>
      </c>
      <c r="O98" s="288">
        <f>N98*E98</f>
        <v/>
      </c>
      <c r="P98" s="277">
        <f>O98/1000</f>
        <v/>
      </c>
      <c r="Q98" s="278">
        <f>((P98*10^-12)*(G92*617.9))*10^-6*10^9*10^3</f>
        <v/>
      </c>
      <c r="R98" s="433">
        <f>1-(P98/P92)</f>
        <v/>
      </c>
      <c r="S98" s="373" t="n"/>
      <c r="T98" s="374" t="n"/>
      <c r="U98" s="359" t="n"/>
      <c r="V98" s="168" t="n"/>
    </row>
    <row r="99" ht="15" customHeight="1">
      <c r="B99" s="47" t="n"/>
      <c r="C99" s="373" t="n"/>
      <c r="D99" s="374" t="n"/>
      <c r="E99" s="374" t="n"/>
      <c r="F99" s="190" t="n"/>
      <c r="G99" s="374" t="n"/>
      <c r="H99" s="41" t="n"/>
      <c r="I99" s="373" t="n"/>
      <c r="J99" s="154">
        <f>F99-I98</f>
        <v/>
      </c>
      <c r="K99" s="376" t="n"/>
      <c r="L99" s="375" t="n"/>
      <c r="M99" s="359" t="n"/>
      <c r="N99" s="376" t="n"/>
      <c r="O99" s="373" t="n"/>
      <c r="P99" s="359" t="n"/>
      <c r="Q99" s="376" t="n"/>
      <c r="R99" s="376" t="n"/>
      <c r="S99" s="373" t="n"/>
      <c r="T99" s="374" t="n"/>
      <c r="U99" s="359" t="n"/>
      <c r="V99" s="168" t="n"/>
    </row>
    <row r="100" ht="15" customHeight="1">
      <c r="B100" s="47" t="n"/>
      <c r="C100" s="373" t="n"/>
      <c r="D100" s="374" t="n"/>
      <c r="E100" s="402" t="n"/>
      <c r="F100" s="190" t="n"/>
      <c r="G100" s="374" t="n"/>
      <c r="H100" s="41" t="n"/>
      <c r="I100" s="403" t="n"/>
      <c r="J100" s="154">
        <f>F100-I98</f>
        <v/>
      </c>
      <c r="K100" s="406" t="n"/>
      <c r="L100" s="404" t="n"/>
      <c r="M100" s="405" t="n"/>
      <c r="N100" s="406" t="n"/>
      <c r="O100" s="403" t="n"/>
      <c r="P100" s="405" t="n"/>
      <c r="Q100" s="406" t="n"/>
      <c r="R100" s="406" t="n"/>
      <c r="S100" s="373" t="n"/>
      <c r="T100" s="374" t="n"/>
      <c r="U100" s="359" t="n"/>
      <c r="V100" s="168" t="n"/>
    </row>
    <row r="101" ht="15" customHeight="1">
      <c r="B101" s="47" t="n"/>
      <c r="C101" s="373" t="n"/>
      <c r="D101" s="374" t="n"/>
      <c r="E101" s="314" t="n"/>
      <c r="F101" s="190" t="n"/>
      <c r="G101" s="374" t="n"/>
      <c r="H101" s="40" t="n"/>
      <c r="I101" s="247">
        <f>AVERAGE(F101:F103)</f>
        <v/>
      </c>
      <c r="J101" s="151">
        <f>F101-I101</f>
        <v/>
      </c>
      <c r="K101" s="434">
        <f>I101-I98</f>
        <v/>
      </c>
      <c r="L101" s="251">
        <f>(I101-$D$57)/$D$59</f>
        <v/>
      </c>
      <c r="M101" s="266">
        <f>10^L101</f>
        <v/>
      </c>
      <c r="N101" s="316">
        <f>M101*(452/G92)</f>
        <v/>
      </c>
      <c r="O101" s="260">
        <f>N101*E101</f>
        <v/>
      </c>
      <c r="P101" s="257">
        <f>O101/1000</f>
        <v/>
      </c>
      <c r="Q101" s="254">
        <f>((P101*10^-12)*(G92*617.9))*10^-6*10^9*10^3</f>
        <v/>
      </c>
      <c r="R101" s="433">
        <f>1-(P101/P92)</f>
        <v/>
      </c>
      <c r="S101" s="373" t="n"/>
      <c r="T101" s="374" t="n"/>
      <c r="U101" s="359" t="n"/>
      <c r="V101" s="168" t="n"/>
    </row>
    <row r="102" ht="15" customHeight="1">
      <c r="B102" s="47" t="n"/>
      <c r="C102" s="373" t="n"/>
      <c r="D102" s="374" t="n"/>
      <c r="E102" s="374" t="n"/>
      <c r="F102" s="190" t="n"/>
      <c r="G102" s="374" t="n"/>
      <c r="H102" s="41" t="n"/>
      <c r="I102" s="373" t="n"/>
      <c r="J102" s="154">
        <f>F102-I101</f>
        <v/>
      </c>
      <c r="K102" s="376" t="n"/>
      <c r="L102" s="375" t="n"/>
      <c r="M102" s="359" t="n"/>
      <c r="N102" s="376" t="n"/>
      <c r="O102" s="373" t="n"/>
      <c r="P102" s="359" t="n"/>
      <c r="Q102" s="376" t="n"/>
      <c r="R102" s="376" t="n"/>
      <c r="S102" s="373" t="n"/>
      <c r="T102" s="374" t="n"/>
      <c r="U102" s="359" t="n"/>
      <c r="V102" s="168" t="n"/>
    </row>
    <row r="103" ht="15" customHeight="1" thickBot="1">
      <c r="B103" s="47" t="n"/>
      <c r="C103" s="403" t="n"/>
      <c r="D103" s="402" t="n"/>
      <c r="E103" s="402" t="n"/>
      <c r="F103" s="191" t="n"/>
      <c r="G103" s="402" t="n"/>
      <c r="H103" s="44" t="n"/>
      <c r="I103" s="377" t="n"/>
      <c r="J103" s="156">
        <f>F103-I101</f>
        <v/>
      </c>
      <c r="K103" s="381" t="n"/>
      <c r="L103" s="379" t="n"/>
      <c r="M103" s="380" t="n"/>
      <c r="N103" s="406" t="n"/>
      <c r="O103" s="377" t="n"/>
      <c r="P103" s="380" t="n"/>
      <c r="Q103" s="381" t="n"/>
      <c r="R103" s="406" t="n"/>
      <c r="S103" s="377" t="n"/>
      <c r="T103" s="378" t="n"/>
      <c r="U103" s="380" t="n"/>
      <c r="V103" s="168" t="n"/>
    </row>
    <row r="104" ht="15" customHeight="1">
      <c r="B104" s="47" t="n"/>
      <c r="C104" s="348" t="n">
        <v>3</v>
      </c>
      <c r="D104" s="313" t="n"/>
      <c r="E104" s="313" t="n"/>
      <c r="F104" s="190" t="n"/>
      <c r="G104" s="313" t="n"/>
      <c r="H104" s="43" t="n"/>
      <c r="I104" s="408">
        <f>AVERAGE(F104:F106)</f>
        <v/>
      </c>
      <c r="J104" s="153">
        <f>F104-I104</f>
        <v/>
      </c>
      <c r="K104" s="436" t="inlineStr">
        <is>
          <t>-</t>
        </is>
      </c>
      <c r="L104" s="410">
        <f>(I104-$D$57)/$D$59</f>
        <v/>
      </c>
      <c r="M104" s="411">
        <f>10^L104</f>
        <v/>
      </c>
      <c r="N104" s="322">
        <f>M104*(452/G104)</f>
        <v/>
      </c>
      <c r="O104" s="412">
        <f>N104*E104</f>
        <v/>
      </c>
      <c r="P104" s="413">
        <f>O104/1000</f>
        <v/>
      </c>
      <c r="Q104" s="414">
        <f>((P104*10^-12)*(G104*617.9))*10^-6*10^9*10^3</f>
        <v/>
      </c>
      <c r="R104" s="437" t="inlineStr">
        <is>
          <t>-</t>
        </is>
      </c>
      <c r="S104" s="438">
        <f>AVERAGE(O104:O115)</f>
        <v/>
      </c>
      <c r="T104" s="439">
        <f>AVERAGE(P104:P115)</f>
        <v/>
      </c>
      <c r="U104" s="444">
        <f>AVERAGE(Q104:Q115)</f>
        <v/>
      </c>
      <c r="V104" s="168" t="n"/>
    </row>
    <row r="105" ht="15" customHeight="1">
      <c r="B105" s="47" t="n"/>
      <c r="C105" s="373" t="n"/>
      <c r="D105" s="374" t="n"/>
      <c r="E105" s="374" t="n"/>
      <c r="F105" s="190" t="n"/>
      <c r="G105" s="374" t="n"/>
      <c r="H105" s="41" t="n"/>
      <c r="I105" s="373" t="n"/>
      <c r="J105" s="154">
        <f>F105-I104</f>
        <v/>
      </c>
      <c r="K105" s="376" t="n"/>
      <c r="L105" s="375" t="n"/>
      <c r="M105" s="359" t="n"/>
      <c r="N105" s="376" t="n"/>
      <c r="O105" s="373" t="n"/>
      <c r="P105" s="359" t="n"/>
      <c r="Q105" s="376" t="n"/>
      <c r="R105" s="376" t="n"/>
      <c r="S105" s="373" t="n"/>
      <c r="T105" s="374" t="n"/>
      <c r="U105" s="359" t="n"/>
      <c r="V105" s="168" t="n"/>
    </row>
    <row r="106" ht="15" customHeight="1">
      <c r="B106" s="47" t="n"/>
      <c r="C106" s="373" t="n"/>
      <c r="D106" s="374" t="n"/>
      <c r="E106" s="402" t="n"/>
      <c r="F106" s="190" t="n"/>
      <c r="G106" s="374" t="n"/>
      <c r="H106" s="41" t="n"/>
      <c r="I106" s="403" t="n"/>
      <c r="J106" s="154">
        <f>F106-I104</f>
        <v/>
      </c>
      <c r="K106" s="406" t="n"/>
      <c r="L106" s="404" t="n"/>
      <c r="M106" s="405" t="n"/>
      <c r="N106" s="406" t="n"/>
      <c r="O106" s="403" t="n"/>
      <c r="P106" s="405" t="n"/>
      <c r="Q106" s="406" t="n"/>
      <c r="R106" s="406" t="n"/>
      <c r="S106" s="373" t="n"/>
      <c r="T106" s="374" t="n"/>
      <c r="U106" s="359" t="n"/>
      <c r="V106" s="168" t="n"/>
    </row>
    <row r="107" ht="15" customHeight="1">
      <c r="B107" s="47" t="n"/>
      <c r="C107" s="373" t="n"/>
      <c r="D107" s="374" t="n"/>
      <c r="E107" s="314" t="n"/>
      <c r="F107" s="190" t="n"/>
      <c r="G107" s="374" t="n"/>
      <c r="H107" s="40" t="n"/>
      <c r="I107" s="280">
        <f>AVERAGE(F107:F109)</f>
        <v/>
      </c>
      <c r="J107" s="151">
        <f>F107-I107</f>
        <v/>
      </c>
      <c r="K107" s="432">
        <f>I107-I104</f>
        <v/>
      </c>
      <c r="L107" s="285">
        <f>(I107-$D$57)/$D$59</f>
        <v/>
      </c>
      <c r="M107" s="286">
        <f>10^L107</f>
        <v/>
      </c>
      <c r="N107" s="316">
        <f>M107*(452/G104)</f>
        <v/>
      </c>
      <c r="O107" s="288">
        <f>N107*E107</f>
        <v/>
      </c>
      <c r="P107" s="277">
        <f>O107/1000</f>
        <v/>
      </c>
      <c r="Q107" s="278">
        <f>((P107*10^-12)*(G104*617.9))*10^-6*10^9*10^3</f>
        <v/>
      </c>
      <c r="R107" s="433">
        <f>1-(P107/P104)</f>
        <v/>
      </c>
      <c r="S107" s="373" t="n"/>
      <c r="T107" s="374" t="n"/>
      <c r="U107" s="359" t="n"/>
      <c r="V107" s="168" t="n"/>
    </row>
    <row r="108" ht="15" customHeight="1">
      <c r="B108" s="47" t="n"/>
      <c r="C108" s="373" t="n"/>
      <c r="D108" s="374" t="n"/>
      <c r="E108" s="374" t="n"/>
      <c r="F108" s="190" t="n"/>
      <c r="G108" s="374" t="n"/>
      <c r="H108" s="41" t="n"/>
      <c r="I108" s="373" t="n"/>
      <c r="J108" s="154">
        <f>F108-I107</f>
        <v/>
      </c>
      <c r="K108" s="376" t="n"/>
      <c r="L108" s="375" t="n"/>
      <c r="M108" s="359" t="n"/>
      <c r="N108" s="376" t="n"/>
      <c r="O108" s="373" t="n"/>
      <c r="P108" s="359" t="n"/>
      <c r="Q108" s="376" t="n"/>
      <c r="R108" s="376" t="n"/>
      <c r="S108" s="373" t="n"/>
      <c r="T108" s="374" t="n"/>
      <c r="U108" s="359" t="n"/>
      <c r="V108" s="168" t="n"/>
    </row>
    <row r="109" ht="15" customHeight="1">
      <c r="B109" s="47" t="n"/>
      <c r="C109" s="373" t="n"/>
      <c r="D109" s="374" t="n"/>
      <c r="E109" s="402" t="n"/>
      <c r="F109" s="190" t="n"/>
      <c r="G109" s="374" t="n"/>
      <c r="H109" s="41" t="n"/>
      <c r="I109" s="403" t="n"/>
      <c r="J109" s="154">
        <f>F109-I107</f>
        <v/>
      </c>
      <c r="K109" s="406" t="n"/>
      <c r="L109" s="404" t="n"/>
      <c r="M109" s="405" t="n"/>
      <c r="N109" s="406" t="n"/>
      <c r="O109" s="403" t="n"/>
      <c r="P109" s="405" t="n"/>
      <c r="Q109" s="406" t="n"/>
      <c r="R109" s="406" t="n"/>
      <c r="S109" s="373" t="n"/>
      <c r="T109" s="374" t="n"/>
      <c r="U109" s="359" t="n"/>
      <c r="V109" s="168" t="n"/>
    </row>
    <row r="110" ht="15" customHeight="1">
      <c r="B110" s="47" t="n"/>
      <c r="C110" s="373" t="n"/>
      <c r="D110" s="374" t="n"/>
      <c r="E110" s="314" t="n"/>
      <c r="F110" s="190" t="n"/>
      <c r="G110" s="374" t="n"/>
      <c r="H110" s="40" t="n"/>
      <c r="I110" s="280">
        <f>AVERAGE(F110:F112)</f>
        <v/>
      </c>
      <c r="J110" s="151">
        <f>F110-I110</f>
        <v/>
      </c>
      <c r="K110" s="432">
        <f>I110-I107</f>
        <v/>
      </c>
      <c r="L110" s="285">
        <f>(I110-$D$57)/$D$59</f>
        <v/>
      </c>
      <c r="M110" s="286">
        <f>10^L110</f>
        <v/>
      </c>
      <c r="N110" s="316">
        <f>M110*(452/G104)</f>
        <v/>
      </c>
      <c r="O110" s="288">
        <f>N110*E110</f>
        <v/>
      </c>
      <c r="P110" s="277">
        <f>O110/1000</f>
        <v/>
      </c>
      <c r="Q110" s="278">
        <f>((P110*10^-12)*(G104*617.9))*10^-6*10^9*10^3</f>
        <v/>
      </c>
      <c r="R110" s="433">
        <f>1-(P110/P104)</f>
        <v/>
      </c>
      <c r="S110" s="373" t="n"/>
      <c r="T110" s="374" t="n"/>
      <c r="U110" s="359" t="n"/>
      <c r="V110" s="168" t="n"/>
    </row>
    <row r="111" ht="15" customHeight="1">
      <c r="B111" s="47" t="n"/>
      <c r="C111" s="373" t="n"/>
      <c r="D111" s="374" t="n"/>
      <c r="E111" s="374" t="n"/>
      <c r="F111" s="190" t="n"/>
      <c r="G111" s="374" t="n"/>
      <c r="H111" s="41" t="n"/>
      <c r="I111" s="373" t="n"/>
      <c r="J111" s="154">
        <f>F111-I110</f>
        <v/>
      </c>
      <c r="K111" s="376" t="n"/>
      <c r="L111" s="375" t="n"/>
      <c r="M111" s="359" t="n"/>
      <c r="N111" s="376" t="n"/>
      <c r="O111" s="373" t="n"/>
      <c r="P111" s="359" t="n"/>
      <c r="Q111" s="376" t="n"/>
      <c r="R111" s="376" t="n"/>
      <c r="S111" s="373" t="n"/>
      <c r="T111" s="374" t="n"/>
      <c r="U111" s="359" t="n"/>
      <c r="V111" s="168" t="n"/>
    </row>
    <row r="112" ht="15" customHeight="1">
      <c r="B112" s="47" t="n"/>
      <c r="C112" s="373" t="n"/>
      <c r="D112" s="374" t="n"/>
      <c r="E112" s="402" t="n"/>
      <c r="F112" s="190" t="n"/>
      <c r="G112" s="374" t="n"/>
      <c r="H112" s="41" t="n"/>
      <c r="I112" s="403" t="n"/>
      <c r="J112" s="154">
        <f>F112-I110</f>
        <v/>
      </c>
      <c r="K112" s="406" t="n"/>
      <c r="L112" s="404" t="n"/>
      <c r="M112" s="405" t="n"/>
      <c r="N112" s="406" t="n"/>
      <c r="O112" s="403" t="n"/>
      <c r="P112" s="405" t="n"/>
      <c r="Q112" s="406" t="n"/>
      <c r="R112" s="406" t="n"/>
      <c r="S112" s="373" t="n"/>
      <c r="T112" s="374" t="n"/>
      <c r="U112" s="359" t="n"/>
      <c r="V112" s="168" t="n"/>
    </row>
    <row r="113" ht="15" customHeight="1">
      <c r="B113" s="47" t="n"/>
      <c r="C113" s="373" t="n"/>
      <c r="D113" s="374" t="n"/>
      <c r="E113" s="314" t="n"/>
      <c r="F113" s="190" t="n"/>
      <c r="G113" s="374" t="n"/>
      <c r="H113" s="40" t="n"/>
      <c r="I113" s="247">
        <f>AVERAGE(F113:F115)</f>
        <v/>
      </c>
      <c r="J113" s="151">
        <f>F113-I113</f>
        <v/>
      </c>
      <c r="K113" s="434">
        <f>I113-I110</f>
        <v/>
      </c>
      <c r="L113" s="251">
        <f>(I113-$D$57)/$D$59</f>
        <v/>
      </c>
      <c r="M113" s="266">
        <f>10^L113</f>
        <v/>
      </c>
      <c r="N113" s="316">
        <f>M113*(452/G104)</f>
        <v/>
      </c>
      <c r="O113" s="260">
        <f>N113*E113</f>
        <v/>
      </c>
      <c r="P113" s="257">
        <f>O113/1000</f>
        <v/>
      </c>
      <c r="Q113" s="254">
        <f>((P113*10^-12)*(G104*617.9))*10^-6*10^9*10^3</f>
        <v/>
      </c>
      <c r="R113" s="433">
        <f>1-(P113/P104)</f>
        <v/>
      </c>
      <c r="S113" s="373" t="n"/>
      <c r="T113" s="374" t="n"/>
      <c r="U113" s="359" t="n"/>
      <c r="V113" s="168" t="n"/>
    </row>
    <row r="114" ht="15" customHeight="1">
      <c r="B114" s="47" t="n"/>
      <c r="C114" s="373" t="n"/>
      <c r="D114" s="374" t="n"/>
      <c r="E114" s="374" t="n"/>
      <c r="F114" s="190" t="n"/>
      <c r="G114" s="374" t="n"/>
      <c r="H114" s="41" t="n"/>
      <c r="I114" s="373" t="n"/>
      <c r="J114" s="154">
        <f>F114-I113</f>
        <v/>
      </c>
      <c r="K114" s="376" t="n"/>
      <c r="L114" s="375" t="n"/>
      <c r="M114" s="359" t="n"/>
      <c r="N114" s="376" t="n"/>
      <c r="O114" s="373" t="n"/>
      <c r="P114" s="359" t="n"/>
      <c r="Q114" s="376" t="n"/>
      <c r="R114" s="376" t="n"/>
      <c r="S114" s="373" t="n"/>
      <c r="T114" s="374" t="n"/>
      <c r="U114" s="359" t="n"/>
      <c r="V114" s="168" t="n"/>
    </row>
    <row r="115" ht="15" customHeight="1" thickBot="1">
      <c r="B115" s="47" t="n"/>
      <c r="C115" s="403" t="n"/>
      <c r="D115" s="402" t="n"/>
      <c r="E115" s="402" t="n"/>
      <c r="F115" s="191" t="n"/>
      <c r="G115" s="402" t="n"/>
      <c r="H115" s="44" t="n"/>
      <c r="I115" s="377" t="n"/>
      <c r="J115" s="156">
        <f>F115-I113</f>
        <v/>
      </c>
      <c r="K115" s="381" t="n"/>
      <c r="L115" s="379" t="n"/>
      <c r="M115" s="380" t="n"/>
      <c r="N115" s="406" t="n"/>
      <c r="O115" s="377" t="n"/>
      <c r="P115" s="380" t="n"/>
      <c r="Q115" s="381" t="n"/>
      <c r="R115" s="406" t="n"/>
      <c r="S115" s="377" t="n"/>
      <c r="T115" s="378" t="n"/>
      <c r="U115" s="380" t="n"/>
      <c r="V115" s="168" t="n"/>
    </row>
    <row r="116" ht="15" customHeight="1">
      <c r="B116" s="47" t="n"/>
      <c r="C116" s="348" t="n">
        <v>4</v>
      </c>
      <c r="D116" s="313" t="n"/>
      <c r="E116" s="313" t="n"/>
      <c r="F116" s="192" t="n"/>
      <c r="G116" s="313" t="n"/>
      <c r="H116" s="43" t="n"/>
      <c r="I116" s="408">
        <f>AVERAGE(F116:F118)</f>
        <v/>
      </c>
      <c r="J116" s="153">
        <f>F116-I116</f>
        <v/>
      </c>
      <c r="K116" s="436" t="inlineStr">
        <is>
          <t>-</t>
        </is>
      </c>
      <c r="L116" s="410">
        <f>(I116-$D$57)/$D$59</f>
        <v/>
      </c>
      <c r="M116" s="411">
        <f>10^L116</f>
        <v/>
      </c>
      <c r="N116" s="322">
        <f>M116*(452/G116)</f>
        <v/>
      </c>
      <c r="O116" s="412">
        <f>N116*E116</f>
        <v/>
      </c>
      <c r="P116" s="413">
        <f>O116/1000</f>
        <v/>
      </c>
      <c r="Q116" s="414">
        <f>((P116*10^-12)*(G116*617.9))*10^-6*10^9*10^3</f>
        <v/>
      </c>
      <c r="R116" s="437" t="inlineStr">
        <is>
          <t>-</t>
        </is>
      </c>
      <c r="S116" s="438">
        <f>AVERAGE(O116:O127)</f>
        <v/>
      </c>
      <c r="T116" s="439">
        <f>AVERAGE(P116:P127)</f>
        <v/>
      </c>
      <c r="U116" s="444">
        <f>AVERAGE(Q116:Q127)</f>
        <v/>
      </c>
      <c r="V116" s="168" t="n"/>
    </row>
    <row r="117" ht="15" customHeight="1">
      <c r="B117" s="47" t="n"/>
      <c r="C117" s="373" t="n"/>
      <c r="D117" s="374" t="n"/>
      <c r="E117" s="374" t="n"/>
      <c r="F117" s="190" t="n"/>
      <c r="G117" s="374" t="n"/>
      <c r="H117" s="41" t="n"/>
      <c r="I117" s="373" t="n"/>
      <c r="J117" s="154">
        <f>F117-I116</f>
        <v/>
      </c>
      <c r="K117" s="376" t="n"/>
      <c r="L117" s="375" t="n"/>
      <c r="M117" s="359" t="n"/>
      <c r="N117" s="376" t="n"/>
      <c r="O117" s="373" t="n"/>
      <c r="P117" s="359" t="n"/>
      <c r="Q117" s="376" t="n"/>
      <c r="R117" s="376" t="n"/>
      <c r="S117" s="373" t="n"/>
      <c r="T117" s="374" t="n"/>
      <c r="U117" s="359" t="n"/>
      <c r="V117" s="168" t="n"/>
    </row>
    <row r="118" ht="15" customHeight="1">
      <c r="B118" s="47" t="n"/>
      <c r="C118" s="373" t="n"/>
      <c r="D118" s="374" t="n"/>
      <c r="E118" s="402" t="n"/>
      <c r="F118" s="190" t="n"/>
      <c r="G118" s="374" t="n"/>
      <c r="H118" s="41" t="n"/>
      <c r="I118" s="403" t="n"/>
      <c r="J118" s="154">
        <f>F118-I116</f>
        <v/>
      </c>
      <c r="K118" s="406" t="n"/>
      <c r="L118" s="404" t="n"/>
      <c r="M118" s="405" t="n"/>
      <c r="N118" s="406" t="n"/>
      <c r="O118" s="403" t="n"/>
      <c r="P118" s="405" t="n"/>
      <c r="Q118" s="406" t="n"/>
      <c r="R118" s="406" t="n"/>
      <c r="S118" s="373" t="n"/>
      <c r="T118" s="374" t="n"/>
      <c r="U118" s="359" t="n"/>
      <c r="V118" s="168" t="n"/>
    </row>
    <row r="119" ht="15" customHeight="1">
      <c r="B119" s="47" t="n"/>
      <c r="C119" s="373" t="n"/>
      <c r="D119" s="374" t="n"/>
      <c r="E119" s="314" t="n"/>
      <c r="F119" s="190" t="n"/>
      <c r="G119" s="374" t="n"/>
      <c r="H119" s="40" t="n"/>
      <c r="I119" s="280">
        <f>AVERAGE(F119:F121)</f>
        <v/>
      </c>
      <c r="J119" s="151">
        <f>F119-I119</f>
        <v/>
      </c>
      <c r="K119" s="432">
        <f>I119-I116</f>
        <v/>
      </c>
      <c r="L119" s="285">
        <f>(I119-$D$57)/$D$59</f>
        <v/>
      </c>
      <c r="M119" s="286">
        <f>10^L119</f>
        <v/>
      </c>
      <c r="N119" s="316">
        <f>M119*(452/G116)</f>
        <v/>
      </c>
      <c r="O119" s="288">
        <f>N119*E119</f>
        <v/>
      </c>
      <c r="P119" s="277">
        <f>O119/1000</f>
        <v/>
      </c>
      <c r="Q119" s="278">
        <f>((P119*10^-12)*(G116*617.9))*10^-6*10^9*10^3</f>
        <v/>
      </c>
      <c r="R119" s="433">
        <f>1-(P119/P116)</f>
        <v/>
      </c>
      <c r="S119" s="373" t="n"/>
      <c r="T119" s="374" t="n"/>
      <c r="U119" s="359" t="n"/>
      <c r="V119" s="168" t="n"/>
    </row>
    <row r="120" ht="15" customHeight="1">
      <c r="B120" s="47" t="n"/>
      <c r="C120" s="373" t="n"/>
      <c r="D120" s="374" t="n"/>
      <c r="E120" s="374" t="n"/>
      <c r="F120" s="190" t="n"/>
      <c r="G120" s="374" t="n"/>
      <c r="H120" s="41" t="n"/>
      <c r="I120" s="373" t="n"/>
      <c r="J120" s="154">
        <f>F120-I119</f>
        <v/>
      </c>
      <c r="K120" s="376" t="n"/>
      <c r="L120" s="375" t="n"/>
      <c r="M120" s="359" t="n"/>
      <c r="N120" s="376" t="n"/>
      <c r="O120" s="373" t="n"/>
      <c r="P120" s="359" t="n"/>
      <c r="Q120" s="376" t="n"/>
      <c r="R120" s="376" t="n"/>
      <c r="S120" s="373" t="n"/>
      <c r="T120" s="374" t="n"/>
      <c r="U120" s="359" t="n"/>
      <c r="V120" s="168" t="n"/>
    </row>
    <row r="121" ht="15" customHeight="1">
      <c r="B121" s="47" t="n"/>
      <c r="C121" s="373" t="n"/>
      <c r="D121" s="374" t="n"/>
      <c r="E121" s="402" t="n"/>
      <c r="F121" s="190" t="n"/>
      <c r="G121" s="374" t="n"/>
      <c r="H121" s="41" t="n"/>
      <c r="I121" s="403" t="n"/>
      <c r="J121" s="154">
        <f>F121-I119</f>
        <v/>
      </c>
      <c r="K121" s="406" t="n"/>
      <c r="L121" s="404" t="n"/>
      <c r="M121" s="405" t="n"/>
      <c r="N121" s="406" t="n"/>
      <c r="O121" s="403" t="n"/>
      <c r="P121" s="405" t="n"/>
      <c r="Q121" s="406" t="n"/>
      <c r="R121" s="406" t="n"/>
      <c r="S121" s="373" t="n"/>
      <c r="T121" s="374" t="n"/>
      <c r="U121" s="359" t="n"/>
      <c r="V121" s="168" t="n"/>
    </row>
    <row r="122" ht="15" customHeight="1">
      <c r="B122" s="47" t="n"/>
      <c r="C122" s="373" t="n"/>
      <c r="D122" s="374" t="n"/>
      <c r="E122" s="314" t="n"/>
      <c r="F122" s="190" t="n"/>
      <c r="G122" s="374" t="n"/>
      <c r="H122" s="40" t="n"/>
      <c r="I122" s="280">
        <f>AVERAGE(F122:F124)</f>
        <v/>
      </c>
      <c r="J122" s="151">
        <f>F122-I122</f>
        <v/>
      </c>
      <c r="K122" s="432">
        <f>I122-I119</f>
        <v/>
      </c>
      <c r="L122" s="285">
        <f>(I122-$D$57)/$D$59</f>
        <v/>
      </c>
      <c r="M122" s="286">
        <f>10^L122</f>
        <v/>
      </c>
      <c r="N122" s="316">
        <f>M122*(452/G116)</f>
        <v/>
      </c>
      <c r="O122" s="288">
        <f>N122*E122</f>
        <v/>
      </c>
      <c r="P122" s="277">
        <f>O122/1000</f>
        <v/>
      </c>
      <c r="Q122" s="278">
        <f>((P122*10^-12)*(G116*617.9))*10^-6*10^9*10^3</f>
        <v/>
      </c>
      <c r="R122" s="433">
        <f>1-(P122/P116)</f>
        <v/>
      </c>
      <c r="S122" s="373" t="n"/>
      <c r="T122" s="374" t="n"/>
      <c r="U122" s="359" t="n"/>
      <c r="V122" s="168" t="n"/>
    </row>
    <row r="123" ht="15" customHeight="1">
      <c r="B123" s="47" t="n"/>
      <c r="C123" s="373" t="n"/>
      <c r="D123" s="374" t="n"/>
      <c r="E123" s="374" t="n"/>
      <c r="F123" s="190" t="n"/>
      <c r="G123" s="374" t="n"/>
      <c r="H123" s="41" t="n"/>
      <c r="I123" s="373" t="n"/>
      <c r="J123" s="154">
        <f>F123-I122</f>
        <v/>
      </c>
      <c r="K123" s="376" t="n"/>
      <c r="L123" s="375" t="n"/>
      <c r="M123" s="359" t="n"/>
      <c r="N123" s="376" t="n"/>
      <c r="O123" s="373" t="n"/>
      <c r="P123" s="359" t="n"/>
      <c r="Q123" s="376" t="n"/>
      <c r="R123" s="376" t="n"/>
      <c r="S123" s="373" t="n"/>
      <c r="T123" s="374" t="n"/>
      <c r="U123" s="359" t="n"/>
      <c r="V123" s="168" t="n"/>
    </row>
    <row r="124" ht="15" customHeight="1">
      <c r="B124" s="47" t="n"/>
      <c r="C124" s="373" t="n"/>
      <c r="D124" s="374" t="n"/>
      <c r="E124" s="402" t="n"/>
      <c r="F124" s="190" t="n"/>
      <c r="G124" s="374" t="n"/>
      <c r="H124" s="41" t="n"/>
      <c r="I124" s="403" t="n"/>
      <c r="J124" s="154">
        <f>F124-I122</f>
        <v/>
      </c>
      <c r="K124" s="406" t="n"/>
      <c r="L124" s="404" t="n"/>
      <c r="M124" s="405" t="n"/>
      <c r="N124" s="406" t="n"/>
      <c r="O124" s="403" t="n"/>
      <c r="P124" s="405" t="n"/>
      <c r="Q124" s="406" t="n"/>
      <c r="R124" s="406" t="n"/>
      <c r="S124" s="373" t="n"/>
      <c r="T124" s="374" t="n"/>
      <c r="U124" s="359" t="n"/>
      <c r="V124" s="168" t="n"/>
    </row>
    <row r="125" ht="15" customHeight="1">
      <c r="B125" s="47" t="n"/>
      <c r="C125" s="373" t="n"/>
      <c r="D125" s="374" t="n"/>
      <c r="E125" s="314" t="n"/>
      <c r="F125" s="190" t="n"/>
      <c r="G125" s="374" t="n"/>
      <c r="H125" s="40" t="n"/>
      <c r="I125" s="247">
        <f>AVERAGE(F125:F127)</f>
        <v/>
      </c>
      <c r="J125" s="151">
        <f>F125-I125</f>
        <v/>
      </c>
      <c r="K125" s="434">
        <f>I125-I122</f>
        <v/>
      </c>
      <c r="L125" s="251">
        <f>(I125-$D$57)/$D$59</f>
        <v/>
      </c>
      <c r="M125" s="266">
        <f>10^L125</f>
        <v/>
      </c>
      <c r="N125" s="316">
        <f>M125*(452/G116)</f>
        <v/>
      </c>
      <c r="O125" s="260">
        <f>N125*E125</f>
        <v/>
      </c>
      <c r="P125" s="257">
        <f>O125/1000</f>
        <v/>
      </c>
      <c r="Q125" s="254">
        <f>((P125*10^-12)*(G116*617.9))*10^-6*10^9*10^3</f>
        <v/>
      </c>
      <c r="R125" s="433">
        <f>1-(P125/P116)</f>
        <v/>
      </c>
      <c r="S125" s="373" t="n"/>
      <c r="T125" s="374" t="n"/>
      <c r="U125" s="359" t="n"/>
      <c r="V125" s="168" t="n"/>
    </row>
    <row r="126" ht="15" customHeight="1">
      <c r="B126" s="47" t="n"/>
      <c r="C126" s="373" t="n"/>
      <c r="D126" s="374" t="n"/>
      <c r="E126" s="374" t="n"/>
      <c r="F126" s="190" t="n"/>
      <c r="G126" s="374" t="n"/>
      <c r="H126" s="41" t="n"/>
      <c r="I126" s="373" t="n"/>
      <c r="J126" s="154">
        <f>F126-I125</f>
        <v/>
      </c>
      <c r="K126" s="376" t="n"/>
      <c r="L126" s="375" t="n"/>
      <c r="M126" s="359" t="n"/>
      <c r="N126" s="376" t="n"/>
      <c r="O126" s="373" t="n"/>
      <c r="P126" s="359" t="n"/>
      <c r="Q126" s="376" t="n"/>
      <c r="R126" s="376" t="n"/>
      <c r="S126" s="373" t="n"/>
      <c r="T126" s="374" t="n"/>
      <c r="U126" s="359" t="n"/>
      <c r="V126" s="168" t="n"/>
    </row>
    <row r="127" ht="15" customHeight="1" thickBot="1">
      <c r="B127" s="47" t="n"/>
      <c r="C127" s="403" t="n"/>
      <c r="D127" s="402" t="n"/>
      <c r="E127" s="402" t="n"/>
      <c r="F127" s="191" t="n"/>
      <c r="G127" s="402" t="n"/>
      <c r="H127" s="44" t="n"/>
      <c r="I127" s="377" t="n"/>
      <c r="J127" s="156">
        <f>F127-I125</f>
        <v/>
      </c>
      <c r="K127" s="381" t="n"/>
      <c r="L127" s="379" t="n"/>
      <c r="M127" s="380" t="n"/>
      <c r="N127" s="406" t="n"/>
      <c r="O127" s="377" t="n"/>
      <c r="P127" s="380" t="n"/>
      <c r="Q127" s="381" t="n"/>
      <c r="R127" s="406" t="n"/>
      <c r="S127" s="377" t="n"/>
      <c r="T127" s="378" t="n"/>
      <c r="U127" s="380" t="n"/>
      <c r="V127" s="168" t="n"/>
    </row>
    <row r="128" ht="15" customHeight="1">
      <c r="B128" s="47" t="n"/>
      <c r="C128" s="348" t="n">
        <v>5</v>
      </c>
      <c r="D128" s="313" t="n"/>
      <c r="E128" s="313" t="n"/>
      <c r="F128" s="192" t="n"/>
      <c r="G128" s="313" t="n"/>
      <c r="H128" s="43" t="n"/>
      <c r="I128" s="408">
        <f>AVERAGE(F128:F130)</f>
        <v/>
      </c>
      <c r="J128" s="153">
        <f>F128-I128</f>
        <v/>
      </c>
      <c r="K128" s="436" t="inlineStr">
        <is>
          <t>-</t>
        </is>
      </c>
      <c r="L128" s="410">
        <f>(I128-$D$57)/$D$59</f>
        <v/>
      </c>
      <c r="M128" s="411">
        <f>10^L128</f>
        <v/>
      </c>
      <c r="N128" s="322">
        <f>M128*(452/G128)</f>
        <v/>
      </c>
      <c r="O128" s="412">
        <f>N128*E128</f>
        <v/>
      </c>
      <c r="P128" s="413">
        <f>O128/1000</f>
        <v/>
      </c>
      <c r="Q128" s="414">
        <f>((P128*10^-12)*(G128*617.9))*10^-6*10^9*10^3</f>
        <v/>
      </c>
      <c r="R128" s="437" t="inlineStr">
        <is>
          <t>-</t>
        </is>
      </c>
      <c r="S128" s="438">
        <f>AVERAGE(O128:O139)</f>
        <v/>
      </c>
      <c r="T128" s="439">
        <f>AVERAGE(P128:P139)</f>
        <v/>
      </c>
      <c r="U128" s="444">
        <f>AVERAGE(Q128:Q139)</f>
        <v/>
      </c>
      <c r="V128" s="168" t="n"/>
    </row>
    <row r="129" ht="15" customHeight="1">
      <c r="B129" s="47" t="n"/>
      <c r="C129" s="373" t="n"/>
      <c r="D129" s="374" t="n"/>
      <c r="E129" s="374" t="n"/>
      <c r="F129" s="190" t="n"/>
      <c r="G129" s="374" t="n"/>
      <c r="H129" s="41" t="n"/>
      <c r="I129" s="373" t="n"/>
      <c r="J129" s="154">
        <f>F129-I128</f>
        <v/>
      </c>
      <c r="K129" s="376" t="n"/>
      <c r="L129" s="375" t="n"/>
      <c r="M129" s="359" t="n"/>
      <c r="N129" s="376" t="n"/>
      <c r="O129" s="373" t="n"/>
      <c r="P129" s="359" t="n"/>
      <c r="Q129" s="376" t="n"/>
      <c r="R129" s="376" t="n"/>
      <c r="S129" s="373" t="n"/>
      <c r="T129" s="374" t="n"/>
      <c r="U129" s="359" t="n"/>
      <c r="V129" s="168" t="n"/>
    </row>
    <row r="130" ht="15" customHeight="1">
      <c r="B130" s="47" t="n"/>
      <c r="C130" s="373" t="n"/>
      <c r="D130" s="374" t="n"/>
      <c r="E130" s="402" t="n"/>
      <c r="F130" s="190" t="n"/>
      <c r="G130" s="374" t="n"/>
      <c r="H130" s="41" t="n"/>
      <c r="I130" s="403" t="n"/>
      <c r="J130" s="154">
        <f>F130-I128</f>
        <v/>
      </c>
      <c r="K130" s="406" t="n"/>
      <c r="L130" s="404" t="n"/>
      <c r="M130" s="405" t="n"/>
      <c r="N130" s="406" t="n"/>
      <c r="O130" s="403" t="n"/>
      <c r="P130" s="405" t="n"/>
      <c r="Q130" s="406" t="n"/>
      <c r="R130" s="406" t="n"/>
      <c r="S130" s="373" t="n"/>
      <c r="T130" s="374" t="n"/>
      <c r="U130" s="359" t="n"/>
      <c r="V130" s="168" t="n"/>
    </row>
    <row r="131" ht="15" customHeight="1">
      <c r="B131" s="47" t="n"/>
      <c r="C131" s="373" t="n"/>
      <c r="D131" s="374" t="n"/>
      <c r="E131" s="314" t="n"/>
      <c r="F131" s="190" t="n"/>
      <c r="G131" s="374" t="n"/>
      <c r="H131" s="40" t="n"/>
      <c r="I131" s="280">
        <f>AVERAGE(F131:F133)</f>
        <v/>
      </c>
      <c r="J131" s="151">
        <f>F131-I131</f>
        <v/>
      </c>
      <c r="K131" s="432">
        <f>I131-I128</f>
        <v/>
      </c>
      <c r="L131" s="285">
        <f>(I131-$D$57)/$D$59</f>
        <v/>
      </c>
      <c r="M131" s="286">
        <f>10^L131</f>
        <v/>
      </c>
      <c r="N131" s="316">
        <f>M131*(452/G128)</f>
        <v/>
      </c>
      <c r="O131" s="288">
        <f>N131*E131</f>
        <v/>
      </c>
      <c r="P131" s="277">
        <f>O131/1000</f>
        <v/>
      </c>
      <c r="Q131" s="278">
        <f>((P131*10^-12)*(G128*617.9))*10^-6*10^9*10^3</f>
        <v/>
      </c>
      <c r="R131" s="433">
        <f>1-(P131/P128)</f>
        <v/>
      </c>
      <c r="S131" s="373" t="n"/>
      <c r="T131" s="374" t="n"/>
      <c r="U131" s="359" t="n"/>
      <c r="V131" s="168" t="n"/>
    </row>
    <row r="132" ht="15" customHeight="1">
      <c r="B132" s="47" t="n"/>
      <c r="C132" s="373" t="n"/>
      <c r="D132" s="374" t="n"/>
      <c r="E132" s="374" t="n"/>
      <c r="F132" s="190" t="n"/>
      <c r="G132" s="374" t="n"/>
      <c r="H132" s="41" t="n"/>
      <c r="I132" s="373" t="n"/>
      <c r="J132" s="154">
        <f>F132-I131</f>
        <v/>
      </c>
      <c r="K132" s="376" t="n"/>
      <c r="L132" s="375" t="n"/>
      <c r="M132" s="359" t="n"/>
      <c r="N132" s="376" t="n"/>
      <c r="O132" s="373" t="n"/>
      <c r="P132" s="359" t="n"/>
      <c r="Q132" s="376" t="n"/>
      <c r="R132" s="376" t="n"/>
      <c r="S132" s="373" t="n"/>
      <c r="T132" s="374" t="n"/>
      <c r="U132" s="359" t="n"/>
      <c r="V132" s="168" t="n"/>
    </row>
    <row r="133" ht="15" customHeight="1">
      <c r="B133" s="47" t="n"/>
      <c r="C133" s="373" t="n"/>
      <c r="D133" s="374" t="n"/>
      <c r="E133" s="402" t="n"/>
      <c r="F133" s="190" t="n"/>
      <c r="G133" s="374" t="n"/>
      <c r="H133" s="41" t="n"/>
      <c r="I133" s="403" t="n"/>
      <c r="J133" s="154">
        <f>F133-I131</f>
        <v/>
      </c>
      <c r="K133" s="406" t="n"/>
      <c r="L133" s="404" t="n"/>
      <c r="M133" s="405" t="n"/>
      <c r="N133" s="406" t="n"/>
      <c r="O133" s="403" t="n"/>
      <c r="P133" s="405" t="n"/>
      <c r="Q133" s="406" t="n"/>
      <c r="R133" s="406" t="n"/>
      <c r="S133" s="373" t="n"/>
      <c r="T133" s="374" t="n"/>
      <c r="U133" s="359" t="n"/>
      <c r="V133" s="168" t="n"/>
    </row>
    <row r="134" ht="15" customHeight="1">
      <c r="B134" s="47" t="n"/>
      <c r="C134" s="373" t="n"/>
      <c r="D134" s="374" t="n"/>
      <c r="E134" s="314" t="n"/>
      <c r="F134" s="190" t="n"/>
      <c r="G134" s="374" t="n"/>
      <c r="H134" s="40" t="n"/>
      <c r="I134" s="280">
        <f>AVERAGE(F134:F136)</f>
        <v/>
      </c>
      <c r="J134" s="151">
        <f>F134-I134</f>
        <v/>
      </c>
      <c r="K134" s="432">
        <f>I134-I131</f>
        <v/>
      </c>
      <c r="L134" s="285">
        <f>(I134-$D$57)/$D$59</f>
        <v/>
      </c>
      <c r="M134" s="286">
        <f>10^L134</f>
        <v/>
      </c>
      <c r="N134" s="316">
        <f>M134*(452/G128)</f>
        <v/>
      </c>
      <c r="O134" s="288">
        <f>N134*E134</f>
        <v/>
      </c>
      <c r="P134" s="277">
        <f>O134/1000</f>
        <v/>
      </c>
      <c r="Q134" s="278">
        <f>((P134*10^-12)*(G128*617.9))*10^-6*10^9*10^3</f>
        <v/>
      </c>
      <c r="R134" s="433">
        <f>1-(P134/P128)</f>
        <v/>
      </c>
      <c r="S134" s="373" t="n"/>
      <c r="T134" s="374" t="n"/>
      <c r="U134" s="359" t="n"/>
      <c r="V134" s="168" t="n"/>
    </row>
    <row r="135" ht="15" customHeight="1">
      <c r="B135" s="47" t="n"/>
      <c r="C135" s="373" t="n"/>
      <c r="D135" s="374" t="n"/>
      <c r="E135" s="374" t="n"/>
      <c r="F135" s="190" t="n"/>
      <c r="G135" s="374" t="n"/>
      <c r="H135" s="41" t="n"/>
      <c r="I135" s="373" t="n"/>
      <c r="J135" s="154">
        <f>F135-I134</f>
        <v/>
      </c>
      <c r="K135" s="376" t="n"/>
      <c r="L135" s="375" t="n"/>
      <c r="M135" s="359" t="n"/>
      <c r="N135" s="376" t="n"/>
      <c r="O135" s="373" t="n"/>
      <c r="P135" s="359" t="n"/>
      <c r="Q135" s="376" t="n"/>
      <c r="R135" s="376" t="n"/>
      <c r="S135" s="373" t="n"/>
      <c r="T135" s="374" t="n"/>
      <c r="U135" s="359" t="n"/>
      <c r="V135" s="168" t="n"/>
    </row>
    <row r="136" ht="15" customHeight="1">
      <c r="B136" s="47" t="n"/>
      <c r="C136" s="373" t="n"/>
      <c r="D136" s="374" t="n"/>
      <c r="E136" s="402" t="n"/>
      <c r="F136" s="190" t="n"/>
      <c r="G136" s="374" t="n"/>
      <c r="H136" s="41" t="n"/>
      <c r="I136" s="403" t="n"/>
      <c r="J136" s="154">
        <f>F136-I134</f>
        <v/>
      </c>
      <c r="K136" s="406" t="n"/>
      <c r="L136" s="404" t="n"/>
      <c r="M136" s="405" t="n"/>
      <c r="N136" s="406" t="n"/>
      <c r="O136" s="403" t="n"/>
      <c r="P136" s="405" t="n"/>
      <c r="Q136" s="406" t="n"/>
      <c r="R136" s="406" t="n"/>
      <c r="S136" s="373" t="n"/>
      <c r="T136" s="374" t="n"/>
      <c r="U136" s="359" t="n"/>
      <c r="V136" s="168" t="n"/>
    </row>
    <row r="137" ht="15" customHeight="1">
      <c r="B137" s="47" t="n"/>
      <c r="C137" s="373" t="n"/>
      <c r="D137" s="374" t="n"/>
      <c r="E137" s="314" t="n"/>
      <c r="F137" s="190" t="n"/>
      <c r="G137" s="374" t="n"/>
      <c r="H137" s="40" t="n"/>
      <c r="I137" s="247">
        <f>AVERAGE(F137:F139)</f>
        <v/>
      </c>
      <c r="J137" s="151">
        <f>F137-I137</f>
        <v/>
      </c>
      <c r="K137" s="434">
        <f>I137-I134</f>
        <v/>
      </c>
      <c r="L137" s="251">
        <f>(I137-$D$57)/$D$59</f>
        <v/>
      </c>
      <c r="M137" s="266">
        <f>10^L137</f>
        <v/>
      </c>
      <c r="N137" s="316">
        <f>M137*(452/G128)</f>
        <v/>
      </c>
      <c r="O137" s="260">
        <f>N137*E137</f>
        <v/>
      </c>
      <c r="P137" s="257">
        <f>O137/1000</f>
        <v/>
      </c>
      <c r="Q137" s="254">
        <f>((P137*10^-12)*(G128*617.9))*10^-6*10^9*10^3</f>
        <v/>
      </c>
      <c r="R137" s="433">
        <f>1-(P137/P128)</f>
        <v/>
      </c>
      <c r="S137" s="373" t="n"/>
      <c r="T137" s="374" t="n"/>
      <c r="U137" s="359" t="n"/>
      <c r="V137" s="168" t="n"/>
    </row>
    <row r="138" ht="15" customHeight="1">
      <c r="B138" s="47" t="n"/>
      <c r="C138" s="373" t="n"/>
      <c r="D138" s="374" t="n"/>
      <c r="E138" s="374" t="n"/>
      <c r="F138" s="190" t="n"/>
      <c r="G138" s="374" t="n"/>
      <c r="H138" s="41" t="n"/>
      <c r="I138" s="373" t="n"/>
      <c r="J138" s="154">
        <f>F138-I137</f>
        <v/>
      </c>
      <c r="K138" s="376" t="n"/>
      <c r="L138" s="375" t="n"/>
      <c r="M138" s="359" t="n"/>
      <c r="N138" s="376" t="n"/>
      <c r="O138" s="373" t="n"/>
      <c r="P138" s="359" t="n"/>
      <c r="Q138" s="376" t="n"/>
      <c r="R138" s="376" t="n"/>
      <c r="S138" s="373" t="n"/>
      <c r="T138" s="374" t="n"/>
      <c r="U138" s="359" t="n"/>
      <c r="V138" s="168" t="n"/>
    </row>
    <row r="139" ht="15" customHeight="1" thickBot="1">
      <c r="B139" s="47" t="n"/>
      <c r="C139" s="403" t="n"/>
      <c r="D139" s="402" t="n"/>
      <c r="E139" s="402" t="n"/>
      <c r="F139" s="191" t="n"/>
      <c r="G139" s="402" t="n"/>
      <c r="H139" s="44" t="n"/>
      <c r="I139" s="377" t="n"/>
      <c r="J139" s="156">
        <f>F139-I137</f>
        <v/>
      </c>
      <c r="K139" s="381" t="n"/>
      <c r="L139" s="379" t="n"/>
      <c r="M139" s="380" t="n"/>
      <c r="N139" s="406" t="n"/>
      <c r="O139" s="377" t="n"/>
      <c r="P139" s="380" t="n"/>
      <c r="Q139" s="381" t="n"/>
      <c r="R139" s="406" t="n"/>
      <c r="S139" s="377" t="n"/>
      <c r="T139" s="378" t="n"/>
      <c r="U139" s="380" t="n"/>
      <c r="V139" s="168" t="n"/>
    </row>
    <row r="140" ht="15" customHeight="1">
      <c r="B140" s="47" t="n"/>
      <c r="C140" s="348" t="n">
        <v>6</v>
      </c>
      <c r="D140" s="313" t="n"/>
      <c r="E140" s="313" t="n"/>
      <c r="F140" s="190" t="n"/>
      <c r="G140" s="313" t="n"/>
      <c r="H140" s="43" t="n"/>
      <c r="I140" s="408">
        <f>AVERAGE(F140:F142)</f>
        <v/>
      </c>
      <c r="J140" s="153">
        <f>F140-I140</f>
        <v/>
      </c>
      <c r="K140" s="436" t="inlineStr">
        <is>
          <t>-</t>
        </is>
      </c>
      <c r="L140" s="410">
        <f>(I140-$D$57)/$D$59</f>
        <v/>
      </c>
      <c r="M140" s="411">
        <f>10^L140</f>
        <v/>
      </c>
      <c r="N140" s="322">
        <f>M140*(452/G140)</f>
        <v/>
      </c>
      <c r="O140" s="412">
        <f>N140*E140</f>
        <v/>
      </c>
      <c r="P140" s="413">
        <f>O140/1000</f>
        <v/>
      </c>
      <c r="Q140" s="414">
        <f>((P140*10^-12)*(G140*617.9))*10^-6*10^9*10^3</f>
        <v/>
      </c>
      <c r="R140" s="437" t="inlineStr">
        <is>
          <t>-</t>
        </is>
      </c>
      <c r="S140" s="438">
        <f>AVERAGE(O140:O151)</f>
        <v/>
      </c>
      <c r="T140" s="439">
        <f>AVERAGE(P140:P151)</f>
        <v/>
      </c>
      <c r="U140" s="444">
        <f>AVERAGE(Q140:Q151)</f>
        <v/>
      </c>
      <c r="V140" s="168" t="n"/>
    </row>
    <row r="141" ht="15" customHeight="1">
      <c r="B141" s="47" t="n"/>
      <c r="C141" s="373" t="n"/>
      <c r="D141" s="374" t="n"/>
      <c r="E141" s="374" t="n"/>
      <c r="F141" s="190" t="n"/>
      <c r="G141" s="374" t="n"/>
      <c r="H141" s="41" t="n"/>
      <c r="I141" s="373" t="n"/>
      <c r="J141" s="154">
        <f>F141-I140</f>
        <v/>
      </c>
      <c r="K141" s="376" t="n"/>
      <c r="L141" s="375" t="n"/>
      <c r="M141" s="359" t="n"/>
      <c r="N141" s="376" t="n"/>
      <c r="O141" s="373" t="n"/>
      <c r="P141" s="359" t="n"/>
      <c r="Q141" s="376" t="n"/>
      <c r="R141" s="376" t="n"/>
      <c r="S141" s="373" t="n"/>
      <c r="T141" s="374" t="n"/>
      <c r="U141" s="359" t="n"/>
      <c r="V141" s="168" t="n"/>
    </row>
    <row r="142" ht="15" customHeight="1">
      <c r="B142" s="47" t="n"/>
      <c r="C142" s="373" t="n"/>
      <c r="D142" s="374" t="n"/>
      <c r="E142" s="402" t="n"/>
      <c r="F142" s="190" t="n"/>
      <c r="G142" s="374" t="n"/>
      <c r="H142" s="41" t="n"/>
      <c r="I142" s="403" t="n"/>
      <c r="J142" s="154">
        <f>F142-I140</f>
        <v/>
      </c>
      <c r="K142" s="406" t="n"/>
      <c r="L142" s="404" t="n"/>
      <c r="M142" s="405" t="n"/>
      <c r="N142" s="406" t="n"/>
      <c r="O142" s="403" t="n"/>
      <c r="P142" s="405" t="n"/>
      <c r="Q142" s="406" t="n"/>
      <c r="R142" s="406" t="n"/>
      <c r="S142" s="373" t="n"/>
      <c r="T142" s="374" t="n"/>
      <c r="U142" s="359" t="n"/>
      <c r="V142" s="168" t="n"/>
    </row>
    <row r="143" ht="15" customHeight="1">
      <c r="B143" s="47" t="n"/>
      <c r="C143" s="373" t="n"/>
      <c r="D143" s="374" t="n"/>
      <c r="E143" s="314" t="n"/>
      <c r="F143" s="190" t="n"/>
      <c r="G143" s="374" t="n"/>
      <c r="H143" s="40" t="n"/>
      <c r="I143" s="280">
        <f>AVERAGE(F143:F145)</f>
        <v/>
      </c>
      <c r="J143" s="151">
        <f>F143-I143</f>
        <v/>
      </c>
      <c r="K143" s="432">
        <f>I143-I140</f>
        <v/>
      </c>
      <c r="L143" s="285">
        <f>(I143-$D$57)/$D$59</f>
        <v/>
      </c>
      <c r="M143" s="286">
        <f>10^L143</f>
        <v/>
      </c>
      <c r="N143" s="316">
        <f>M143*(452/G140)</f>
        <v/>
      </c>
      <c r="O143" s="288">
        <f>N143*E143</f>
        <v/>
      </c>
      <c r="P143" s="277">
        <f>O143/1000</f>
        <v/>
      </c>
      <c r="Q143" s="278">
        <f>((P143*10^-12)*(G140*617.9))*10^-6*10^9*10^3</f>
        <v/>
      </c>
      <c r="R143" s="433">
        <f>1-(P143/P140)</f>
        <v/>
      </c>
      <c r="S143" s="373" t="n"/>
      <c r="T143" s="374" t="n"/>
      <c r="U143" s="359" t="n"/>
      <c r="V143" s="168" t="n"/>
    </row>
    <row r="144" ht="15" customHeight="1">
      <c r="B144" s="47" t="n"/>
      <c r="C144" s="373" t="n"/>
      <c r="D144" s="374" t="n"/>
      <c r="E144" s="374" t="n"/>
      <c r="F144" s="190" t="n"/>
      <c r="G144" s="374" t="n"/>
      <c r="H144" s="41" t="n"/>
      <c r="I144" s="373" t="n"/>
      <c r="J144" s="154">
        <f>F144-I143</f>
        <v/>
      </c>
      <c r="K144" s="376" t="n"/>
      <c r="L144" s="375" t="n"/>
      <c r="M144" s="359" t="n"/>
      <c r="N144" s="376" t="n"/>
      <c r="O144" s="373" t="n"/>
      <c r="P144" s="359" t="n"/>
      <c r="Q144" s="376" t="n"/>
      <c r="R144" s="376" t="n"/>
      <c r="S144" s="373" t="n"/>
      <c r="T144" s="374" t="n"/>
      <c r="U144" s="359" t="n"/>
      <c r="V144" s="168" t="n"/>
    </row>
    <row r="145" ht="15" customHeight="1">
      <c r="B145" s="47" t="n"/>
      <c r="C145" s="373" t="n"/>
      <c r="D145" s="374" t="n"/>
      <c r="E145" s="402" t="n"/>
      <c r="F145" s="190" t="n"/>
      <c r="G145" s="374" t="n"/>
      <c r="H145" s="41" t="n"/>
      <c r="I145" s="403" t="n"/>
      <c r="J145" s="154">
        <f>F145-I143</f>
        <v/>
      </c>
      <c r="K145" s="406" t="n"/>
      <c r="L145" s="404" t="n"/>
      <c r="M145" s="405" t="n"/>
      <c r="N145" s="406" t="n"/>
      <c r="O145" s="403" t="n"/>
      <c r="P145" s="405" t="n"/>
      <c r="Q145" s="406" t="n"/>
      <c r="R145" s="406" t="n"/>
      <c r="S145" s="373" t="n"/>
      <c r="T145" s="374" t="n"/>
      <c r="U145" s="359" t="n"/>
      <c r="V145" s="168" t="n"/>
    </row>
    <row r="146" ht="15" customHeight="1">
      <c r="B146" s="47" t="n"/>
      <c r="C146" s="373" t="n"/>
      <c r="D146" s="374" t="n"/>
      <c r="E146" s="314" t="n"/>
      <c r="F146" s="190" t="n"/>
      <c r="G146" s="374" t="n"/>
      <c r="H146" s="40" t="n"/>
      <c r="I146" s="280">
        <f>AVERAGE(F146:F148)</f>
        <v/>
      </c>
      <c r="J146" s="151">
        <f>F146-I146</f>
        <v/>
      </c>
      <c r="K146" s="432">
        <f>I146-I143</f>
        <v/>
      </c>
      <c r="L146" s="285">
        <f>(I146-$D$57)/$D$59</f>
        <v/>
      </c>
      <c r="M146" s="286">
        <f>10^L146</f>
        <v/>
      </c>
      <c r="N146" s="316">
        <f>M146*(452/G140)</f>
        <v/>
      </c>
      <c r="O146" s="288">
        <f>N146*E146</f>
        <v/>
      </c>
      <c r="P146" s="277">
        <f>O146/1000</f>
        <v/>
      </c>
      <c r="Q146" s="278">
        <f>((P146*10^-12)*(G140*617.9))*10^-6*10^9*10^3</f>
        <v/>
      </c>
      <c r="R146" s="433">
        <f>1-(P146/P140)</f>
        <v/>
      </c>
      <c r="S146" s="373" t="n"/>
      <c r="T146" s="374" t="n"/>
      <c r="U146" s="359" t="n"/>
      <c r="V146" s="168" t="n"/>
    </row>
    <row r="147" ht="15" customHeight="1">
      <c r="B147" s="47" t="n"/>
      <c r="C147" s="373" t="n"/>
      <c r="D147" s="374" t="n"/>
      <c r="E147" s="374" t="n"/>
      <c r="F147" s="190" t="n"/>
      <c r="G147" s="374" t="n"/>
      <c r="H147" s="41" t="n"/>
      <c r="I147" s="373" t="n"/>
      <c r="J147" s="154">
        <f>F147-I146</f>
        <v/>
      </c>
      <c r="K147" s="376" t="n"/>
      <c r="L147" s="375" t="n"/>
      <c r="M147" s="359" t="n"/>
      <c r="N147" s="376" t="n"/>
      <c r="O147" s="373" t="n"/>
      <c r="P147" s="359" t="n"/>
      <c r="Q147" s="376" t="n"/>
      <c r="R147" s="376" t="n"/>
      <c r="S147" s="373" t="n"/>
      <c r="T147" s="374" t="n"/>
      <c r="U147" s="359" t="n"/>
      <c r="V147" s="168" t="n"/>
    </row>
    <row r="148" ht="15" customHeight="1">
      <c r="B148" s="47" t="n"/>
      <c r="C148" s="373" t="n"/>
      <c r="D148" s="374" t="n"/>
      <c r="E148" s="402" t="n"/>
      <c r="F148" s="190" t="n"/>
      <c r="G148" s="374" t="n"/>
      <c r="H148" s="41" t="n"/>
      <c r="I148" s="403" t="n"/>
      <c r="J148" s="154">
        <f>F148-I146</f>
        <v/>
      </c>
      <c r="K148" s="406" t="n"/>
      <c r="L148" s="404" t="n"/>
      <c r="M148" s="405" t="n"/>
      <c r="N148" s="406" t="n"/>
      <c r="O148" s="403" t="n"/>
      <c r="P148" s="405" t="n"/>
      <c r="Q148" s="406" t="n"/>
      <c r="R148" s="406" t="n"/>
      <c r="S148" s="373" t="n"/>
      <c r="T148" s="374" t="n"/>
      <c r="U148" s="359" t="n"/>
      <c r="V148" s="168" t="n"/>
    </row>
    <row r="149" ht="15" customHeight="1">
      <c r="B149" s="47" t="n"/>
      <c r="C149" s="373" t="n"/>
      <c r="D149" s="374" t="n"/>
      <c r="E149" s="314" t="n"/>
      <c r="F149" s="190" t="n"/>
      <c r="G149" s="374" t="n"/>
      <c r="H149" s="40" t="n"/>
      <c r="I149" s="247">
        <f>AVERAGE(F149:F151)</f>
        <v/>
      </c>
      <c r="J149" s="151">
        <f>F149-I149</f>
        <v/>
      </c>
      <c r="K149" s="434">
        <f>I149-I146</f>
        <v/>
      </c>
      <c r="L149" s="251">
        <f>(I149-$D$57)/$D$59</f>
        <v/>
      </c>
      <c r="M149" s="266">
        <f>10^L149</f>
        <v/>
      </c>
      <c r="N149" s="316">
        <f>M149*(452/G140)</f>
        <v/>
      </c>
      <c r="O149" s="260">
        <f>N149*E149</f>
        <v/>
      </c>
      <c r="P149" s="257">
        <f>O149/1000</f>
        <v/>
      </c>
      <c r="Q149" s="254">
        <f>((P149*10^-12)*(G140*617.9))*10^-6*10^9*10^3</f>
        <v/>
      </c>
      <c r="R149" s="433">
        <f>1-(P149/P140)</f>
        <v/>
      </c>
      <c r="S149" s="373" t="n"/>
      <c r="T149" s="374" t="n"/>
      <c r="U149" s="359" t="n"/>
      <c r="V149" s="168" t="n"/>
    </row>
    <row r="150" ht="15" customHeight="1">
      <c r="B150" s="47" t="n"/>
      <c r="C150" s="373" t="n"/>
      <c r="D150" s="374" t="n"/>
      <c r="E150" s="374" t="n"/>
      <c r="F150" s="190" t="n"/>
      <c r="G150" s="374" t="n"/>
      <c r="H150" s="41" t="n"/>
      <c r="I150" s="373" t="n"/>
      <c r="J150" s="154">
        <f>F150-I149</f>
        <v/>
      </c>
      <c r="K150" s="376" t="n"/>
      <c r="L150" s="375" t="n"/>
      <c r="M150" s="359" t="n"/>
      <c r="N150" s="376" t="n"/>
      <c r="O150" s="373" t="n"/>
      <c r="P150" s="359" t="n"/>
      <c r="Q150" s="376" t="n"/>
      <c r="R150" s="376" t="n"/>
      <c r="S150" s="373" t="n"/>
      <c r="T150" s="374" t="n"/>
      <c r="U150" s="359" t="n"/>
      <c r="V150" s="168" t="n"/>
    </row>
    <row r="151" ht="15" customHeight="1" thickBot="1">
      <c r="B151" s="47" t="n"/>
      <c r="C151" s="403" t="n"/>
      <c r="D151" s="402" t="n"/>
      <c r="E151" s="402" t="n"/>
      <c r="F151" s="191" t="n"/>
      <c r="G151" s="402" t="n"/>
      <c r="H151" s="44" t="n"/>
      <c r="I151" s="377" t="n"/>
      <c r="J151" s="156">
        <f>F151-I149</f>
        <v/>
      </c>
      <c r="K151" s="381" t="n"/>
      <c r="L151" s="379" t="n"/>
      <c r="M151" s="380" t="n"/>
      <c r="N151" s="406" t="n"/>
      <c r="O151" s="377" t="n"/>
      <c r="P151" s="380" t="n"/>
      <c r="Q151" s="381" t="n"/>
      <c r="R151" s="406" t="n"/>
      <c r="S151" s="377" t="n"/>
      <c r="T151" s="378" t="n"/>
      <c r="U151" s="380" t="n"/>
      <c r="V151" s="168" t="n"/>
    </row>
    <row r="152" ht="15" customHeight="1">
      <c r="B152" s="47" t="n"/>
      <c r="C152" s="348" t="n">
        <v>7</v>
      </c>
      <c r="D152" s="313" t="n"/>
      <c r="E152" s="313" t="n"/>
      <c r="F152" s="190" t="n"/>
      <c r="G152" s="313" t="n"/>
      <c r="H152" s="43" t="n"/>
      <c r="I152" s="408">
        <f>AVERAGE(F152:F154)</f>
        <v/>
      </c>
      <c r="J152" s="153">
        <f>F152-I152</f>
        <v/>
      </c>
      <c r="K152" s="436" t="inlineStr">
        <is>
          <t>-</t>
        </is>
      </c>
      <c r="L152" s="410">
        <f>(I152-$D$57)/$D$59</f>
        <v/>
      </c>
      <c r="M152" s="411">
        <f>10^L152</f>
        <v/>
      </c>
      <c r="N152" s="322">
        <f>M152*(452/G152)</f>
        <v/>
      </c>
      <c r="O152" s="412">
        <f>N152*E152</f>
        <v/>
      </c>
      <c r="P152" s="413">
        <f>O152/1000</f>
        <v/>
      </c>
      <c r="Q152" s="414">
        <f>((P152*10^-12)*(G152*617.9))*10^-6*10^9*10^3</f>
        <v/>
      </c>
      <c r="R152" s="437" t="inlineStr">
        <is>
          <t>-</t>
        </is>
      </c>
      <c r="S152" s="438">
        <f>AVERAGE(O152:O163)</f>
        <v/>
      </c>
      <c r="T152" s="439">
        <f>AVERAGE(P152:P163)</f>
        <v/>
      </c>
      <c r="U152" s="444">
        <f>AVERAGE(Q152:Q163)</f>
        <v/>
      </c>
      <c r="V152" s="168" t="n"/>
    </row>
    <row r="153" ht="15" customHeight="1">
      <c r="B153" s="47" t="n"/>
      <c r="C153" s="373" t="n"/>
      <c r="D153" s="374" t="n"/>
      <c r="E153" s="374" t="n"/>
      <c r="F153" s="190" t="n"/>
      <c r="G153" s="374" t="n"/>
      <c r="H153" s="41" t="n"/>
      <c r="I153" s="373" t="n"/>
      <c r="J153" s="154">
        <f>F153-I152</f>
        <v/>
      </c>
      <c r="K153" s="376" t="n"/>
      <c r="L153" s="375" t="n"/>
      <c r="M153" s="359" t="n"/>
      <c r="N153" s="376" t="n"/>
      <c r="O153" s="373" t="n"/>
      <c r="P153" s="359" t="n"/>
      <c r="Q153" s="376" t="n"/>
      <c r="R153" s="376" t="n"/>
      <c r="S153" s="373" t="n"/>
      <c r="T153" s="374" t="n"/>
      <c r="U153" s="359" t="n"/>
      <c r="V153" s="168" t="n"/>
    </row>
    <row r="154" ht="15" customHeight="1">
      <c r="B154" s="47" t="n"/>
      <c r="C154" s="373" t="n"/>
      <c r="D154" s="374" t="n"/>
      <c r="E154" s="402" t="n"/>
      <c r="F154" s="190" t="n"/>
      <c r="G154" s="374" t="n"/>
      <c r="H154" s="41" t="n"/>
      <c r="I154" s="403" t="n"/>
      <c r="J154" s="154">
        <f>F154-I152</f>
        <v/>
      </c>
      <c r="K154" s="406" t="n"/>
      <c r="L154" s="404" t="n"/>
      <c r="M154" s="405" t="n"/>
      <c r="N154" s="406" t="n"/>
      <c r="O154" s="403" t="n"/>
      <c r="P154" s="405" t="n"/>
      <c r="Q154" s="406" t="n"/>
      <c r="R154" s="406" t="n"/>
      <c r="S154" s="373" t="n"/>
      <c r="T154" s="374" t="n"/>
      <c r="U154" s="359" t="n"/>
      <c r="V154" s="168" t="n"/>
    </row>
    <row r="155" ht="15" customHeight="1">
      <c r="B155" s="47" t="n"/>
      <c r="C155" s="373" t="n"/>
      <c r="D155" s="374" t="n"/>
      <c r="E155" s="314" t="n"/>
      <c r="F155" s="190" t="n"/>
      <c r="G155" s="374" t="n"/>
      <c r="H155" s="40" t="n"/>
      <c r="I155" s="280">
        <f>AVERAGE(F155:F157)</f>
        <v/>
      </c>
      <c r="J155" s="151">
        <f>F155-I155</f>
        <v/>
      </c>
      <c r="K155" s="432">
        <f>I155-I152</f>
        <v/>
      </c>
      <c r="L155" s="285">
        <f>(I155-$D$57)/$D$59</f>
        <v/>
      </c>
      <c r="M155" s="286">
        <f>10^L155</f>
        <v/>
      </c>
      <c r="N155" s="316">
        <f>M155*(452/G152)</f>
        <v/>
      </c>
      <c r="O155" s="288">
        <f>N155*E155</f>
        <v/>
      </c>
      <c r="P155" s="277">
        <f>O155/1000</f>
        <v/>
      </c>
      <c r="Q155" s="278">
        <f>((P155*10^-12)*(G152*617.9))*10^-6*10^9*10^3</f>
        <v/>
      </c>
      <c r="R155" s="433">
        <f>1-(P155/P152)</f>
        <v/>
      </c>
      <c r="S155" s="373" t="n"/>
      <c r="T155" s="374" t="n"/>
      <c r="U155" s="359" t="n"/>
      <c r="V155" s="168" t="n"/>
    </row>
    <row r="156" ht="15" customHeight="1">
      <c r="B156" s="47" t="n"/>
      <c r="C156" s="373" t="n"/>
      <c r="D156" s="374" t="n"/>
      <c r="E156" s="374" t="n"/>
      <c r="F156" s="190" t="n"/>
      <c r="G156" s="374" t="n"/>
      <c r="H156" s="41" t="n"/>
      <c r="I156" s="373" t="n"/>
      <c r="J156" s="154">
        <f>F156-I155</f>
        <v/>
      </c>
      <c r="K156" s="376" t="n"/>
      <c r="L156" s="375" t="n"/>
      <c r="M156" s="359" t="n"/>
      <c r="N156" s="376" t="n"/>
      <c r="O156" s="373" t="n"/>
      <c r="P156" s="359" t="n"/>
      <c r="Q156" s="376" t="n"/>
      <c r="R156" s="376" t="n"/>
      <c r="S156" s="373" t="n"/>
      <c r="T156" s="374" t="n"/>
      <c r="U156" s="359" t="n"/>
      <c r="V156" s="168" t="n"/>
    </row>
    <row r="157" ht="15" customHeight="1">
      <c r="B157" s="47" t="n"/>
      <c r="C157" s="373" t="n"/>
      <c r="D157" s="374" t="n"/>
      <c r="E157" s="402" t="n"/>
      <c r="F157" s="190" t="n"/>
      <c r="G157" s="374" t="n"/>
      <c r="H157" s="41" t="n"/>
      <c r="I157" s="403" t="n"/>
      <c r="J157" s="154">
        <f>F157-I155</f>
        <v/>
      </c>
      <c r="K157" s="406" t="n"/>
      <c r="L157" s="404" t="n"/>
      <c r="M157" s="405" t="n"/>
      <c r="N157" s="406" t="n"/>
      <c r="O157" s="403" t="n"/>
      <c r="P157" s="405" t="n"/>
      <c r="Q157" s="406" t="n"/>
      <c r="R157" s="406" t="n"/>
      <c r="S157" s="373" t="n"/>
      <c r="T157" s="374" t="n"/>
      <c r="U157" s="359" t="n"/>
      <c r="V157" s="168" t="n"/>
    </row>
    <row r="158" ht="15" customHeight="1">
      <c r="B158" s="47" t="n"/>
      <c r="C158" s="373" t="n"/>
      <c r="D158" s="374" t="n"/>
      <c r="E158" s="314" t="n"/>
      <c r="F158" s="190" t="n"/>
      <c r="G158" s="374" t="n"/>
      <c r="H158" s="40" t="n"/>
      <c r="I158" s="280">
        <f>AVERAGE(F158:F160)</f>
        <v/>
      </c>
      <c r="J158" s="151">
        <f>F158-I158</f>
        <v/>
      </c>
      <c r="K158" s="432">
        <f>I158-I155</f>
        <v/>
      </c>
      <c r="L158" s="285">
        <f>(I158-$D$57)/$D$59</f>
        <v/>
      </c>
      <c r="M158" s="286">
        <f>10^L158</f>
        <v/>
      </c>
      <c r="N158" s="316">
        <f>M158*(452/G152)</f>
        <v/>
      </c>
      <c r="O158" s="288">
        <f>N158*E158</f>
        <v/>
      </c>
      <c r="P158" s="277">
        <f>O158/1000</f>
        <v/>
      </c>
      <c r="Q158" s="278">
        <f>((P158*10^-12)*(G152*617.9))*10^-6*10^9*10^3</f>
        <v/>
      </c>
      <c r="R158" s="433">
        <f>1-(P158/P152)</f>
        <v/>
      </c>
      <c r="S158" s="373" t="n"/>
      <c r="T158" s="374" t="n"/>
      <c r="U158" s="359" t="n"/>
      <c r="V158" s="168" t="n"/>
    </row>
    <row r="159" ht="15" customHeight="1">
      <c r="B159" s="47" t="n"/>
      <c r="C159" s="373" t="n"/>
      <c r="D159" s="374" t="n"/>
      <c r="E159" s="374" t="n"/>
      <c r="F159" s="190" t="n"/>
      <c r="G159" s="374" t="n"/>
      <c r="H159" s="41" t="n"/>
      <c r="I159" s="373" t="n"/>
      <c r="J159" s="154">
        <f>F159-I158</f>
        <v/>
      </c>
      <c r="K159" s="376" t="n"/>
      <c r="L159" s="375" t="n"/>
      <c r="M159" s="359" t="n"/>
      <c r="N159" s="376" t="n"/>
      <c r="O159" s="373" t="n"/>
      <c r="P159" s="359" t="n"/>
      <c r="Q159" s="376" t="n"/>
      <c r="R159" s="376" t="n"/>
      <c r="S159" s="373" t="n"/>
      <c r="T159" s="374" t="n"/>
      <c r="U159" s="359" t="n"/>
      <c r="V159" s="168" t="n"/>
    </row>
    <row r="160" ht="15" customHeight="1">
      <c r="B160" s="47" t="n"/>
      <c r="C160" s="373" t="n"/>
      <c r="D160" s="374" t="n"/>
      <c r="E160" s="402" t="n"/>
      <c r="F160" s="190" t="n"/>
      <c r="G160" s="374" t="n"/>
      <c r="H160" s="41" t="n"/>
      <c r="I160" s="403" t="n"/>
      <c r="J160" s="154">
        <f>F160-I158</f>
        <v/>
      </c>
      <c r="K160" s="406" t="n"/>
      <c r="L160" s="404" t="n"/>
      <c r="M160" s="405" t="n"/>
      <c r="N160" s="406" t="n"/>
      <c r="O160" s="403" t="n"/>
      <c r="P160" s="405" t="n"/>
      <c r="Q160" s="406" t="n"/>
      <c r="R160" s="406" t="n"/>
      <c r="S160" s="373" t="n"/>
      <c r="T160" s="374" t="n"/>
      <c r="U160" s="359" t="n"/>
      <c r="V160" s="168" t="n"/>
    </row>
    <row r="161" ht="15" customHeight="1">
      <c r="B161" s="47" t="n"/>
      <c r="C161" s="373" t="n"/>
      <c r="D161" s="374" t="n"/>
      <c r="E161" s="314" t="n"/>
      <c r="F161" s="190" t="n"/>
      <c r="G161" s="374" t="n"/>
      <c r="H161" s="40" t="n"/>
      <c r="I161" s="247">
        <f>AVERAGE(F161:F163)</f>
        <v/>
      </c>
      <c r="J161" s="151">
        <f>F161-I161</f>
        <v/>
      </c>
      <c r="K161" s="434">
        <f>I161-I158</f>
        <v/>
      </c>
      <c r="L161" s="251">
        <f>(I161-$D$57)/$D$59</f>
        <v/>
      </c>
      <c r="M161" s="266">
        <f>10^L161</f>
        <v/>
      </c>
      <c r="N161" s="316">
        <f>M161*(452/G152)</f>
        <v/>
      </c>
      <c r="O161" s="260">
        <f>N161*E161</f>
        <v/>
      </c>
      <c r="P161" s="257">
        <f>O161/1000</f>
        <v/>
      </c>
      <c r="Q161" s="254">
        <f>((P161*10^-12)*(G152*617.9))*10^-6*10^9*10^3</f>
        <v/>
      </c>
      <c r="R161" s="433">
        <f>1-(P161/P152)</f>
        <v/>
      </c>
      <c r="S161" s="373" t="n"/>
      <c r="T161" s="374" t="n"/>
      <c r="U161" s="359" t="n"/>
      <c r="V161" s="168" t="n"/>
    </row>
    <row r="162" ht="15" customHeight="1">
      <c r="B162" s="47" t="n"/>
      <c r="C162" s="373" t="n"/>
      <c r="D162" s="374" t="n"/>
      <c r="E162" s="374" t="n"/>
      <c r="F162" s="190" t="n"/>
      <c r="G162" s="374" t="n"/>
      <c r="H162" s="41" t="n"/>
      <c r="I162" s="373" t="n"/>
      <c r="J162" s="154">
        <f>F162-I161</f>
        <v/>
      </c>
      <c r="K162" s="376" t="n"/>
      <c r="L162" s="375" t="n"/>
      <c r="M162" s="359" t="n"/>
      <c r="N162" s="376" t="n"/>
      <c r="O162" s="373" t="n"/>
      <c r="P162" s="359" t="n"/>
      <c r="Q162" s="376" t="n"/>
      <c r="R162" s="376" t="n"/>
      <c r="S162" s="373" t="n"/>
      <c r="T162" s="374" t="n"/>
      <c r="U162" s="359" t="n"/>
      <c r="V162" s="168" t="n"/>
    </row>
    <row r="163" ht="15" customHeight="1" thickBot="1">
      <c r="B163" s="47" t="n"/>
      <c r="C163" s="403" t="n"/>
      <c r="D163" s="402" t="n"/>
      <c r="E163" s="402" t="n"/>
      <c r="F163" s="191" t="n"/>
      <c r="G163" s="402" t="n"/>
      <c r="H163" s="44" t="n"/>
      <c r="I163" s="377" t="n"/>
      <c r="J163" s="156">
        <f>F163-I161</f>
        <v/>
      </c>
      <c r="K163" s="381" t="n"/>
      <c r="L163" s="379" t="n"/>
      <c r="M163" s="380" t="n"/>
      <c r="N163" s="406" t="n"/>
      <c r="O163" s="377" t="n"/>
      <c r="P163" s="380" t="n"/>
      <c r="Q163" s="381" t="n"/>
      <c r="R163" s="406" t="n"/>
      <c r="S163" s="377" t="n"/>
      <c r="T163" s="378" t="n"/>
      <c r="U163" s="380" t="n"/>
      <c r="V163" s="168" t="n"/>
    </row>
    <row r="164" ht="15" customHeight="1">
      <c r="B164" s="47" t="n"/>
      <c r="C164" s="348" t="n">
        <v>8</v>
      </c>
      <c r="D164" s="313" t="n"/>
      <c r="E164" s="313" t="n"/>
      <c r="F164" s="190" t="n"/>
      <c r="G164" s="313" t="n"/>
      <c r="H164" s="43" t="n"/>
      <c r="I164" s="408">
        <f>AVERAGE(F164:F166)</f>
        <v/>
      </c>
      <c r="J164" s="153">
        <f>F164-I164</f>
        <v/>
      </c>
      <c r="K164" s="436" t="inlineStr">
        <is>
          <t>-</t>
        </is>
      </c>
      <c r="L164" s="410">
        <f>(I164-$D$57)/$D$59</f>
        <v/>
      </c>
      <c r="M164" s="411">
        <f>10^L164</f>
        <v/>
      </c>
      <c r="N164" s="322">
        <f>M164*(452/G164)</f>
        <v/>
      </c>
      <c r="O164" s="412">
        <f>N164*E164</f>
        <v/>
      </c>
      <c r="P164" s="413">
        <f>O164/1000</f>
        <v/>
      </c>
      <c r="Q164" s="414">
        <f>((P164*10^-12)*(G164*617.9))*10^-6*10^9*10^3</f>
        <v/>
      </c>
      <c r="R164" s="437" t="inlineStr">
        <is>
          <t>-</t>
        </is>
      </c>
      <c r="S164" s="438">
        <f>AVERAGE(O164:O175)</f>
        <v/>
      </c>
      <c r="T164" s="439">
        <f>AVERAGE(P164:P175)</f>
        <v/>
      </c>
      <c r="U164" s="444">
        <f>AVERAGE(Q164:Q175)</f>
        <v/>
      </c>
      <c r="V164" s="168" t="n"/>
    </row>
    <row r="165" ht="15" customHeight="1">
      <c r="B165" s="47" t="n"/>
      <c r="C165" s="373" t="n"/>
      <c r="D165" s="374" t="n"/>
      <c r="E165" s="374" t="n"/>
      <c r="F165" s="190" t="n"/>
      <c r="G165" s="374" t="n"/>
      <c r="H165" s="41" t="n"/>
      <c r="I165" s="373" t="n"/>
      <c r="J165" s="154">
        <f>F165-I164</f>
        <v/>
      </c>
      <c r="K165" s="376" t="n"/>
      <c r="L165" s="375" t="n"/>
      <c r="M165" s="359" t="n"/>
      <c r="N165" s="376" t="n"/>
      <c r="O165" s="373" t="n"/>
      <c r="P165" s="359" t="n"/>
      <c r="Q165" s="376" t="n"/>
      <c r="R165" s="376" t="n"/>
      <c r="S165" s="373" t="n"/>
      <c r="T165" s="374" t="n"/>
      <c r="U165" s="359" t="n"/>
      <c r="V165" s="168" t="n"/>
    </row>
    <row r="166" ht="15" customHeight="1">
      <c r="B166" s="47" t="n"/>
      <c r="C166" s="373" t="n"/>
      <c r="D166" s="374" t="n"/>
      <c r="E166" s="402" t="n"/>
      <c r="F166" s="190" t="n"/>
      <c r="G166" s="374" t="n"/>
      <c r="H166" s="41" t="n"/>
      <c r="I166" s="403" t="n"/>
      <c r="J166" s="154">
        <f>F166-I164</f>
        <v/>
      </c>
      <c r="K166" s="406" t="n"/>
      <c r="L166" s="404" t="n"/>
      <c r="M166" s="405" t="n"/>
      <c r="N166" s="406" t="n"/>
      <c r="O166" s="403" t="n"/>
      <c r="P166" s="405" t="n"/>
      <c r="Q166" s="406" t="n"/>
      <c r="R166" s="406" t="n"/>
      <c r="S166" s="373" t="n"/>
      <c r="T166" s="374" t="n"/>
      <c r="U166" s="359" t="n"/>
      <c r="V166" s="168" t="n"/>
    </row>
    <row r="167" ht="15" customHeight="1">
      <c r="B167" s="47" t="n"/>
      <c r="C167" s="373" t="n"/>
      <c r="D167" s="374" t="n"/>
      <c r="E167" s="314" t="n"/>
      <c r="F167" s="190" t="n"/>
      <c r="G167" s="374" t="n"/>
      <c r="H167" s="40" t="n"/>
      <c r="I167" s="280">
        <f>AVERAGE(F167:F169)</f>
        <v/>
      </c>
      <c r="J167" s="151">
        <f>F167-I167</f>
        <v/>
      </c>
      <c r="K167" s="432">
        <f>I167-I164</f>
        <v/>
      </c>
      <c r="L167" s="285">
        <f>(I167-$D$57)/$D$59</f>
        <v/>
      </c>
      <c r="M167" s="286">
        <f>10^L167</f>
        <v/>
      </c>
      <c r="N167" s="316">
        <f>M167*(452/G164)</f>
        <v/>
      </c>
      <c r="O167" s="288">
        <f>N167*E167</f>
        <v/>
      </c>
      <c r="P167" s="277">
        <f>O167/1000</f>
        <v/>
      </c>
      <c r="Q167" s="278">
        <f>((P167*10^-12)*(G164*617.9))*10^-6*10^9*10^3</f>
        <v/>
      </c>
      <c r="R167" s="433">
        <f>1-(P167/P164)</f>
        <v/>
      </c>
      <c r="S167" s="373" t="n"/>
      <c r="T167" s="374" t="n"/>
      <c r="U167" s="359" t="n"/>
      <c r="V167" s="168" t="n"/>
    </row>
    <row r="168" ht="15" customHeight="1">
      <c r="B168" s="47" t="n"/>
      <c r="C168" s="373" t="n"/>
      <c r="D168" s="374" t="n"/>
      <c r="E168" s="374" t="n"/>
      <c r="F168" s="190" t="n"/>
      <c r="G168" s="374" t="n"/>
      <c r="H168" s="41" t="n"/>
      <c r="I168" s="373" t="n"/>
      <c r="J168" s="154">
        <f>F168-I167</f>
        <v/>
      </c>
      <c r="K168" s="376" t="n"/>
      <c r="L168" s="375" t="n"/>
      <c r="M168" s="359" t="n"/>
      <c r="N168" s="376" t="n"/>
      <c r="O168" s="373" t="n"/>
      <c r="P168" s="359" t="n"/>
      <c r="Q168" s="376" t="n"/>
      <c r="R168" s="376" t="n"/>
      <c r="S168" s="373" t="n"/>
      <c r="T168" s="374" t="n"/>
      <c r="U168" s="359" t="n"/>
      <c r="V168" s="168" t="n"/>
    </row>
    <row r="169" ht="15" customHeight="1">
      <c r="B169" s="47" t="n"/>
      <c r="C169" s="373" t="n"/>
      <c r="D169" s="374" t="n"/>
      <c r="E169" s="402" t="n"/>
      <c r="F169" s="190" t="n"/>
      <c r="G169" s="374" t="n"/>
      <c r="H169" s="41" t="n"/>
      <c r="I169" s="403" t="n"/>
      <c r="J169" s="154">
        <f>F169-I167</f>
        <v/>
      </c>
      <c r="K169" s="406" t="n"/>
      <c r="L169" s="404" t="n"/>
      <c r="M169" s="405" t="n"/>
      <c r="N169" s="406" t="n"/>
      <c r="O169" s="403" t="n"/>
      <c r="P169" s="405" t="n"/>
      <c r="Q169" s="406" t="n"/>
      <c r="R169" s="406" t="n"/>
      <c r="S169" s="373" t="n"/>
      <c r="T169" s="374" t="n"/>
      <c r="U169" s="359" t="n"/>
      <c r="V169" s="168" t="n"/>
    </row>
    <row r="170" ht="15" customHeight="1">
      <c r="B170" s="47" t="n"/>
      <c r="C170" s="373" t="n"/>
      <c r="D170" s="374" t="n"/>
      <c r="E170" s="314" t="n"/>
      <c r="F170" s="190" t="n"/>
      <c r="G170" s="374" t="n"/>
      <c r="H170" s="40" t="n"/>
      <c r="I170" s="280">
        <f>AVERAGE(F170:F172)</f>
        <v/>
      </c>
      <c r="J170" s="151">
        <f>F170-I170</f>
        <v/>
      </c>
      <c r="K170" s="432">
        <f>I170-I167</f>
        <v/>
      </c>
      <c r="L170" s="285">
        <f>(I170-$D$57)/$D$59</f>
        <v/>
      </c>
      <c r="M170" s="286">
        <f>10^L170</f>
        <v/>
      </c>
      <c r="N170" s="316">
        <f>M170*(452/G164)</f>
        <v/>
      </c>
      <c r="O170" s="288">
        <f>N170*E170</f>
        <v/>
      </c>
      <c r="P170" s="277">
        <f>O170/1000</f>
        <v/>
      </c>
      <c r="Q170" s="278">
        <f>((P170*10^-12)*(G164*617.9))*10^-6*10^9*10^3</f>
        <v/>
      </c>
      <c r="R170" s="433">
        <f>1-(P170/P164)</f>
        <v/>
      </c>
      <c r="S170" s="373" t="n"/>
      <c r="T170" s="374" t="n"/>
      <c r="U170" s="359" t="n"/>
      <c r="V170" s="168" t="n"/>
    </row>
    <row r="171" ht="15" customHeight="1">
      <c r="B171" s="47" t="n"/>
      <c r="C171" s="373" t="n"/>
      <c r="D171" s="374" t="n"/>
      <c r="E171" s="374" t="n"/>
      <c r="F171" s="190" t="n"/>
      <c r="G171" s="374" t="n"/>
      <c r="H171" s="41" t="n"/>
      <c r="I171" s="373" t="n"/>
      <c r="J171" s="154">
        <f>F171-I170</f>
        <v/>
      </c>
      <c r="K171" s="376" t="n"/>
      <c r="L171" s="375" t="n"/>
      <c r="M171" s="359" t="n"/>
      <c r="N171" s="376" t="n"/>
      <c r="O171" s="373" t="n"/>
      <c r="P171" s="359" t="n"/>
      <c r="Q171" s="376" t="n"/>
      <c r="R171" s="376" t="n"/>
      <c r="S171" s="373" t="n"/>
      <c r="T171" s="374" t="n"/>
      <c r="U171" s="359" t="n"/>
      <c r="V171" s="168" t="n"/>
    </row>
    <row r="172" ht="15" customHeight="1">
      <c r="B172" s="47" t="n"/>
      <c r="C172" s="373" t="n"/>
      <c r="D172" s="374" t="n"/>
      <c r="E172" s="402" t="n"/>
      <c r="F172" s="190" t="n"/>
      <c r="G172" s="374" t="n"/>
      <c r="H172" s="41" t="n"/>
      <c r="I172" s="403" t="n"/>
      <c r="J172" s="154">
        <f>F172-I170</f>
        <v/>
      </c>
      <c r="K172" s="406" t="n"/>
      <c r="L172" s="404" t="n"/>
      <c r="M172" s="405" t="n"/>
      <c r="N172" s="406" t="n"/>
      <c r="O172" s="403" t="n"/>
      <c r="P172" s="405" t="n"/>
      <c r="Q172" s="406" t="n"/>
      <c r="R172" s="406" t="n"/>
      <c r="S172" s="373" t="n"/>
      <c r="T172" s="374" t="n"/>
      <c r="U172" s="359" t="n"/>
      <c r="V172" s="168" t="n"/>
    </row>
    <row r="173" ht="15" customHeight="1">
      <c r="B173" s="47" t="n"/>
      <c r="C173" s="373" t="n"/>
      <c r="D173" s="374" t="n"/>
      <c r="E173" s="314" t="n"/>
      <c r="F173" s="190" t="n"/>
      <c r="G173" s="374" t="n"/>
      <c r="H173" s="40" t="n"/>
      <c r="I173" s="247">
        <f>AVERAGE(F173:F175)</f>
        <v/>
      </c>
      <c r="J173" s="151">
        <f>F173-I173</f>
        <v/>
      </c>
      <c r="K173" s="434">
        <f>I173-I170</f>
        <v/>
      </c>
      <c r="L173" s="251">
        <f>(I173-$D$57)/$D$59</f>
        <v/>
      </c>
      <c r="M173" s="266">
        <f>10^L173</f>
        <v/>
      </c>
      <c r="N173" s="316">
        <f>M173*(452/G164)</f>
        <v/>
      </c>
      <c r="O173" s="260">
        <f>N173*E173</f>
        <v/>
      </c>
      <c r="P173" s="257">
        <f>O173/1000</f>
        <v/>
      </c>
      <c r="Q173" s="254">
        <f>((P173*10^-12)*(G164*617.9))*10^-6*10^9*10^3</f>
        <v/>
      </c>
      <c r="R173" s="433">
        <f>1-(P173/P164)</f>
        <v/>
      </c>
      <c r="S173" s="373" t="n"/>
      <c r="T173" s="374" t="n"/>
      <c r="U173" s="359" t="n"/>
      <c r="V173" s="168" t="n"/>
    </row>
    <row r="174" ht="15" customHeight="1">
      <c r="B174" s="47" t="n"/>
      <c r="C174" s="373" t="n"/>
      <c r="D174" s="374" t="n"/>
      <c r="E174" s="374" t="n"/>
      <c r="F174" s="190" t="n"/>
      <c r="G174" s="374" t="n"/>
      <c r="H174" s="41" t="n"/>
      <c r="I174" s="373" t="n"/>
      <c r="J174" s="154">
        <f>F174-I173</f>
        <v/>
      </c>
      <c r="K174" s="376" t="n"/>
      <c r="L174" s="375" t="n"/>
      <c r="M174" s="359" t="n"/>
      <c r="N174" s="376" t="n"/>
      <c r="O174" s="373" t="n"/>
      <c r="P174" s="359" t="n"/>
      <c r="Q174" s="376" t="n"/>
      <c r="R174" s="376" t="n"/>
      <c r="S174" s="373" t="n"/>
      <c r="T174" s="374" t="n"/>
      <c r="U174" s="359" t="n"/>
      <c r="V174" s="168" t="n"/>
    </row>
    <row r="175" ht="15" customHeight="1" thickBot="1">
      <c r="B175" s="47" t="n"/>
      <c r="C175" s="403" t="n"/>
      <c r="D175" s="402" t="n"/>
      <c r="E175" s="402" t="n"/>
      <c r="F175" s="191" t="n"/>
      <c r="G175" s="402" t="n"/>
      <c r="H175" s="44" t="n"/>
      <c r="I175" s="377" t="n"/>
      <c r="J175" s="156">
        <f>F175-I173</f>
        <v/>
      </c>
      <c r="K175" s="381" t="n"/>
      <c r="L175" s="379" t="n"/>
      <c r="M175" s="380" t="n"/>
      <c r="N175" s="406" t="n"/>
      <c r="O175" s="377" t="n"/>
      <c r="P175" s="380" t="n"/>
      <c r="Q175" s="381" t="n"/>
      <c r="R175" s="406" t="n"/>
      <c r="S175" s="377" t="n"/>
      <c r="T175" s="378" t="n"/>
      <c r="U175" s="380" t="n"/>
      <c r="V175" s="168" t="n"/>
    </row>
    <row r="176" ht="15" customHeight="1">
      <c r="B176" s="47" t="n"/>
      <c r="C176" s="348" t="n">
        <v>9</v>
      </c>
      <c r="D176" s="313" t="n"/>
      <c r="E176" s="313" t="n"/>
      <c r="F176" s="190" t="n"/>
      <c r="G176" s="313" t="n"/>
      <c r="H176" s="43" t="n"/>
      <c r="I176" s="408">
        <f>AVERAGE(F176:F178)</f>
        <v/>
      </c>
      <c r="J176" s="153">
        <f>F176-I176</f>
        <v/>
      </c>
      <c r="K176" s="436" t="inlineStr">
        <is>
          <t>-</t>
        </is>
      </c>
      <c r="L176" s="410">
        <f>(I176-$D$57)/$D$59</f>
        <v/>
      </c>
      <c r="M176" s="411">
        <f>10^L176</f>
        <v/>
      </c>
      <c r="N176" s="322">
        <f>M176*(452/G176)</f>
        <v/>
      </c>
      <c r="O176" s="412">
        <f>N176*E176</f>
        <v/>
      </c>
      <c r="P176" s="413">
        <f>O176/1000</f>
        <v/>
      </c>
      <c r="Q176" s="414">
        <f>((P176*10^-12)*(G176*617.9))*10^-6*10^9*10^3</f>
        <v/>
      </c>
      <c r="R176" s="437" t="inlineStr">
        <is>
          <t>-</t>
        </is>
      </c>
      <c r="S176" s="438">
        <f>AVERAGE(O176:O187)</f>
        <v/>
      </c>
      <c r="T176" s="439">
        <f>AVERAGE(P176:P187)</f>
        <v/>
      </c>
      <c r="U176" s="444">
        <f>AVERAGE(Q176:Q187)</f>
        <v/>
      </c>
      <c r="V176" s="168" t="n"/>
    </row>
    <row r="177" ht="15" customHeight="1">
      <c r="B177" s="47" t="n"/>
      <c r="C177" s="373" t="n"/>
      <c r="D177" s="374" t="n"/>
      <c r="E177" s="374" t="n"/>
      <c r="F177" s="190" t="n"/>
      <c r="G177" s="374" t="n"/>
      <c r="H177" s="41" t="n"/>
      <c r="I177" s="373" t="n"/>
      <c r="J177" s="154">
        <f>F177-I176</f>
        <v/>
      </c>
      <c r="K177" s="376" t="n"/>
      <c r="L177" s="375" t="n"/>
      <c r="M177" s="359" t="n"/>
      <c r="N177" s="376" t="n"/>
      <c r="O177" s="373" t="n"/>
      <c r="P177" s="359" t="n"/>
      <c r="Q177" s="376" t="n"/>
      <c r="R177" s="376" t="n"/>
      <c r="S177" s="373" t="n"/>
      <c r="T177" s="374" t="n"/>
      <c r="U177" s="359" t="n"/>
      <c r="V177" s="168" t="n"/>
    </row>
    <row r="178" ht="15" customHeight="1">
      <c r="B178" s="47" t="n"/>
      <c r="C178" s="373" t="n"/>
      <c r="D178" s="374" t="n"/>
      <c r="E178" s="402" t="n"/>
      <c r="F178" s="190" t="n"/>
      <c r="G178" s="374" t="n"/>
      <c r="H178" s="41" t="n"/>
      <c r="I178" s="403" t="n"/>
      <c r="J178" s="154">
        <f>F178-I176</f>
        <v/>
      </c>
      <c r="K178" s="406" t="n"/>
      <c r="L178" s="404" t="n"/>
      <c r="M178" s="405" t="n"/>
      <c r="N178" s="406" t="n"/>
      <c r="O178" s="403" t="n"/>
      <c r="P178" s="405" t="n"/>
      <c r="Q178" s="406" t="n"/>
      <c r="R178" s="406" t="n"/>
      <c r="S178" s="373" t="n"/>
      <c r="T178" s="374" t="n"/>
      <c r="U178" s="359" t="n"/>
      <c r="V178" s="168" t="n"/>
    </row>
    <row r="179" ht="15" customHeight="1">
      <c r="B179" s="47" t="n"/>
      <c r="C179" s="373" t="n"/>
      <c r="D179" s="374" t="n"/>
      <c r="E179" s="314" t="n"/>
      <c r="F179" s="190" t="n"/>
      <c r="G179" s="374" t="n"/>
      <c r="H179" s="40" t="n"/>
      <c r="I179" s="280">
        <f>AVERAGE(F179:F181)</f>
        <v/>
      </c>
      <c r="J179" s="151">
        <f>F179-I179</f>
        <v/>
      </c>
      <c r="K179" s="432">
        <f>I179-I176</f>
        <v/>
      </c>
      <c r="L179" s="285">
        <f>(I179-$D$57)/$D$59</f>
        <v/>
      </c>
      <c r="M179" s="286">
        <f>10^L179</f>
        <v/>
      </c>
      <c r="N179" s="316">
        <f>M179*(452/G176)</f>
        <v/>
      </c>
      <c r="O179" s="288">
        <f>N179*E179</f>
        <v/>
      </c>
      <c r="P179" s="277">
        <f>O179/1000</f>
        <v/>
      </c>
      <c r="Q179" s="278">
        <f>((P179*10^-12)*(G176*617.9))*10^-6*10^9*10^3</f>
        <v/>
      </c>
      <c r="R179" s="433">
        <f>1-(P179/P176)</f>
        <v/>
      </c>
      <c r="S179" s="373" t="n"/>
      <c r="T179" s="374" t="n"/>
      <c r="U179" s="359" t="n"/>
      <c r="V179" s="168" t="n"/>
    </row>
    <row r="180" ht="15" customHeight="1">
      <c r="B180" s="47" t="n"/>
      <c r="C180" s="373" t="n"/>
      <c r="D180" s="374" t="n"/>
      <c r="E180" s="374" t="n"/>
      <c r="F180" s="190" t="n"/>
      <c r="G180" s="374" t="n"/>
      <c r="H180" s="41" t="n"/>
      <c r="I180" s="373" t="n"/>
      <c r="J180" s="154">
        <f>F180-I179</f>
        <v/>
      </c>
      <c r="K180" s="376" t="n"/>
      <c r="L180" s="375" t="n"/>
      <c r="M180" s="359" t="n"/>
      <c r="N180" s="376" t="n"/>
      <c r="O180" s="373" t="n"/>
      <c r="P180" s="359" t="n"/>
      <c r="Q180" s="376" t="n"/>
      <c r="R180" s="376" t="n"/>
      <c r="S180" s="373" t="n"/>
      <c r="T180" s="374" t="n"/>
      <c r="U180" s="359" t="n"/>
      <c r="V180" s="168" t="n"/>
    </row>
    <row r="181" ht="15" customHeight="1">
      <c r="B181" s="47" t="n"/>
      <c r="C181" s="373" t="n"/>
      <c r="D181" s="374" t="n"/>
      <c r="E181" s="402" t="n"/>
      <c r="F181" s="190" t="n"/>
      <c r="G181" s="374" t="n"/>
      <c r="H181" s="41" t="n"/>
      <c r="I181" s="403" t="n"/>
      <c r="J181" s="154">
        <f>F181-I179</f>
        <v/>
      </c>
      <c r="K181" s="406" t="n"/>
      <c r="L181" s="404" t="n"/>
      <c r="M181" s="405" t="n"/>
      <c r="N181" s="406" t="n"/>
      <c r="O181" s="403" t="n"/>
      <c r="P181" s="405" t="n"/>
      <c r="Q181" s="406" t="n"/>
      <c r="R181" s="406" t="n"/>
      <c r="S181" s="373" t="n"/>
      <c r="T181" s="374" t="n"/>
      <c r="U181" s="359" t="n"/>
      <c r="V181" s="168" t="n"/>
    </row>
    <row r="182" ht="15" customHeight="1">
      <c r="B182" s="47" t="n"/>
      <c r="C182" s="373" t="n"/>
      <c r="D182" s="374" t="n"/>
      <c r="E182" s="314" t="n"/>
      <c r="F182" s="190" t="n"/>
      <c r="G182" s="374" t="n"/>
      <c r="H182" s="40" t="n"/>
      <c r="I182" s="280">
        <f>AVERAGE(F182:F184)</f>
        <v/>
      </c>
      <c r="J182" s="151">
        <f>F182-I182</f>
        <v/>
      </c>
      <c r="K182" s="432">
        <f>I182-I179</f>
        <v/>
      </c>
      <c r="L182" s="285">
        <f>(I182-$D$57)/$D$59</f>
        <v/>
      </c>
      <c r="M182" s="286">
        <f>10^L182</f>
        <v/>
      </c>
      <c r="N182" s="316">
        <f>M182*(452/G176)</f>
        <v/>
      </c>
      <c r="O182" s="288">
        <f>N182*E182</f>
        <v/>
      </c>
      <c r="P182" s="277">
        <f>O182/1000</f>
        <v/>
      </c>
      <c r="Q182" s="278">
        <f>((P182*10^-12)*(G176*617.9))*10^-6*10^9*10^3</f>
        <v/>
      </c>
      <c r="R182" s="433">
        <f>1-(P182/P176)</f>
        <v/>
      </c>
      <c r="S182" s="373" t="n"/>
      <c r="T182" s="374" t="n"/>
      <c r="U182" s="359" t="n"/>
      <c r="V182" s="168" t="n"/>
    </row>
    <row r="183" ht="15" customHeight="1">
      <c r="B183" s="47" t="n"/>
      <c r="C183" s="373" t="n"/>
      <c r="D183" s="374" t="n"/>
      <c r="E183" s="374" t="n"/>
      <c r="F183" s="190" t="n"/>
      <c r="G183" s="374" t="n"/>
      <c r="H183" s="41" t="n"/>
      <c r="I183" s="373" t="n"/>
      <c r="J183" s="154">
        <f>F183-I182</f>
        <v/>
      </c>
      <c r="K183" s="376" t="n"/>
      <c r="L183" s="375" t="n"/>
      <c r="M183" s="359" t="n"/>
      <c r="N183" s="376" t="n"/>
      <c r="O183" s="373" t="n"/>
      <c r="P183" s="359" t="n"/>
      <c r="Q183" s="376" t="n"/>
      <c r="R183" s="376" t="n"/>
      <c r="S183" s="373" t="n"/>
      <c r="T183" s="374" t="n"/>
      <c r="U183" s="359" t="n"/>
      <c r="V183" s="168" t="n"/>
    </row>
    <row r="184" ht="15" customHeight="1">
      <c r="B184" s="47" t="n"/>
      <c r="C184" s="373" t="n"/>
      <c r="D184" s="374" t="n"/>
      <c r="E184" s="402" t="n"/>
      <c r="F184" s="190" t="n"/>
      <c r="G184" s="374" t="n"/>
      <c r="H184" s="41" t="n"/>
      <c r="I184" s="403" t="n"/>
      <c r="J184" s="154">
        <f>F184-I182</f>
        <v/>
      </c>
      <c r="K184" s="406" t="n"/>
      <c r="L184" s="404" t="n"/>
      <c r="M184" s="405" t="n"/>
      <c r="N184" s="406" t="n"/>
      <c r="O184" s="403" t="n"/>
      <c r="P184" s="405" t="n"/>
      <c r="Q184" s="406" t="n"/>
      <c r="R184" s="406" t="n"/>
      <c r="S184" s="373" t="n"/>
      <c r="T184" s="374" t="n"/>
      <c r="U184" s="359" t="n"/>
      <c r="V184" s="168" t="n"/>
    </row>
    <row r="185" ht="15" customHeight="1">
      <c r="B185" s="47" t="n"/>
      <c r="C185" s="373" t="n"/>
      <c r="D185" s="374" t="n"/>
      <c r="E185" s="314" t="n"/>
      <c r="F185" s="190" t="n"/>
      <c r="G185" s="374" t="n"/>
      <c r="H185" s="40" t="n"/>
      <c r="I185" s="247">
        <f>AVERAGE(F185:F187)</f>
        <v/>
      </c>
      <c r="J185" s="151">
        <f>F185-I185</f>
        <v/>
      </c>
      <c r="K185" s="434">
        <f>I185-I182</f>
        <v/>
      </c>
      <c r="L185" s="251">
        <f>(I185-$D$57)/$D$59</f>
        <v/>
      </c>
      <c r="M185" s="266">
        <f>10^L185</f>
        <v/>
      </c>
      <c r="N185" s="316">
        <f>M185*(452/G176)</f>
        <v/>
      </c>
      <c r="O185" s="260">
        <f>N185*E185</f>
        <v/>
      </c>
      <c r="P185" s="257">
        <f>O185/1000</f>
        <v/>
      </c>
      <c r="Q185" s="254">
        <f>((P185*10^-12)*(G176*617.9))*10^-6*10^9*10^3</f>
        <v/>
      </c>
      <c r="R185" s="433">
        <f>1-(P185/P176)</f>
        <v/>
      </c>
      <c r="S185" s="373" t="n"/>
      <c r="T185" s="374" t="n"/>
      <c r="U185" s="359" t="n"/>
      <c r="V185" s="168" t="n"/>
    </row>
    <row r="186" ht="15" customHeight="1">
      <c r="B186" s="47" t="n"/>
      <c r="C186" s="373" t="n"/>
      <c r="D186" s="374" t="n"/>
      <c r="E186" s="374" t="n"/>
      <c r="F186" s="190" t="n"/>
      <c r="G186" s="374" t="n"/>
      <c r="H186" s="41" t="n"/>
      <c r="I186" s="373" t="n"/>
      <c r="J186" s="154">
        <f>F186-I185</f>
        <v/>
      </c>
      <c r="K186" s="376" t="n"/>
      <c r="L186" s="375" t="n"/>
      <c r="M186" s="359" t="n"/>
      <c r="N186" s="376" t="n"/>
      <c r="O186" s="373" t="n"/>
      <c r="P186" s="359" t="n"/>
      <c r="Q186" s="376" t="n"/>
      <c r="R186" s="376" t="n"/>
      <c r="S186" s="373" t="n"/>
      <c r="T186" s="374" t="n"/>
      <c r="U186" s="359" t="n"/>
      <c r="V186" s="168" t="n"/>
    </row>
    <row r="187" ht="15" customHeight="1" thickBot="1">
      <c r="B187" s="47" t="n"/>
      <c r="C187" s="403" t="n"/>
      <c r="D187" s="402" t="n"/>
      <c r="E187" s="402" t="n"/>
      <c r="F187" s="191" t="n"/>
      <c r="G187" s="402" t="n"/>
      <c r="H187" s="44" t="n"/>
      <c r="I187" s="377" t="n"/>
      <c r="J187" s="156">
        <f>F187-I185</f>
        <v/>
      </c>
      <c r="K187" s="381" t="n"/>
      <c r="L187" s="379" t="n"/>
      <c r="M187" s="380" t="n"/>
      <c r="N187" s="406" t="n"/>
      <c r="O187" s="377" t="n"/>
      <c r="P187" s="380" t="n"/>
      <c r="Q187" s="381" t="n"/>
      <c r="R187" s="406" t="n"/>
      <c r="S187" s="377" t="n"/>
      <c r="T187" s="378" t="n"/>
      <c r="U187" s="380" t="n"/>
      <c r="V187" s="168" t="n"/>
    </row>
    <row r="188" ht="15" customHeight="1">
      <c r="B188" s="47" t="n"/>
      <c r="C188" s="348" t="n">
        <v>10</v>
      </c>
      <c r="D188" s="313" t="n"/>
      <c r="E188" s="313" t="n"/>
      <c r="F188" s="190" t="n"/>
      <c r="G188" s="313" t="n"/>
      <c r="H188" s="43" t="n"/>
      <c r="I188" s="408">
        <f>AVERAGE(F188:F190)</f>
        <v/>
      </c>
      <c r="J188" s="153">
        <f>F188-I188</f>
        <v/>
      </c>
      <c r="K188" s="436" t="inlineStr">
        <is>
          <t>-</t>
        </is>
      </c>
      <c r="L188" s="410">
        <f>(I188-$D$57)/$D$59</f>
        <v/>
      </c>
      <c r="M188" s="411">
        <f>10^L188</f>
        <v/>
      </c>
      <c r="N188" s="322">
        <f>M188*(452/G188)</f>
        <v/>
      </c>
      <c r="O188" s="412">
        <f>N188*E188</f>
        <v/>
      </c>
      <c r="P188" s="413">
        <f>O188/1000</f>
        <v/>
      </c>
      <c r="Q188" s="414">
        <f>((P188*10^-12)*(G188*617.9))*10^-6*10^9*10^3</f>
        <v/>
      </c>
      <c r="R188" s="437" t="inlineStr">
        <is>
          <t>-</t>
        </is>
      </c>
      <c r="S188" s="438">
        <f>AVERAGE(O188:O199)</f>
        <v/>
      </c>
      <c r="T188" s="439">
        <f>AVERAGE(P188:P199)</f>
        <v/>
      </c>
      <c r="U188" s="444">
        <f>AVERAGE(Q188:Q199)</f>
        <v/>
      </c>
      <c r="V188" s="168" t="n"/>
    </row>
    <row r="189" ht="15" customHeight="1">
      <c r="B189" s="47" t="n"/>
      <c r="C189" s="373" t="n"/>
      <c r="D189" s="374" t="n"/>
      <c r="E189" s="374" t="n"/>
      <c r="F189" s="190" t="n"/>
      <c r="G189" s="374" t="n"/>
      <c r="H189" s="41" t="n"/>
      <c r="I189" s="373" t="n"/>
      <c r="J189" s="154">
        <f>F189-I188</f>
        <v/>
      </c>
      <c r="K189" s="376" t="n"/>
      <c r="L189" s="375" t="n"/>
      <c r="M189" s="359" t="n"/>
      <c r="N189" s="376" t="n"/>
      <c r="O189" s="373" t="n"/>
      <c r="P189" s="359" t="n"/>
      <c r="Q189" s="376" t="n"/>
      <c r="R189" s="376" t="n"/>
      <c r="S189" s="373" t="n"/>
      <c r="T189" s="374" t="n"/>
      <c r="U189" s="359" t="n"/>
      <c r="V189" s="168" t="n"/>
    </row>
    <row r="190" ht="15" customHeight="1">
      <c r="B190" s="47" t="n"/>
      <c r="C190" s="373" t="n"/>
      <c r="D190" s="374" t="n"/>
      <c r="E190" s="402" t="n"/>
      <c r="F190" s="190" t="n"/>
      <c r="G190" s="374" t="n"/>
      <c r="H190" s="41" t="n"/>
      <c r="I190" s="403" t="n"/>
      <c r="J190" s="154">
        <f>F190-I188</f>
        <v/>
      </c>
      <c r="K190" s="406" t="n"/>
      <c r="L190" s="404" t="n"/>
      <c r="M190" s="405" t="n"/>
      <c r="N190" s="406" t="n"/>
      <c r="O190" s="403" t="n"/>
      <c r="P190" s="405" t="n"/>
      <c r="Q190" s="406" t="n"/>
      <c r="R190" s="406" t="n"/>
      <c r="S190" s="373" t="n"/>
      <c r="T190" s="374" t="n"/>
      <c r="U190" s="359" t="n"/>
      <c r="V190" s="168" t="n"/>
    </row>
    <row r="191" ht="15" customHeight="1">
      <c r="B191" s="47" t="n"/>
      <c r="C191" s="373" t="n"/>
      <c r="D191" s="374" t="n"/>
      <c r="E191" s="314" t="n"/>
      <c r="F191" s="190" t="n"/>
      <c r="G191" s="374" t="n"/>
      <c r="H191" s="40" t="n"/>
      <c r="I191" s="280">
        <f>AVERAGE(F191:F193)</f>
        <v/>
      </c>
      <c r="J191" s="151">
        <f>F191-I191</f>
        <v/>
      </c>
      <c r="K191" s="432">
        <f>I191-I188</f>
        <v/>
      </c>
      <c r="L191" s="285">
        <f>(I191-$D$57)/$D$59</f>
        <v/>
      </c>
      <c r="M191" s="286">
        <f>10^L191</f>
        <v/>
      </c>
      <c r="N191" s="316">
        <f>M191*(452/G188)</f>
        <v/>
      </c>
      <c r="O191" s="288">
        <f>N191*E191</f>
        <v/>
      </c>
      <c r="P191" s="277">
        <f>O191/1000</f>
        <v/>
      </c>
      <c r="Q191" s="278">
        <f>((P191*10^-12)*(G188*617.9))*10^-6*10^9*10^3</f>
        <v/>
      </c>
      <c r="R191" s="433">
        <f>1-(P191/P188)</f>
        <v/>
      </c>
      <c r="S191" s="373" t="n"/>
      <c r="T191" s="374" t="n"/>
      <c r="U191" s="359" t="n"/>
      <c r="V191" s="168" t="n"/>
    </row>
    <row r="192" ht="15" customHeight="1">
      <c r="B192" s="47" t="n"/>
      <c r="C192" s="373" t="n"/>
      <c r="D192" s="374" t="n"/>
      <c r="E192" s="374" t="n"/>
      <c r="F192" s="190" t="n"/>
      <c r="G192" s="374" t="n"/>
      <c r="H192" s="41" t="n"/>
      <c r="I192" s="373" t="n"/>
      <c r="J192" s="154">
        <f>F192-I191</f>
        <v/>
      </c>
      <c r="K192" s="376" t="n"/>
      <c r="L192" s="375" t="n"/>
      <c r="M192" s="359" t="n"/>
      <c r="N192" s="376" t="n"/>
      <c r="O192" s="373" t="n"/>
      <c r="P192" s="359" t="n"/>
      <c r="Q192" s="376" t="n"/>
      <c r="R192" s="376" t="n"/>
      <c r="S192" s="373" t="n"/>
      <c r="T192" s="374" t="n"/>
      <c r="U192" s="359" t="n"/>
      <c r="V192" s="168" t="n"/>
    </row>
    <row r="193" ht="15" customHeight="1">
      <c r="B193" s="47" t="n"/>
      <c r="C193" s="373" t="n"/>
      <c r="D193" s="374" t="n"/>
      <c r="E193" s="402" t="n"/>
      <c r="F193" s="190" t="n"/>
      <c r="G193" s="374" t="n"/>
      <c r="H193" s="41" t="n"/>
      <c r="I193" s="403" t="n"/>
      <c r="J193" s="154">
        <f>F193-I191</f>
        <v/>
      </c>
      <c r="K193" s="406" t="n"/>
      <c r="L193" s="404" t="n"/>
      <c r="M193" s="405" t="n"/>
      <c r="N193" s="406" t="n"/>
      <c r="O193" s="403" t="n"/>
      <c r="P193" s="405" t="n"/>
      <c r="Q193" s="406" t="n"/>
      <c r="R193" s="406" t="n"/>
      <c r="S193" s="373" t="n"/>
      <c r="T193" s="374" t="n"/>
      <c r="U193" s="359" t="n"/>
      <c r="V193" s="168" t="n"/>
    </row>
    <row r="194" ht="15" customHeight="1">
      <c r="B194" s="47" t="n"/>
      <c r="C194" s="373" t="n"/>
      <c r="D194" s="374" t="n"/>
      <c r="E194" s="314" t="n"/>
      <c r="F194" s="190" t="n"/>
      <c r="G194" s="374" t="n"/>
      <c r="H194" s="40" t="n"/>
      <c r="I194" s="280">
        <f>AVERAGE(F194:F196)</f>
        <v/>
      </c>
      <c r="J194" s="151">
        <f>F194-I194</f>
        <v/>
      </c>
      <c r="K194" s="432">
        <f>I194-I191</f>
        <v/>
      </c>
      <c r="L194" s="285">
        <f>(I194-$D$57)/$D$59</f>
        <v/>
      </c>
      <c r="M194" s="286">
        <f>10^L194</f>
        <v/>
      </c>
      <c r="N194" s="316">
        <f>M194*(452/G188)</f>
        <v/>
      </c>
      <c r="O194" s="288">
        <f>N194*E194</f>
        <v/>
      </c>
      <c r="P194" s="277">
        <f>O194/1000</f>
        <v/>
      </c>
      <c r="Q194" s="278">
        <f>((P194*10^-12)*(G188*617.9))*10^-6*10^9*10^3</f>
        <v/>
      </c>
      <c r="R194" s="433">
        <f>1-(P194/P188)</f>
        <v/>
      </c>
      <c r="S194" s="373" t="n"/>
      <c r="T194" s="374" t="n"/>
      <c r="U194" s="359" t="n"/>
      <c r="V194" s="168" t="n"/>
    </row>
    <row r="195" ht="15" customHeight="1">
      <c r="B195" s="47" t="n"/>
      <c r="C195" s="373" t="n"/>
      <c r="D195" s="374" t="n"/>
      <c r="E195" s="374" t="n"/>
      <c r="F195" s="190" t="n"/>
      <c r="G195" s="374" t="n"/>
      <c r="H195" s="41" t="n"/>
      <c r="I195" s="373" t="n"/>
      <c r="J195" s="154">
        <f>F195-I194</f>
        <v/>
      </c>
      <c r="K195" s="376" t="n"/>
      <c r="L195" s="375" t="n"/>
      <c r="M195" s="359" t="n"/>
      <c r="N195" s="376" t="n"/>
      <c r="O195" s="373" t="n"/>
      <c r="P195" s="359" t="n"/>
      <c r="Q195" s="376" t="n"/>
      <c r="R195" s="376" t="n"/>
      <c r="S195" s="373" t="n"/>
      <c r="T195" s="374" t="n"/>
      <c r="U195" s="359" t="n"/>
      <c r="V195" s="168" t="n"/>
    </row>
    <row r="196" ht="15" customHeight="1">
      <c r="B196" s="47" t="n"/>
      <c r="C196" s="373" t="n"/>
      <c r="D196" s="374" t="n"/>
      <c r="E196" s="402" t="n"/>
      <c r="F196" s="190" t="n"/>
      <c r="G196" s="374" t="n"/>
      <c r="H196" s="41" t="n"/>
      <c r="I196" s="403" t="n"/>
      <c r="J196" s="154">
        <f>F196-I194</f>
        <v/>
      </c>
      <c r="K196" s="406" t="n"/>
      <c r="L196" s="404" t="n"/>
      <c r="M196" s="405" t="n"/>
      <c r="N196" s="406" t="n"/>
      <c r="O196" s="403" t="n"/>
      <c r="P196" s="405" t="n"/>
      <c r="Q196" s="406" t="n"/>
      <c r="R196" s="406" t="n"/>
      <c r="S196" s="373" t="n"/>
      <c r="T196" s="374" t="n"/>
      <c r="U196" s="359" t="n"/>
      <c r="V196" s="168" t="n"/>
    </row>
    <row r="197" ht="15" customHeight="1">
      <c r="B197" s="47" t="n"/>
      <c r="C197" s="373" t="n"/>
      <c r="D197" s="374" t="n"/>
      <c r="E197" s="314" t="n"/>
      <c r="F197" s="190" t="n"/>
      <c r="G197" s="374" t="n"/>
      <c r="H197" s="40" t="n"/>
      <c r="I197" s="247">
        <f>AVERAGE(F197:F199)</f>
        <v/>
      </c>
      <c r="J197" s="151">
        <f>F197-I197</f>
        <v/>
      </c>
      <c r="K197" s="434">
        <f>I197-I194</f>
        <v/>
      </c>
      <c r="L197" s="251">
        <f>(I197-$D$57)/$D$59</f>
        <v/>
      </c>
      <c r="M197" s="266">
        <f>10^L197</f>
        <v/>
      </c>
      <c r="N197" s="316">
        <f>M197*(452/G188)</f>
        <v/>
      </c>
      <c r="O197" s="260">
        <f>N197*E197</f>
        <v/>
      </c>
      <c r="P197" s="257">
        <f>O197/1000</f>
        <v/>
      </c>
      <c r="Q197" s="254">
        <f>((P197*10^-12)*(G188*617.9))*10^-6*10^9*10^3</f>
        <v/>
      </c>
      <c r="R197" s="433">
        <f>1-(P197/P188)</f>
        <v/>
      </c>
      <c r="S197" s="373" t="n"/>
      <c r="T197" s="374" t="n"/>
      <c r="U197" s="359" t="n"/>
      <c r="V197" s="168" t="n"/>
    </row>
    <row r="198" ht="15" customHeight="1">
      <c r="B198" s="47" t="n"/>
      <c r="C198" s="373" t="n"/>
      <c r="D198" s="374" t="n"/>
      <c r="E198" s="374" t="n"/>
      <c r="F198" s="190" t="n"/>
      <c r="G198" s="374" t="n"/>
      <c r="H198" s="41" t="n"/>
      <c r="I198" s="373" t="n"/>
      <c r="J198" s="154">
        <f>F198-I197</f>
        <v/>
      </c>
      <c r="K198" s="376" t="n"/>
      <c r="L198" s="375" t="n"/>
      <c r="M198" s="359" t="n"/>
      <c r="N198" s="376" t="n"/>
      <c r="O198" s="373" t="n"/>
      <c r="P198" s="359" t="n"/>
      <c r="Q198" s="376" t="n"/>
      <c r="R198" s="376" t="n"/>
      <c r="S198" s="373" t="n"/>
      <c r="T198" s="374" t="n"/>
      <c r="U198" s="359" t="n"/>
      <c r="V198" s="168" t="n"/>
    </row>
    <row r="199" ht="15" customHeight="1" thickBot="1">
      <c r="B199" s="47" t="n"/>
      <c r="C199" s="403" t="n"/>
      <c r="D199" s="402" t="n"/>
      <c r="E199" s="402" t="n"/>
      <c r="F199" s="191" t="n"/>
      <c r="G199" s="402" t="n"/>
      <c r="H199" s="44" t="n"/>
      <c r="I199" s="377" t="n"/>
      <c r="J199" s="156">
        <f>F199-I197</f>
        <v/>
      </c>
      <c r="K199" s="381" t="n"/>
      <c r="L199" s="379" t="n"/>
      <c r="M199" s="380" t="n"/>
      <c r="N199" s="406" t="n"/>
      <c r="O199" s="377" t="n"/>
      <c r="P199" s="380" t="n"/>
      <c r="Q199" s="381" t="n"/>
      <c r="R199" s="406" t="n"/>
      <c r="S199" s="377" t="n"/>
      <c r="T199" s="378" t="n"/>
      <c r="U199" s="380" t="n"/>
      <c r="V199" s="168" t="n"/>
    </row>
    <row r="200" ht="15" customHeight="1">
      <c r="B200" s="47" t="n"/>
      <c r="C200" s="348" t="n">
        <v>11</v>
      </c>
      <c r="D200" s="313" t="n"/>
      <c r="E200" s="313" t="n"/>
      <c r="F200" s="190" t="n"/>
      <c r="G200" s="313" t="n"/>
      <c r="H200" s="43" t="n"/>
      <c r="I200" s="408">
        <f>AVERAGE(F200:F202)</f>
        <v/>
      </c>
      <c r="J200" s="153">
        <f>F200-I200</f>
        <v/>
      </c>
      <c r="K200" s="436" t="inlineStr">
        <is>
          <t>-</t>
        </is>
      </c>
      <c r="L200" s="410">
        <f>(I200-$D$57)/$D$59</f>
        <v/>
      </c>
      <c r="M200" s="411">
        <f>10^L200</f>
        <v/>
      </c>
      <c r="N200" s="322">
        <f>M200*(452/G200)</f>
        <v/>
      </c>
      <c r="O200" s="412">
        <f>N200*E200</f>
        <v/>
      </c>
      <c r="P200" s="413">
        <f>O200/1000</f>
        <v/>
      </c>
      <c r="Q200" s="414">
        <f>((P200*10^-12)*(G200*617.9))*10^-6*10^9*10^3</f>
        <v/>
      </c>
      <c r="R200" s="437" t="inlineStr">
        <is>
          <t>-</t>
        </is>
      </c>
      <c r="S200" s="438">
        <f>AVERAGE(O200:O211)</f>
        <v/>
      </c>
      <c r="T200" s="439">
        <f>AVERAGE(P200:P211)</f>
        <v/>
      </c>
      <c r="U200" s="444">
        <f>AVERAGE(Q200:Q211)</f>
        <v/>
      </c>
      <c r="V200" s="168" t="n"/>
    </row>
    <row r="201" ht="15" customHeight="1">
      <c r="B201" s="47" t="n"/>
      <c r="C201" s="373" t="n"/>
      <c r="D201" s="374" t="n"/>
      <c r="E201" s="374" t="n"/>
      <c r="F201" s="190" t="n"/>
      <c r="G201" s="374" t="n"/>
      <c r="H201" s="41" t="n"/>
      <c r="I201" s="373" t="n"/>
      <c r="J201" s="154">
        <f>F201-I200</f>
        <v/>
      </c>
      <c r="K201" s="376" t="n"/>
      <c r="L201" s="375" t="n"/>
      <c r="M201" s="359" t="n"/>
      <c r="N201" s="376" t="n"/>
      <c r="O201" s="373" t="n"/>
      <c r="P201" s="359" t="n"/>
      <c r="Q201" s="376" t="n"/>
      <c r="R201" s="376" t="n"/>
      <c r="S201" s="373" t="n"/>
      <c r="T201" s="374" t="n"/>
      <c r="U201" s="359" t="n"/>
      <c r="V201" s="168" t="n"/>
    </row>
    <row r="202" ht="15" customHeight="1">
      <c r="B202" s="47" t="n"/>
      <c r="C202" s="373" t="n"/>
      <c r="D202" s="374" t="n"/>
      <c r="E202" s="402" t="n"/>
      <c r="F202" s="190" t="n"/>
      <c r="G202" s="374" t="n"/>
      <c r="H202" s="41" t="n"/>
      <c r="I202" s="403" t="n"/>
      <c r="J202" s="154">
        <f>F202-I200</f>
        <v/>
      </c>
      <c r="K202" s="406" t="n"/>
      <c r="L202" s="404" t="n"/>
      <c r="M202" s="405" t="n"/>
      <c r="N202" s="406" t="n"/>
      <c r="O202" s="403" t="n"/>
      <c r="P202" s="405" t="n"/>
      <c r="Q202" s="406" t="n"/>
      <c r="R202" s="406" t="n"/>
      <c r="S202" s="373" t="n"/>
      <c r="T202" s="374" t="n"/>
      <c r="U202" s="359" t="n"/>
      <c r="V202" s="168" t="n"/>
    </row>
    <row r="203" ht="15" customHeight="1">
      <c r="B203" s="47" t="n"/>
      <c r="C203" s="373" t="n"/>
      <c r="D203" s="374" t="n"/>
      <c r="E203" s="314" t="n"/>
      <c r="F203" s="190" t="n"/>
      <c r="G203" s="374" t="n"/>
      <c r="H203" s="40" t="n"/>
      <c r="I203" s="280">
        <f>AVERAGE(F203:F205)</f>
        <v/>
      </c>
      <c r="J203" s="151">
        <f>F203-I203</f>
        <v/>
      </c>
      <c r="K203" s="432">
        <f>I203-I200</f>
        <v/>
      </c>
      <c r="L203" s="285">
        <f>(I203-$D$57)/$D$59</f>
        <v/>
      </c>
      <c r="M203" s="286">
        <f>10^L203</f>
        <v/>
      </c>
      <c r="N203" s="316">
        <f>M203*(452/G200)</f>
        <v/>
      </c>
      <c r="O203" s="288">
        <f>N203*E203</f>
        <v/>
      </c>
      <c r="P203" s="277">
        <f>O203/1000</f>
        <v/>
      </c>
      <c r="Q203" s="278">
        <f>((P203*10^-12)*(G200*617.9))*10^-6*10^9*10^3</f>
        <v/>
      </c>
      <c r="R203" s="433">
        <f>1-(P203/P200)</f>
        <v/>
      </c>
      <c r="S203" s="373" t="n"/>
      <c r="T203" s="374" t="n"/>
      <c r="U203" s="359" t="n"/>
      <c r="V203" s="168" t="n"/>
    </row>
    <row r="204" ht="15" customHeight="1">
      <c r="B204" s="47" t="n"/>
      <c r="C204" s="373" t="n"/>
      <c r="D204" s="374" t="n"/>
      <c r="E204" s="374" t="n"/>
      <c r="F204" s="190" t="n"/>
      <c r="G204" s="374" t="n"/>
      <c r="H204" s="41" t="n"/>
      <c r="I204" s="373" t="n"/>
      <c r="J204" s="154">
        <f>F204-I203</f>
        <v/>
      </c>
      <c r="K204" s="376" t="n"/>
      <c r="L204" s="375" t="n"/>
      <c r="M204" s="359" t="n"/>
      <c r="N204" s="376" t="n"/>
      <c r="O204" s="373" t="n"/>
      <c r="P204" s="359" t="n"/>
      <c r="Q204" s="376" t="n"/>
      <c r="R204" s="376" t="n"/>
      <c r="S204" s="373" t="n"/>
      <c r="T204" s="374" t="n"/>
      <c r="U204" s="359" t="n"/>
      <c r="V204" s="168" t="n"/>
    </row>
    <row r="205" ht="15" customHeight="1">
      <c r="B205" s="47" t="n"/>
      <c r="C205" s="373" t="n"/>
      <c r="D205" s="374" t="n"/>
      <c r="E205" s="402" t="n"/>
      <c r="F205" s="190" t="n"/>
      <c r="G205" s="374" t="n"/>
      <c r="H205" s="41" t="n"/>
      <c r="I205" s="403" t="n"/>
      <c r="J205" s="154">
        <f>F205-I203</f>
        <v/>
      </c>
      <c r="K205" s="406" t="n"/>
      <c r="L205" s="404" t="n"/>
      <c r="M205" s="405" t="n"/>
      <c r="N205" s="406" t="n"/>
      <c r="O205" s="403" t="n"/>
      <c r="P205" s="405" t="n"/>
      <c r="Q205" s="406" t="n"/>
      <c r="R205" s="406" t="n"/>
      <c r="S205" s="373" t="n"/>
      <c r="T205" s="374" t="n"/>
      <c r="U205" s="359" t="n"/>
      <c r="V205" s="168" t="n"/>
    </row>
    <row r="206" ht="15" customHeight="1">
      <c r="B206" s="47" t="n"/>
      <c r="C206" s="373" t="n"/>
      <c r="D206" s="374" t="n"/>
      <c r="E206" s="314" t="n"/>
      <c r="F206" s="190" t="n"/>
      <c r="G206" s="374" t="n"/>
      <c r="H206" s="40" t="n"/>
      <c r="I206" s="280">
        <f>AVERAGE(F206:F208)</f>
        <v/>
      </c>
      <c r="J206" s="151">
        <f>F206-I206</f>
        <v/>
      </c>
      <c r="K206" s="432">
        <f>I206-I203</f>
        <v/>
      </c>
      <c r="L206" s="285">
        <f>(I206-$D$57)/$D$59</f>
        <v/>
      </c>
      <c r="M206" s="286">
        <f>10^L206</f>
        <v/>
      </c>
      <c r="N206" s="316">
        <f>M206*(452/G200)</f>
        <v/>
      </c>
      <c r="O206" s="288">
        <f>N206*E206</f>
        <v/>
      </c>
      <c r="P206" s="277">
        <f>O206/1000</f>
        <v/>
      </c>
      <c r="Q206" s="278">
        <f>((P206*10^-12)*(G200*617.9))*10^-6*10^9*10^3</f>
        <v/>
      </c>
      <c r="R206" s="433">
        <f>1-(P206/P200)</f>
        <v/>
      </c>
      <c r="S206" s="373" t="n"/>
      <c r="T206" s="374" t="n"/>
      <c r="U206" s="359" t="n"/>
      <c r="V206" s="168" t="n"/>
    </row>
    <row r="207" ht="15" customHeight="1">
      <c r="B207" s="47" t="n"/>
      <c r="C207" s="373" t="n"/>
      <c r="D207" s="374" t="n"/>
      <c r="E207" s="374" t="n"/>
      <c r="F207" s="190" t="n"/>
      <c r="G207" s="374" t="n"/>
      <c r="H207" s="41" t="n"/>
      <c r="I207" s="373" t="n"/>
      <c r="J207" s="154">
        <f>F207-I206</f>
        <v/>
      </c>
      <c r="K207" s="376" t="n"/>
      <c r="L207" s="375" t="n"/>
      <c r="M207" s="359" t="n"/>
      <c r="N207" s="376" t="n"/>
      <c r="O207" s="373" t="n"/>
      <c r="P207" s="359" t="n"/>
      <c r="Q207" s="376" t="n"/>
      <c r="R207" s="376" t="n"/>
      <c r="S207" s="373" t="n"/>
      <c r="T207" s="374" t="n"/>
      <c r="U207" s="359" t="n"/>
      <c r="V207" s="168" t="n"/>
    </row>
    <row r="208" ht="15" customHeight="1">
      <c r="B208" s="47" t="n"/>
      <c r="C208" s="373" t="n"/>
      <c r="D208" s="374" t="n"/>
      <c r="E208" s="402" t="n"/>
      <c r="F208" s="190" t="n"/>
      <c r="G208" s="374" t="n"/>
      <c r="H208" s="41" t="n"/>
      <c r="I208" s="403" t="n"/>
      <c r="J208" s="154">
        <f>F208-I206</f>
        <v/>
      </c>
      <c r="K208" s="406" t="n"/>
      <c r="L208" s="404" t="n"/>
      <c r="M208" s="405" t="n"/>
      <c r="N208" s="406" t="n"/>
      <c r="O208" s="403" t="n"/>
      <c r="P208" s="405" t="n"/>
      <c r="Q208" s="406" t="n"/>
      <c r="R208" s="406" t="n"/>
      <c r="S208" s="373" t="n"/>
      <c r="T208" s="374" t="n"/>
      <c r="U208" s="359" t="n"/>
      <c r="V208" s="168" t="n"/>
    </row>
    <row r="209" ht="15" customHeight="1">
      <c r="B209" s="47" t="n"/>
      <c r="C209" s="373" t="n"/>
      <c r="D209" s="374" t="n"/>
      <c r="E209" s="314" t="n"/>
      <c r="F209" s="190" t="n"/>
      <c r="G209" s="374" t="n"/>
      <c r="H209" s="40" t="n"/>
      <c r="I209" s="247">
        <f>AVERAGE(F209:F211)</f>
        <v/>
      </c>
      <c r="J209" s="151">
        <f>F209-I209</f>
        <v/>
      </c>
      <c r="K209" s="434">
        <f>I209-I206</f>
        <v/>
      </c>
      <c r="L209" s="251">
        <f>(I209-$D$57)/$D$59</f>
        <v/>
      </c>
      <c r="M209" s="266">
        <f>10^L209</f>
        <v/>
      </c>
      <c r="N209" s="316">
        <f>M209*(452/G200)</f>
        <v/>
      </c>
      <c r="O209" s="260">
        <f>N209*E209</f>
        <v/>
      </c>
      <c r="P209" s="257">
        <f>O209/1000</f>
        <v/>
      </c>
      <c r="Q209" s="254">
        <f>((P209*10^-12)*(G200*617.9))*10^-6*10^9*10^3</f>
        <v/>
      </c>
      <c r="R209" s="433">
        <f>1-(P209/P200)</f>
        <v/>
      </c>
      <c r="S209" s="373" t="n"/>
      <c r="T209" s="374" t="n"/>
      <c r="U209" s="359" t="n"/>
      <c r="V209" s="168" t="n"/>
    </row>
    <row r="210" ht="15" customHeight="1">
      <c r="B210" s="47" t="n"/>
      <c r="C210" s="373" t="n"/>
      <c r="D210" s="374" t="n"/>
      <c r="E210" s="374" t="n"/>
      <c r="F210" s="190" t="n"/>
      <c r="G210" s="374" t="n"/>
      <c r="H210" s="41" t="n"/>
      <c r="I210" s="373" t="n"/>
      <c r="J210" s="154">
        <f>F210-I209</f>
        <v/>
      </c>
      <c r="K210" s="376" t="n"/>
      <c r="L210" s="375" t="n"/>
      <c r="M210" s="359" t="n"/>
      <c r="N210" s="376" t="n"/>
      <c r="O210" s="373" t="n"/>
      <c r="P210" s="359" t="n"/>
      <c r="Q210" s="376" t="n"/>
      <c r="R210" s="376" t="n"/>
      <c r="S210" s="373" t="n"/>
      <c r="T210" s="374" t="n"/>
      <c r="U210" s="359" t="n"/>
      <c r="V210" s="168" t="n"/>
    </row>
    <row r="211" ht="15" customHeight="1" thickBot="1">
      <c r="B211" s="47" t="n"/>
      <c r="C211" s="403" t="n"/>
      <c r="D211" s="402" t="n"/>
      <c r="E211" s="402" t="n"/>
      <c r="F211" s="191" t="n"/>
      <c r="G211" s="402" t="n"/>
      <c r="H211" s="44" t="n"/>
      <c r="I211" s="377" t="n"/>
      <c r="J211" s="156">
        <f>F211-I209</f>
        <v/>
      </c>
      <c r="K211" s="381" t="n"/>
      <c r="L211" s="379" t="n"/>
      <c r="M211" s="380" t="n"/>
      <c r="N211" s="406" t="n"/>
      <c r="O211" s="377" t="n"/>
      <c r="P211" s="380" t="n"/>
      <c r="Q211" s="381" t="n"/>
      <c r="R211" s="406" t="n"/>
      <c r="S211" s="377" t="n"/>
      <c r="T211" s="378" t="n"/>
      <c r="U211" s="380" t="n"/>
      <c r="V211" s="168" t="n"/>
    </row>
    <row r="212" ht="15" customHeight="1">
      <c r="B212" s="47" t="n"/>
      <c r="C212" s="348" t="n">
        <v>12</v>
      </c>
      <c r="D212" s="313" t="n"/>
      <c r="E212" s="313" t="n"/>
      <c r="F212" s="190" t="n"/>
      <c r="G212" s="313" t="n"/>
      <c r="H212" s="43" t="n"/>
      <c r="I212" s="408">
        <f>AVERAGE(F212:F214)</f>
        <v/>
      </c>
      <c r="J212" s="153">
        <f>F212-I212</f>
        <v/>
      </c>
      <c r="K212" s="436" t="inlineStr">
        <is>
          <t>-</t>
        </is>
      </c>
      <c r="L212" s="410">
        <f>(I212-$D$57)/$D$59</f>
        <v/>
      </c>
      <c r="M212" s="411">
        <f>10^L212</f>
        <v/>
      </c>
      <c r="N212" s="322">
        <f>M212*(452/G212)</f>
        <v/>
      </c>
      <c r="O212" s="412">
        <f>N212*E212</f>
        <v/>
      </c>
      <c r="P212" s="413">
        <f>O212/1000</f>
        <v/>
      </c>
      <c r="Q212" s="414">
        <f>((P212*10^-12)*(G212*617.9))*10^-6*10^9*10^3</f>
        <v/>
      </c>
      <c r="R212" s="437" t="inlineStr">
        <is>
          <t>-</t>
        </is>
      </c>
      <c r="S212" s="438">
        <f>AVERAGE(O212:O223)</f>
        <v/>
      </c>
      <c r="T212" s="439">
        <f>AVERAGE(P212:P223)</f>
        <v/>
      </c>
      <c r="U212" s="444">
        <f>AVERAGE(Q212:Q223)</f>
        <v/>
      </c>
      <c r="V212" s="168" t="n"/>
    </row>
    <row r="213" ht="15" customHeight="1">
      <c r="B213" s="47" t="n"/>
      <c r="C213" s="373" t="n"/>
      <c r="D213" s="374" t="n"/>
      <c r="E213" s="374" t="n"/>
      <c r="F213" s="190" t="n"/>
      <c r="G213" s="374" t="n"/>
      <c r="H213" s="41" t="n"/>
      <c r="I213" s="373" t="n"/>
      <c r="J213" s="154">
        <f>F213-I212</f>
        <v/>
      </c>
      <c r="K213" s="376" t="n"/>
      <c r="L213" s="375" t="n"/>
      <c r="M213" s="359" t="n"/>
      <c r="N213" s="376" t="n"/>
      <c r="O213" s="373" t="n"/>
      <c r="P213" s="359" t="n"/>
      <c r="Q213" s="376" t="n"/>
      <c r="R213" s="376" t="n"/>
      <c r="S213" s="373" t="n"/>
      <c r="T213" s="374" t="n"/>
      <c r="U213" s="359" t="n"/>
      <c r="V213" s="168" t="n"/>
    </row>
    <row r="214" ht="15" customHeight="1">
      <c r="B214" s="47" t="n"/>
      <c r="C214" s="373" t="n"/>
      <c r="D214" s="374" t="n"/>
      <c r="E214" s="402" t="n"/>
      <c r="F214" s="190" t="n"/>
      <c r="G214" s="374" t="n"/>
      <c r="H214" s="41" t="n"/>
      <c r="I214" s="403" t="n"/>
      <c r="J214" s="154">
        <f>F214-I212</f>
        <v/>
      </c>
      <c r="K214" s="406" t="n"/>
      <c r="L214" s="404" t="n"/>
      <c r="M214" s="405" t="n"/>
      <c r="N214" s="406" t="n"/>
      <c r="O214" s="403" t="n"/>
      <c r="P214" s="405" t="n"/>
      <c r="Q214" s="406" t="n"/>
      <c r="R214" s="406" t="n"/>
      <c r="S214" s="373" t="n"/>
      <c r="T214" s="374" t="n"/>
      <c r="U214" s="359" t="n"/>
      <c r="V214" s="168" t="n"/>
    </row>
    <row r="215" ht="15" customHeight="1">
      <c r="B215" s="47" t="n"/>
      <c r="C215" s="373" t="n"/>
      <c r="D215" s="374" t="n"/>
      <c r="E215" s="314" t="n"/>
      <c r="F215" s="190" t="n"/>
      <c r="G215" s="374" t="n"/>
      <c r="H215" s="40" t="n"/>
      <c r="I215" s="280">
        <f>AVERAGE(F215:F217)</f>
        <v/>
      </c>
      <c r="J215" s="151">
        <f>F215-I215</f>
        <v/>
      </c>
      <c r="K215" s="432">
        <f>I215-I212</f>
        <v/>
      </c>
      <c r="L215" s="285">
        <f>(I215-$D$57)/$D$59</f>
        <v/>
      </c>
      <c r="M215" s="286">
        <f>10^L215</f>
        <v/>
      </c>
      <c r="N215" s="316">
        <f>M215*(452/G212)</f>
        <v/>
      </c>
      <c r="O215" s="288">
        <f>N215*E215</f>
        <v/>
      </c>
      <c r="P215" s="277">
        <f>O215/1000</f>
        <v/>
      </c>
      <c r="Q215" s="278">
        <f>((P215*10^-12)*(G212*617.9))*10^-6*10^9*10^3</f>
        <v/>
      </c>
      <c r="R215" s="433">
        <f>1-(P215/P212)</f>
        <v/>
      </c>
      <c r="S215" s="373" t="n"/>
      <c r="T215" s="374" t="n"/>
      <c r="U215" s="359" t="n"/>
      <c r="V215" s="168" t="n"/>
    </row>
    <row r="216" ht="15" customHeight="1">
      <c r="B216" s="47" t="n"/>
      <c r="C216" s="373" t="n"/>
      <c r="D216" s="374" t="n"/>
      <c r="E216" s="374" t="n"/>
      <c r="F216" s="190" t="n"/>
      <c r="G216" s="374" t="n"/>
      <c r="H216" s="41" t="n"/>
      <c r="I216" s="373" t="n"/>
      <c r="J216" s="154">
        <f>F216-I215</f>
        <v/>
      </c>
      <c r="K216" s="376" t="n"/>
      <c r="L216" s="375" t="n"/>
      <c r="M216" s="359" t="n"/>
      <c r="N216" s="376" t="n"/>
      <c r="O216" s="373" t="n"/>
      <c r="P216" s="359" t="n"/>
      <c r="Q216" s="376" t="n"/>
      <c r="R216" s="376" t="n"/>
      <c r="S216" s="373" t="n"/>
      <c r="T216" s="374" t="n"/>
      <c r="U216" s="359" t="n"/>
      <c r="V216" s="168" t="n"/>
    </row>
    <row r="217" ht="15" customHeight="1">
      <c r="B217" s="47" t="n"/>
      <c r="C217" s="373" t="n"/>
      <c r="D217" s="374" t="n"/>
      <c r="E217" s="402" t="n"/>
      <c r="F217" s="190" t="n"/>
      <c r="G217" s="374" t="n"/>
      <c r="H217" s="41" t="n"/>
      <c r="I217" s="403" t="n"/>
      <c r="J217" s="154">
        <f>F217-I215</f>
        <v/>
      </c>
      <c r="K217" s="406" t="n"/>
      <c r="L217" s="404" t="n"/>
      <c r="M217" s="405" t="n"/>
      <c r="N217" s="406" t="n"/>
      <c r="O217" s="403" t="n"/>
      <c r="P217" s="405" t="n"/>
      <c r="Q217" s="406" t="n"/>
      <c r="R217" s="406" t="n"/>
      <c r="S217" s="373" t="n"/>
      <c r="T217" s="374" t="n"/>
      <c r="U217" s="359" t="n"/>
      <c r="V217" s="168" t="n"/>
    </row>
    <row r="218" ht="15" customHeight="1">
      <c r="B218" s="47" t="n"/>
      <c r="C218" s="373" t="n"/>
      <c r="D218" s="374" t="n"/>
      <c r="E218" s="314" t="n"/>
      <c r="F218" s="190" t="n"/>
      <c r="G218" s="374" t="n"/>
      <c r="H218" s="40" t="n"/>
      <c r="I218" s="280">
        <f>AVERAGE(F218:F220)</f>
        <v/>
      </c>
      <c r="J218" s="151">
        <f>F218-I218</f>
        <v/>
      </c>
      <c r="K218" s="432">
        <f>I218-I215</f>
        <v/>
      </c>
      <c r="L218" s="285">
        <f>(I218-$D$57)/$D$59</f>
        <v/>
      </c>
      <c r="M218" s="286">
        <f>10^L218</f>
        <v/>
      </c>
      <c r="N218" s="316">
        <f>M218*(452/G212)</f>
        <v/>
      </c>
      <c r="O218" s="288">
        <f>N218*E218</f>
        <v/>
      </c>
      <c r="P218" s="277">
        <f>O218/1000</f>
        <v/>
      </c>
      <c r="Q218" s="278">
        <f>((P218*10^-12)*(G212*617.9))*10^-6*10^9*10^3</f>
        <v/>
      </c>
      <c r="R218" s="433">
        <f>1-(P218/P212)</f>
        <v/>
      </c>
      <c r="S218" s="373" t="n"/>
      <c r="T218" s="374" t="n"/>
      <c r="U218" s="359" t="n"/>
      <c r="V218" s="168" t="n"/>
    </row>
    <row r="219" ht="15" customHeight="1">
      <c r="B219" s="47" t="n"/>
      <c r="C219" s="373" t="n"/>
      <c r="D219" s="374" t="n"/>
      <c r="E219" s="374" t="n"/>
      <c r="F219" s="190" t="n"/>
      <c r="G219" s="374" t="n"/>
      <c r="H219" s="41" t="n"/>
      <c r="I219" s="373" t="n"/>
      <c r="J219" s="154">
        <f>F219-I218</f>
        <v/>
      </c>
      <c r="K219" s="376" t="n"/>
      <c r="L219" s="375" t="n"/>
      <c r="M219" s="359" t="n"/>
      <c r="N219" s="376" t="n"/>
      <c r="O219" s="373" t="n"/>
      <c r="P219" s="359" t="n"/>
      <c r="Q219" s="376" t="n"/>
      <c r="R219" s="376" t="n"/>
      <c r="S219" s="373" t="n"/>
      <c r="T219" s="374" t="n"/>
      <c r="U219" s="359" t="n"/>
      <c r="V219" s="168" t="n"/>
    </row>
    <row r="220" ht="15" customHeight="1">
      <c r="B220" s="47" t="n"/>
      <c r="C220" s="373" t="n"/>
      <c r="D220" s="374" t="n"/>
      <c r="E220" s="402" t="n"/>
      <c r="F220" s="190" t="n"/>
      <c r="G220" s="374" t="n"/>
      <c r="H220" s="41" t="n"/>
      <c r="I220" s="403" t="n"/>
      <c r="J220" s="154">
        <f>F220-I218</f>
        <v/>
      </c>
      <c r="K220" s="406" t="n"/>
      <c r="L220" s="404" t="n"/>
      <c r="M220" s="405" t="n"/>
      <c r="N220" s="406" t="n"/>
      <c r="O220" s="403" t="n"/>
      <c r="P220" s="405" t="n"/>
      <c r="Q220" s="406" t="n"/>
      <c r="R220" s="406" t="n"/>
      <c r="S220" s="373" t="n"/>
      <c r="T220" s="374" t="n"/>
      <c r="U220" s="359" t="n"/>
      <c r="V220" s="168" t="n"/>
    </row>
    <row r="221" ht="15" customHeight="1">
      <c r="B221" s="47" t="n"/>
      <c r="C221" s="373" t="n"/>
      <c r="D221" s="374" t="n"/>
      <c r="E221" s="314" t="n"/>
      <c r="F221" s="190" t="n"/>
      <c r="G221" s="374" t="n"/>
      <c r="H221" s="40" t="n"/>
      <c r="I221" s="247">
        <f>AVERAGE(F221:F223)</f>
        <v/>
      </c>
      <c r="J221" s="151">
        <f>F221-I221</f>
        <v/>
      </c>
      <c r="K221" s="434">
        <f>I221-I218</f>
        <v/>
      </c>
      <c r="L221" s="251">
        <f>(I221-$D$57)/$D$59</f>
        <v/>
      </c>
      <c r="M221" s="266">
        <f>10^L221</f>
        <v/>
      </c>
      <c r="N221" s="316">
        <f>M221*(452/G212)</f>
        <v/>
      </c>
      <c r="O221" s="260">
        <f>N221*E221</f>
        <v/>
      </c>
      <c r="P221" s="257">
        <f>O221/1000</f>
        <v/>
      </c>
      <c r="Q221" s="254">
        <f>((P221*10^-12)*(G212*617.9))*10^-6*10^9*10^3</f>
        <v/>
      </c>
      <c r="R221" s="433">
        <f>1-(P221/P212)</f>
        <v/>
      </c>
      <c r="S221" s="373" t="n"/>
      <c r="T221" s="374" t="n"/>
      <c r="U221" s="359" t="n"/>
      <c r="V221" s="168" t="n"/>
    </row>
    <row r="222" ht="15" customHeight="1">
      <c r="B222" s="47" t="n"/>
      <c r="C222" s="373" t="n"/>
      <c r="D222" s="374" t="n"/>
      <c r="E222" s="374" t="n"/>
      <c r="F222" s="190" t="n"/>
      <c r="G222" s="374" t="n"/>
      <c r="H222" s="41" t="n"/>
      <c r="I222" s="373" t="n"/>
      <c r="J222" s="154">
        <f>F222-I221</f>
        <v/>
      </c>
      <c r="K222" s="376" t="n"/>
      <c r="L222" s="375" t="n"/>
      <c r="M222" s="359" t="n"/>
      <c r="N222" s="376" t="n"/>
      <c r="O222" s="373" t="n"/>
      <c r="P222" s="359" t="n"/>
      <c r="Q222" s="376" t="n"/>
      <c r="R222" s="376" t="n"/>
      <c r="S222" s="373" t="n"/>
      <c r="T222" s="374" t="n"/>
      <c r="U222" s="359" t="n"/>
      <c r="V222" s="168" t="n"/>
    </row>
    <row r="223" ht="15" customHeight="1" thickBot="1">
      <c r="B223" s="47" t="n"/>
      <c r="C223" s="403" t="n"/>
      <c r="D223" s="402" t="n"/>
      <c r="E223" s="402" t="n"/>
      <c r="F223" s="191" t="n"/>
      <c r="G223" s="402" t="n"/>
      <c r="H223" s="44" t="n"/>
      <c r="I223" s="377" t="n"/>
      <c r="J223" s="156">
        <f>F223-I221</f>
        <v/>
      </c>
      <c r="K223" s="381" t="n"/>
      <c r="L223" s="379" t="n"/>
      <c r="M223" s="380" t="n"/>
      <c r="N223" s="406" t="n"/>
      <c r="O223" s="377" t="n"/>
      <c r="P223" s="380" t="n"/>
      <c r="Q223" s="381" t="n"/>
      <c r="R223" s="406" t="n"/>
      <c r="S223" s="377" t="n"/>
      <c r="T223" s="378" t="n"/>
      <c r="U223" s="380" t="n"/>
      <c r="V223" s="168" t="n"/>
    </row>
    <row r="224" ht="15" customHeight="1">
      <c r="B224" s="47" t="n"/>
      <c r="C224" s="348" t="n">
        <v>13</v>
      </c>
      <c r="D224" s="313" t="n"/>
      <c r="E224" s="313" t="n"/>
      <c r="F224" s="190" t="n"/>
      <c r="G224" s="313" t="n"/>
      <c r="H224" s="43" t="n"/>
      <c r="I224" s="408">
        <f>AVERAGE(F224:F226)</f>
        <v/>
      </c>
      <c r="J224" s="153">
        <f>F224-I224</f>
        <v/>
      </c>
      <c r="K224" s="436" t="inlineStr">
        <is>
          <t>-</t>
        </is>
      </c>
      <c r="L224" s="410">
        <f>(I224-$D$57)/$D$59</f>
        <v/>
      </c>
      <c r="M224" s="411">
        <f>10^L224</f>
        <v/>
      </c>
      <c r="N224" s="322">
        <f>M224*(452/G224)</f>
        <v/>
      </c>
      <c r="O224" s="412">
        <f>N224*E224</f>
        <v/>
      </c>
      <c r="P224" s="413">
        <f>O224/1000</f>
        <v/>
      </c>
      <c r="Q224" s="414">
        <f>((P224*10^-12)*(G224*617.9))*10^-6*10^9*10^3</f>
        <v/>
      </c>
      <c r="R224" s="437" t="inlineStr">
        <is>
          <t>-</t>
        </is>
      </c>
      <c r="S224" s="438">
        <f>AVERAGE(O224:O235)</f>
        <v/>
      </c>
      <c r="T224" s="439">
        <f>AVERAGE(P224:P235)</f>
        <v/>
      </c>
      <c r="U224" s="444">
        <f>AVERAGE(Q224:Q235)</f>
        <v/>
      </c>
      <c r="V224" s="168" t="n"/>
    </row>
    <row r="225" ht="15" customHeight="1">
      <c r="B225" s="47" t="n"/>
      <c r="C225" s="373" t="n"/>
      <c r="D225" s="374" t="n"/>
      <c r="E225" s="374" t="n"/>
      <c r="F225" s="190" t="n"/>
      <c r="G225" s="374" t="n"/>
      <c r="H225" s="41" t="n"/>
      <c r="I225" s="373" t="n"/>
      <c r="J225" s="154">
        <f>F225-I224</f>
        <v/>
      </c>
      <c r="K225" s="376" t="n"/>
      <c r="L225" s="375" t="n"/>
      <c r="M225" s="359" t="n"/>
      <c r="N225" s="376" t="n"/>
      <c r="O225" s="373" t="n"/>
      <c r="P225" s="359" t="n"/>
      <c r="Q225" s="376" t="n"/>
      <c r="R225" s="376" t="n"/>
      <c r="S225" s="373" t="n"/>
      <c r="T225" s="374" t="n"/>
      <c r="U225" s="359" t="n"/>
      <c r="V225" s="168" t="n"/>
    </row>
    <row r="226" ht="15" customHeight="1">
      <c r="B226" s="47" t="n"/>
      <c r="C226" s="373" t="n"/>
      <c r="D226" s="374" t="n"/>
      <c r="E226" s="402" t="n"/>
      <c r="F226" s="190" t="n"/>
      <c r="G226" s="374" t="n"/>
      <c r="H226" s="41" t="n"/>
      <c r="I226" s="403" t="n"/>
      <c r="J226" s="154">
        <f>F226-I224</f>
        <v/>
      </c>
      <c r="K226" s="406" t="n"/>
      <c r="L226" s="404" t="n"/>
      <c r="M226" s="405" t="n"/>
      <c r="N226" s="406" t="n"/>
      <c r="O226" s="403" t="n"/>
      <c r="P226" s="405" t="n"/>
      <c r="Q226" s="406" t="n"/>
      <c r="R226" s="406" t="n"/>
      <c r="S226" s="373" t="n"/>
      <c r="T226" s="374" t="n"/>
      <c r="U226" s="359" t="n"/>
      <c r="V226" s="168" t="n"/>
    </row>
    <row r="227" ht="15" customHeight="1">
      <c r="B227" s="47" t="n"/>
      <c r="C227" s="373" t="n"/>
      <c r="D227" s="374" t="n"/>
      <c r="E227" s="314" t="n"/>
      <c r="F227" s="190" t="n"/>
      <c r="G227" s="374" t="n"/>
      <c r="H227" s="40" t="n"/>
      <c r="I227" s="280">
        <f>AVERAGE(F227:F229)</f>
        <v/>
      </c>
      <c r="J227" s="151">
        <f>F227-I227</f>
        <v/>
      </c>
      <c r="K227" s="432">
        <f>I227-I224</f>
        <v/>
      </c>
      <c r="L227" s="285">
        <f>(I227-$D$57)/$D$59</f>
        <v/>
      </c>
      <c r="M227" s="286">
        <f>10^L227</f>
        <v/>
      </c>
      <c r="N227" s="316">
        <f>M227*(452/G224)</f>
        <v/>
      </c>
      <c r="O227" s="288">
        <f>N227*E227</f>
        <v/>
      </c>
      <c r="P227" s="277">
        <f>O227/1000</f>
        <v/>
      </c>
      <c r="Q227" s="278">
        <f>((P227*10^-12)*(G224*617.9))*10^-6*10^9*10^3</f>
        <v/>
      </c>
      <c r="R227" s="433">
        <f>1-(P227/P224)</f>
        <v/>
      </c>
      <c r="S227" s="373" t="n"/>
      <c r="T227" s="374" t="n"/>
      <c r="U227" s="359" t="n"/>
      <c r="V227" s="168" t="n"/>
    </row>
    <row r="228" ht="15" customHeight="1">
      <c r="B228" s="47" t="n"/>
      <c r="C228" s="373" t="n"/>
      <c r="D228" s="374" t="n"/>
      <c r="E228" s="374" t="n"/>
      <c r="F228" s="190" t="n"/>
      <c r="G228" s="374" t="n"/>
      <c r="H228" s="41" t="n"/>
      <c r="I228" s="373" t="n"/>
      <c r="J228" s="154">
        <f>F228-I227</f>
        <v/>
      </c>
      <c r="K228" s="376" t="n"/>
      <c r="L228" s="375" t="n"/>
      <c r="M228" s="359" t="n"/>
      <c r="N228" s="376" t="n"/>
      <c r="O228" s="373" t="n"/>
      <c r="P228" s="359" t="n"/>
      <c r="Q228" s="376" t="n"/>
      <c r="R228" s="376" t="n"/>
      <c r="S228" s="373" t="n"/>
      <c r="T228" s="374" t="n"/>
      <c r="U228" s="359" t="n"/>
      <c r="V228" s="168" t="n"/>
    </row>
    <row r="229" ht="15" customHeight="1">
      <c r="B229" s="47" t="n"/>
      <c r="C229" s="373" t="n"/>
      <c r="D229" s="374" t="n"/>
      <c r="E229" s="402" t="n"/>
      <c r="F229" s="190" t="n"/>
      <c r="G229" s="374" t="n"/>
      <c r="H229" s="41" t="n"/>
      <c r="I229" s="403" t="n"/>
      <c r="J229" s="154">
        <f>F229-I227</f>
        <v/>
      </c>
      <c r="K229" s="406" t="n"/>
      <c r="L229" s="404" t="n"/>
      <c r="M229" s="405" t="n"/>
      <c r="N229" s="406" t="n"/>
      <c r="O229" s="403" t="n"/>
      <c r="P229" s="405" t="n"/>
      <c r="Q229" s="406" t="n"/>
      <c r="R229" s="406" t="n"/>
      <c r="S229" s="373" t="n"/>
      <c r="T229" s="374" t="n"/>
      <c r="U229" s="359" t="n"/>
      <c r="V229" s="168" t="n"/>
    </row>
    <row r="230" ht="15" customHeight="1">
      <c r="B230" s="47" t="n"/>
      <c r="C230" s="373" t="n"/>
      <c r="D230" s="374" t="n"/>
      <c r="E230" s="314" t="n"/>
      <c r="F230" s="190" t="n"/>
      <c r="G230" s="374" t="n"/>
      <c r="H230" s="40" t="n"/>
      <c r="I230" s="280">
        <f>AVERAGE(F230:F232)</f>
        <v/>
      </c>
      <c r="J230" s="151">
        <f>F230-I230</f>
        <v/>
      </c>
      <c r="K230" s="432">
        <f>I230-I227</f>
        <v/>
      </c>
      <c r="L230" s="285">
        <f>(I230-$D$57)/$D$59</f>
        <v/>
      </c>
      <c r="M230" s="286">
        <f>10^L230</f>
        <v/>
      </c>
      <c r="N230" s="316">
        <f>M230*(452/G224)</f>
        <v/>
      </c>
      <c r="O230" s="288">
        <f>N230*E230</f>
        <v/>
      </c>
      <c r="P230" s="277">
        <f>O230/1000</f>
        <v/>
      </c>
      <c r="Q230" s="278">
        <f>((P230*10^-12)*(G224*617.9))*10^-6*10^9*10^3</f>
        <v/>
      </c>
      <c r="R230" s="433">
        <f>1-(P230/P224)</f>
        <v/>
      </c>
      <c r="S230" s="373" t="n"/>
      <c r="T230" s="374" t="n"/>
      <c r="U230" s="359" t="n"/>
      <c r="V230" s="168" t="n"/>
    </row>
    <row r="231" ht="15" customHeight="1">
      <c r="B231" s="47" t="n"/>
      <c r="C231" s="373" t="n"/>
      <c r="D231" s="374" t="n"/>
      <c r="E231" s="374" t="n"/>
      <c r="F231" s="190" t="n"/>
      <c r="G231" s="374" t="n"/>
      <c r="H231" s="41" t="n"/>
      <c r="I231" s="373" t="n"/>
      <c r="J231" s="154">
        <f>F231-I230</f>
        <v/>
      </c>
      <c r="K231" s="376" t="n"/>
      <c r="L231" s="375" t="n"/>
      <c r="M231" s="359" t="n"/>
      <c r="N231" s="376" t="n"/>
      <c r="O231" s="373" t="n"/>
      <c r="P231" s="359" t="n"/>
      <c r="Q231" s="376" t="n"/>
      <c r="R231" s="376" t="n"/>
      <c r="S231" s="373" t="n"/>
      <c r="T231" s="374" t="n"/>
      <c r="U231" s="359" t="n"/>
      <c r="V231" s="168" t="n"/>
    </row>
    <row r="232" ht="15" customHeight="1">
      <c r="B232" s="47" t="n"/>
      <c r="C232" s="373" t="n"/>
      <c r="D232" s="374" t="n"/>
      <c r="E232" s="402" t="n"/>
      <c r="F232" s="190" t="n"/>
      <c r="G232" s="374" t="n"/>
      <c r="H232" s="41" t="n"/>
      <c r="I232" s="403" t="n"/>
      <c r="J232" s="154">
        <f>F232-I230</f>
        <v/>
      </c>
      <c r="K232" s="406" t="n"/>
      <c r="L232" s="404" t="n"/>
      <c r="M232" s="405" t="n"/>
      <c r="N232" s="406" t="n"/>
      <c r="O232" s="403" t="n"/>
      <c r="P232" s="405" t="n"/>
      <c r="Q232" s="406" t="n"/>
      <c r="R232" s="406" t="n"/>
      <c r="S232" s="373" t="n"/>
      <c r="T232" s="374" t="n"/>
      <c r="U232" s="359" t="n"/>
      <c r="V232" s="168" t="n"/>
    </row>
    <row r="233" ht="15" customHeight="1">
      <c r="B233" s="47" t="n"/>
      <c r="C233" s="373" t="n"/>
      <c r="D233" s="374" t="n"/>
      <c r="E233" s="314" t="n"/>
      <c r="F233" s="190" t="n"/>
      <c r="G233" s="374" t="n"/>
      <c r="H233" s="40" t="n"/>
      <c r="I233" s="247">
        <f>AVERAGE(F233:F235)</f>
        <v/>
      </c>
      <c r="J233" s="151">
        <f>F233-I233</f>
        <v/>
      </c>
      <c r="K233" s="434">
        <f>I233-I230</f>
        <v/>
      </c>
      <c r="L233" s="251">
        <f>(I233-$D$57)/$D$59</f>
        <v/>
      </c>
      <c r="M233" s="266">
        <f>10^L233</f>
        <v/>
      </c>
      <c r="N233" s="316">
        <f>M233*(452/G224)</f>
        <v/>
      </c>
      <c r="O233" s="260">
        <f>N233*E233</f>
        <v/>
      </c>
      <c r="P233" s="257">
        <f>O233/1000</f>
        <v/>
      </c>
      <c r="Q233" s="254">
        <f>((P233*10^-12)*(G224*617.9))*10^-6*10^9*10^3</f>
        <v/>
      </c>
      <c r="R233" s="433">
        <f>1-(P233/P224)</f>
        <v/>
      </c>
      <c r="S233" s="373" t="n"/>
      <c r="T233" s="374" t="n"/>
      <c r="U233" s="359" t="n"/>
      <c r="V233" s="168" t="n"/>
    </row>
    <row r="234" ht="15" customHeight="1">
      <c r="B234" s="47" t="n"/>
      <c r="C234" s="373" t="n"/>
      <c r="D234" s="374" t="n"/>
      <c r="E234" s="374" t="n"/>
      <c r="F234" s="190" t="n"/>
      <c r="G234" s="374" t="n"/>
      <c r="H234" s="41" t="n"/>
      <c r="I234" s="373" t="n"/>
      <c r="J234" s="154">
        <f>F234-I233</f>
        <v/>
      </c>
      <c r="K234" s="376" t="n"/>
      <c r="L234" s="375" t="n"/>
      <c r="M234" s="359" t="n"/>
      <c r="N234" s="376" t="n"/>
      <c r="O234" s="373" t="n"/>
      <c r="P234" s="359" t="n"/>
      <c r="Q234" s="376" t="n"/>
      <c r="R234" s="376" t="n"/>
      <c r="S234" s="373" t="n"/>
      <c r="T234" s="374" t="n"/>
      <c r="U234" s="359" t="n"/>
      <c r="V234" s="168" t="n"/>
    </row>
    <row r="235" ht="15" customHeight="1" thickBot="1">
      <c r="B235" s="47" t="n"/>
      <c r="C235" s="403" t="n"/>
      <c r="D235" s="402" t="n"/>
      <c r="E235" s="402" t="n"/>
      <c r="F235" s="191" t="n"/>
      <c r="G235" s="402" t="n"/>
      <c r="H235" s="44" t="n"/>
      <c r="I235" s="377" t="n"/>
      <c r="J235" s="156">
        <f>F235-I233</f>
        <v/>
      </c>
      <c r="K235" s="381" t="n"/>
      <c r="L235" s="379" t="n"/>
      <c r="M235" s="380" t="n"/>
      <c r="N235" s="406" t="n"/>
      <c r="O235" s="377" t="n"/>
      <c r="P235" s="380" t="n"/>
      <c r="Q235" s="381" t="n"/>
      <c r="R235" s="406" t="n"/>
      <c r="S235" s="377" t="n"/>
      <c r="T235" s="378" t="n"/>
      <c r="U235" s="380" t="n"/>
      <c r="V235" s="168" t="n"/>
    </row>
    <row r="236" ht="15" customHeight="1">
      <c r="B236" s="47" t="n"/>
      <c r="C236" s="348" t="n">
        <v>14</v>
      </c>
      <c r="D236" s="313" t="n"/>
      <c r="E236" s="313" t="n"/>
      <c r="F236" s="190" t="n"/>
      <c r="G236" s="313" t="n"/>
      <c r="H236" s="43" t="n"/>
      <c r="I236" s="408">
        <f>AVERAGE(F236:F238)</f>
        <v/>
      </c>
      <c r="J236" s="153">
        <f>F236-I236</f>
        <v/>
      </c>
      <c r="K236" s="436" t="inlineStr">
        <is>
          <t>-</t>
        </is>
      </c>
      <c r="L236" s="410">
        <f>(I236-$D$57)/$D$59</f>
        <v/>
      </c>
      <c r="M236" s="411">
        <f>10^L236</f>
        <v/>
      </c>
      <c r="N236" s="322">
        <f>M236*(452/G236)</f>
        <v/>
      </c>
      <c r="O236" s="412">
        <f>N236*E236</f>
        <v/>
      </c>
      <c r="P236" s="413">
        <f>O236/1000</f>
        <v/>
      </c>
      <c r="Q236" s="414">
        <f>((P236*10^-12)*(G236*617.9))*10^-6*10^9*10^3</f>
        <v/>
      </c>
      <c r="R236" s="437" t="inlineStr">
        <is>
          <t>-</t>
        </is>
      </c>
      <c r="S236" s="438">
        <f>AVERAGE(O236:O247)</f>
        <v/>
      </c>
      <c r="T236" s="439">
        <f>AVERAGE(P236:P247)</f>
        <v/>
      </c>
      <c r="U236" s="444">
        <f>AVERAGE(Q236:Q247)</f>
        <v/>
      </c>
      <c r="V236" s="168" t="n"/>
    </row>
    <row r="237" ht="15" customHeight="1">
      <c r="B237" s="47" t="n"/>
      <c r="C237" s="373" t="n"/>
      <c r="D237" s="374" t="n"/>
      <c r="E237" s="374" t="n"/>
      <c r="F237" s="190" t="n"/>
      <c r="G237" s="374" t="n"/>
      <c r="H237" s="41" t="n"/>
      <c r="I237" s="373" t="n"/>
      <c r="J237" s="154">
        <f>F237-I236</f>
        <v/>
      </c>
      <c r="K237" s="376" t="n"/>
      <c r="L237" s="375" t="n"/>
      <c r="M237" s="359" t="n"/>
      <c r="N237" s="376" t="n"/>
      <c r="O237" s="373" t="n"/>
      <c r="P237" s="359" t="n"/>
      <c r="Q237" s="376" t="n"/>
      <c r="R237" s="376" t="n"/>
      <c r="S237" s="373" t="n"/>
      <c r="T237" s="374" t="n"/>
      <c r="U237" s="359" t="n"/>
      <c r="V237" s="168" t="n"/>
    </row>
    <row r="238" ht="15" customHeight="1">
      <c r="B238" s="47" t="n"/>
      <c r="C238" s="373" t="n"/>
      <c r="D238" s="374" t="n"/>
      <c r="E238" s="402" t="n"/>
      <c r="F238" s="190" t="n"/>
      <c r="G238" s="374" t="n"/>
      <c r="H238" s="41" t="n"/>
      <c r="I238" s="403" t="n"/>
      <c r="J238" s="154">
        <f>F238-I236</f>
        <v/>
      </c>
      <c r="K238" s="406" t="n"/>
      <c r="L238" s="404" t="n"/>
      <c r="M238" s="405" t="n"/>
      <c r="N238" s="406" t="n"/>
      <c r="O238" s="403" t="n"/>
      <c r="P238" s="405" t="n"/>
      <c r="Q238" s="406" t="n"/>
      <c r="R238" s="406" t="n"/>
      <c r="S238" s="373" t="n"/>
      <c r="T238" s="374" t="n"/>
      <c r="U238" s="359" t="n"/>
      <c r="V238" s="168" t="n"/>
    </row>
    <row r="239" ht="15" customHeight="1">
      <c r="B239" s="47" t="n"/>
      <c r="C239" s="373" t="n"/>
      <c r="D239" s="374" t="n"/>
      <c r="E239" s="314" t="n"/>
      <c r="F239" s="190" t="n"/>
      <c r="G239" s="374" t="n"/>
      <c r="H239" s="40" t="n"/>
      <c r="I239" s="280">
        <f>AVERAGE(F239:F241)</f>
        <v/>
      </c>
      <c r="J239" s="151">
        <f>F239-I239</f>
        <v/>
      </c>
      <c r="K239" s="432">
        <f>I239-I236</f>
        <v/>
      </c>
      <c r="L239" s="285">
        <f>(I239-$D$57)/$D$59</f>
        <v/>
      </c>
      <c r="M239" s="286">
        <f>10^L239</f>
        <v/>
      </c>
      <c r="N239" s="316">
        <f>M239*(452/G236)</f>
        <v/>
      </c>
      <c r="O239" s="288">
        <f>N239*E239</f>
        <v/>
      </c>
      <c r="P239" s="277">
        <f>O239/1000</f>
        <v/>
      </c>
      <c r="Q239" s="278">
        <f>((P239*10^-12)*(G236*617.9))*10^-6*10^9*10^3</f>
        <v/>
      </c>
      <c r="R239" s="433">
        <f>1-(P239/P236)</f>
        <v/>
      </c>
      <c r="S239" s="373" t="n"/>
      <c r="T239" s="374" t="n"/>
      <c r="U239" s="359" t="n"/>
      <c r="V239" s="168" t="n"/>
    </row>
    <row r="240" ht="15" customHeight="1">
      <c r="B240" s="47" t="n"/>
      <c r="C240" s="373" t="n"/>
      <c r="D240" s="374" t="n"/>
      <c r="E240" s="374" t="n"/>
      <c r="F240" s="190" t="n"/>
      <c r="G240" s="374" t="n"/>
      <c r="H240" s="41" t="n"/>
      <c r="I240" s="373" t="n"/>
      <c r="J240" s="154">
        <f>F240-I239</f>
        <v/>
      </c>
      <c r="K240" s="376" t="n"/>
      <c r="L240" s="375" t="n"/>
      <c r="M240" s="359" t="n"/>
      <c r="N240" s="376" t="n"/>
      <c r="O240" s="373" t="n"/>
      <c r="P240" s="359" t="n"/>
      <c r="Q240" s="376" t="n"/>
      <c r="R240" s="376" t="n"/>
      <c r="S240" s="373" t="n"/>
      <c r="T240" s="374" t="n"/>
      <c r="U240" s="359" t="n"/>
      <c r="V240" s="168" t="n"/>
    </row>
    <row r="241" ht="15" customHeight="1">
      <c r="B241" s="47" t="n"/>
      <c r="C241" s="373" t="n"/>
      <c r="D241" s="374" t="n"/>
      <c r="E241" s="402" t="n"/>
      <c r="F241" s="190" t="n"/>
      <c r="G241" s="374" t="n"/>
      <c r="H241" s="41" t="n"/>
      <c r="I241" s="403" t="n"/>
      <c r="J241" s="154">
        <f>F241-I239</f>
        <v/>
      </c>
      <c r="K241" s="406" t="n"/>
      <c r="L241" s="404" t="n"/>
      <c r="M241" s="405" t="n"/>
      <c r="N241" s="406" t="n"/>
      <c r="O241" s="403" t="n"/>
      <c r="P241" s="405" t="n"/>
      <c r="Q241" s="406" t="n"/>
      <c r="R241" s="406" t="n"/>
      <c r="S241" s="373" t="n"/>
      <c r="T241" s="374" t="n"/>
      <c r="U241" s="359" t="n"/>
      <c r="V241" s="168" t="n"/>
    </row>
    <row r="242" ht="15" customHeight="1">
      <c r="B242" s="47" t="n"/>
      <c r="C242" s="373" t="n"/>
      <c r="D242" s="374" t="n"/>
      <c r="E242" s="314" t="n"/>
      <c r="F242" s="190" t="n"/>
      <c r="G242" s="374" t="n"/>
      <c r="H242" s="40" t="n"/>
      <c r="I242" s="280">
        <f>AVERAGE(F242:F244)</f>
        <v/>
      </c>
      <c r="J242" s="151">
        <f>F242-I242</f>
        <v/>
      </c>
      <c r="K242" s="432">
        <f>I242-I239</f>
        <v/>
      </c>
      <c r="L242" s="285">
        <f>(I242-$D$57)/$D$59</f>
        <v/>
      </c>
      <c r="M242" s="286">
        <f>10^L242</f>
        <v/>
      </c>
      <c r="N242" s="316">
        <f>M242*(452/G236)</f>
        <v/>
      </c>
      <c r="O242" s="288">
        <f>N242*E242</f>
        <v/>
      </c>
      <c r="P242" s="277">
        <f>O242/1000</f>
        <v/>
      </c>
      <c r="Q242" s="278">
        <f>((P242*10^-12)*(G236*617.9))*10^-6*10^9*10^3</f>
        <v/>
      </c>
      <c r="R242" s="433">
        <f>1-(P242/P236)</f>
        <v/>
      </c>
      <c r="S242" s="373" t="n"/>
      <c r="T242" s="374" t="n"/>
      <c r="U242" s="359" t="n"/>
      <c r="V242" s="168" t="n"/>
    </row>
    <row r="243" ht="15" customHeight="1">
      <c r="B243" s="47" t="n"/>
      <c r="C243" s="373" t="n"/>
      <c r="D243" s="374" t="n"/>
      <c r="E243" s="374" t="n"/>
      <c r="F243" s="190" t="n"/>
      <c r="G243" s="374" t="n"/>
      <c r="H243" s="41" t="n"/>
      <c r="I243" s="373" t="n"/>
      <c r="J243" s="154">
        <f>F243-I242</f>
        <v/>
      </c>
      <c r="K243" s="376" t="n"/>
      <c r="L243" s="375" t="n"/>
      <c r="M243" s="359" t="n"/>
      <c r="N243" s="376" t="n"/>
      <c r="O243" s="373" t="n"/>
      <c r="P243" s="359" t="n"/>
      <c r="Q243" s="376" t="n"/>
      <c r="R243" s="376" t="n"/>
      <c r="S243" s="373" t="n"/>
      <c r="T243" s="374" t="n"/>
      <c r="U243" s="359" t="n"/>
      <c r="V243" s="168" t="n"/>
    </row>
    <row r="244" ht="15" customHeight="1">
      <c r="B244" s="47" t="n"/>
      <c r="C244" s="373" t="n"/>
      <c r="D244" s="374" t="n"/>
      <c r="E244" s="402" t="n"/>
      <c r="F244" s="190" t="n"/>
      <c r="G244" s="374" t="n"/>
      <c r="H244" s="41" t="n"/>
      <c r="I244" s="403" t="n"/>
      <c r="J244" s="154">
        <f>F244-I242</f>
        <v/>
      </c>
      <c r="K244" s="406" t="n"/>
      <c r="L244" s="404" t="n"/>
      <c r="M244" s="405" t="n"/>
      <c r="N244" s="406" t="n"/>
      <c r="O244" s="403" t="n"/>
      <c r="P244" s="405" t="n"/>
      <c r="Q244" s="406" t="n"/>
      <c r="R244" s="406" t="n"/>
      <c r="S244" s="373" t="n"/>
      <c r="T244" s="374" t="n"/>
      <c r="U244" s="359" t="n"/>
      <c r="V244" s="168" t="n"/>
    </row>
    <row r="245" ht="15" customHeight="1">
      <c r="B245" s="47" t="n"/>
      <c r="C245" s="373" t="n"/>
      <c r="D245" s="374" t="n"/>
      <c r="E245" s="314" t="n"/>
      <c r="F245" s="190" t="n"/>
      <c r="G245" s="374" t="n"/>
      <c r="H245" s="40" t="n"/>
      <c r="I245" s="247">
        <f>AVERAGE(F245:F247)</f>
        <v/>
      </c>
      <c r="J245" s="151">
        <f>F245-I245</f>
        <v/>
      </c>
      <c r="K245" s="434">
        <f>I245-I242</f>
        <v/>
      </c>
      <c r="L245" s="251">
        <f>(I245-$D$57)/$D$59</f>
        <v/>
      </c>
      <c r="M245" s="266">
        <f>10^L245</f>
        <v/>
      </c>
      <c r="N245" s="316">
        <f>M245*(452/G236)</f>
        <v/>
      </c>
      <c r="O245" s="260">
        <f>N245*E245</f>
        <v/>
      </c>
      <c r="P245" s="257">
        <f>O245/1000</f>
        <v/>
      </c>
      <c r="Q245" s="254">
        <f>((P245*10^-12)*(G236*617.9))*10^-6*10^9*10^3</f>
        <v/>
      </c>
      <c r="R245" s="433">
        <f>1-(P245/P236)</f>
        <v/>
      </c>
      <c r="S245" s="373" t="n"/>
      <c r="T245" s="374" t="n"/>
      <c r="U245" s="359" t="n"/>
      <c r="V245" s="168" t="n"/>
    </row>
    <row r="246" ht="15" customHeight="1">
      <c r="B246" s="47" t="n"/>
      <c r="C246" s="373" t="n"/>
      <c r="D246" s="374" t="n"/>
      <c r="E246" s="374" t="n"/>
      <c r="F246" s="190" t="n"/>
      <c r="G246" s="374" t="n"/>
      <c r="H246" s="41" t="n"/>
      <c r="I246" s="373" t="n"/>
      <c r="J246" s="154">
        <f>F246-I245</f>
        <v/>
      </c>
      <c r="K246" s="376" t="n"/>
      <c r="L246" s="375" t="n"/>
      <c r="M246" s="359" t="n"/>
      <c r="N246" s="376" t="n"/>
      <c r="O246" s="373" t="n"/>
      <c r="P246" s="359" t="n"/>
      <c r="Q246" s="376" t="n"/>
      <c r="R246" s="376" t="n"/>
      <c r="S246" s="373" t="n"/>
      <c r="T246" s="374" t="n"/>
      <c r="U246" s="359" t="n"/>
      <c r="V246" s="168" t="n"/>
    </row>
    <row r="247" ht="15" customHeight="1" thickBot="1">
      <c r="B247" s="47" t="n"/>
      <c r="C247" s="403" t="n"/>
      <c r="D247" s="402" t="n"/>
      <c r="E247" s="402" t="n"/>
      <c r="F247" s="191" t="n"/>
      <c r="G247" s="402" t="n"/>
      <c r="H247" s="44" t="n"/>
      <c r="I247" s="377" t="n"/>
      <c r="J247" s="156">
        <f>F247-I245</f>
        <v/>
      </c>
      <c r="K247" s="381" t="n"/>
      <c r="L247" s="379" t="n"/>
      <c r="M247" s="380" t="n"/>
      <c r="N247" s="406" t="n"/>
      <c r="O247" s="377" t="n"/>
      <c r="P247" s="380" t="n"/>
      <c r="Q247" s="381" t="n"/>
      <c r="R247" s="406" t="n"/>
      <c r="S247" s="377" t="n"/>
      <c r="T247" s="378" t="n"/>
      <c r="U247" s="380" t="n"/>
      <c r="V247" s="168" t="n"/>
    </row>
    <row r="248" ht="15" customHeight="1">
      <c r="B248" s="47" t="n"/>
      <c r="C248" s="348" t="n">
        <v>15</v>
      </c>
      <c r="D248" s="313" t="n"/>
      <c r="E248" s="313" t="n"/>
      <c r="F248" s="190" t="n"/>
      <c r="G248" s="313" t="n"/>
      <c r="H248" s="43" t="n"/>
      <c r="I248" s="408">
        <f>AVERAGE(F248:F250)</f>
        <v/>
      </c>
      <c r="J248" s="153">
        <f>F248-I248</f>
        <v/>
      </c>
      <c r="K248" s="436" t="inlineStr">
        <is>
          <t>-</t>
        </is>
      </c>
      <c r="L248" s="410">
        <f>(I248-$D$57)/$D$59</f>
        <v/>
      </c>
      <c r="M248" s="411">
        <f>10^L248</f>
        <v/>
      </c>
      <c r="N248" s="322">
        <f>M248*(452/G248)</f>
        <v/>
      </c>
      <c r="O248" s="412">
        <f>N248*E248</f>
        <v/>
      </c>
      <c r="P248" s="413">
        <f>O248/1000</f>
        <v/>
      </c>
      <c r="Q248" s="414">
        <f>((P248*10^-12)*(G248*617.9))*10^-6*10^9*10^3</f>
        <v/>
      </c>
      <c r="R248" s="437" t="inlineStr">
        <is>
          <t>-</t>
        </is>
      </c>
      <c r="S248" s="438">
        <f>AVERAGE(O248:O259)</f>
        <v/>
      </c>
      <c r="T248" s="439">
        <f>AVERAGE(P248:P259)</f>
        <v/>
      </c>
      <c r="U248" s="444">
        <f>AVERAGE(Q248:Q259)</f>
        <v/>
      </c>
      <c r="V248" s="168" t="n"/>
    </row>
    <row r="249" ht="15" customHeight="1">
      <c r="B249" s="47" t="n"/>
      <c r="C249" s="373" t="n"/>
      <c r="D249" s="374" t="n"/>
      <c r="E249" s="374" t="n"/>
      <c r="F249" s="190" t="n"/>
      <c r="G249" s="374" t="n"/>
      <c r="H249" s="41" t="n"/>
      <c r="I249" s="373" t="n"/>
      <c r="J249" s="154">
        <f>F249-I248</f>
        <v/>
      </c>
      <c r="K249" s="376" t="n"/>
      <c r="L249" s="375" t="n"/>
      <c r="M249" s="359" t="n"/>
      <c r="N249" s="376" t="n"/>
      <c r="O249" s="373" t="n"/>
      <c r="P249" s="359" t="n"/>
      <c r="Q249" s="376" t="n"/>
      <c r="R249" s="376" t="n"/>
      <c r="S249" s="373" t="n"/>
      <c r="T249" s="374" t="n"/>
      <c r="U249" s="359" t="n"/>
      <c r="V249" s="168" t="n"/>
    </row>
    <row r="250" ht="15" customHeight="1">
      <c r="B250" s="47" t="n"/>
      <c r="C250" s="373" t="n"/>
      <c r="D250" s="374" t="n"/>
      <c r="E250" s="402" t="n"/>
      <c r="F250" s="190" t="n"/>
      <c r="G250" s="374" t="n"/>
      <c r="H250" s="41" t="n"/>
      <c r="I250" s="403" t="n"/>
      <c r="J250" s="154">
        <f>F250-I248</f>
        <v/>
      </c>
      <c r="K250" s="406" t="n"/>
      <c r="L250" s="404" t="n"/>
      <c r="M250" s="405" t="n"/>
      <c r="N250" s="406" t="n"/>
      <c r="O250" s="403" t="n"/>
      <c r="P250" s="405" t="n"/>
      <c r="Q250" s="406" t="n"/>
      <c r="R250" s="406" t="n"/>
      <c r="S250" s="373" t="n"/>
      <c r="T250" s="374" t="n"/>
      <c r="U250" s="359" t="n"/>
      <c r="V250" s="168" t="n"/>
    </row>
    <row r="251" ht="15" customHeight="1">
      <c r="B251" s="47" t="n"/>
      <c r="C251" s="373" t="n"/>
      <c r="D251" s="374" t="n"/>
      <c r="E251" s="314" t="n"/>
      <c r="F251" s="190" t="n"/>
      <c r="G251" s="374" t="n"/>
      <c r="H251" s="40" t="n"/>
      <c r="I251" s="280">
        <f>AVERAGE(F251:F253)</f>
        <v/>
      </c>
      <c r="J251" s="151">
        <f>F251-I251</f>
        <v/>
      </c>
      <c r="K251" s="432">
        <f>I251-I248</f>
        <v/>
      </c>
      <c r="L251" s="285">
        <f>(I251-$D$57)/$D$59</f>
        <v/>
      </c>
      <c r="M251" s="286">
        <f>10^L251</f>
        <v/>
      </c>
      <c r="N251" s="316">
        <f>M251*(452/G248)</f>
        <v/>
      </c>
      <c r="O251" s="288">
        <f>N251*E251</f>
        <v/>
      </c>
      <c r="P251" s="277">
        <f>O251/1000</f>
        <v/>
      </c>
      <c r="Q251" s="278">
        <f>((P251*10^-12)*(G248*617.9))*10^-6*10^9*10^3</f>
        <v/>
      </c>
      <c r="R251" s="433">
        <f>1-(P251/P248)</f>
        <v/>
      </c>
      <c r="S251" s="373" t="n"/>
      <c r="T251" s="374" t="n"/>
      <c r="U251" s="359" t="n"/>
      <c r="V251" s="168" t="n"/>
    </row>
    <row r="252" ht="15" customHeight="1">
      <c r="B252" s="47" t="n"/>
      <c r="C252" s="373" t="n"/>
      <c r="D252" s="374" t="n"/>
      <c r="E252" s="374" t="n"/>
      <c r="F252" s="190" t="n"/>
      <c r="G252" s="374" t="n"/>
      <c r="H252" s="41" t="n"/>
      <c r="I252" s="373" t="n"/>
      <c r="J252" s="154">
        <f>F252-I251</f>
        <v/>
      </c>
      <c r="K252" s="376" t="n"/>
      <c r="L252" s="375" t="n"/>
      <c r="M252" s="359" t="n"/>
      <c r="N252" s="376" t="n"/>
      <c r="O252" s="373" t="n"/>
      <c r="P252" s="359" t="n"/>
      <c r="Q252" s="376" t="n"/>
      <c r="R252" s="376" t="n"/>
      <c r="S252" s="373" t="n"/>
      <c r="T252" s="374" t="n"/>
      <c r="U252" s="359" t="n"/>
      <c r="V252" s="168" t="n"/>
    </row>
    <row r="253" ht="15" customHeight="1">
      <c r="B253" s="47" t="n"/>
      <c r="C253" s="373" t="n"/>
      <c r="D253" s="374" t="n"/>
      <c r="E253" s="402" t="n"/>
      <c r="F253" s="190" t="n"/>
      <c r="G253" s="374" t="n"/>
      <c r="H253" s="41" t="n"/>
      <c r="I253" s="403" t="n"/>
      <c r="J253" s="154">
        <f>F253-I251</f>
        <v/>
      </c>
      <c r="K253" s="406" t="n"/>
      <c r="L253" s="404" t="n"/>
      <c r="M253" s="405" t="n"/>
      <c r="N253" s="406" t="n"/>
      <c r="O253" s="403" t="n"/>
      <c r="P253" s="405" t="n"/>
      <c r="Q253" s="406" t="n"/>
      <c r="R253" s="406" t="n"/>
      <c r="S253" s="373" t="n"/>
      <c r="T253" s="374" t="n"/>
      <c r="U253" s="359" t="n"/>
      <c r="V253" s="168" t="n"/>
    </row>
    <row r="254" ht="15" customHeight="1">
      <c r="B254" s="47" t="n"/>
      <c r="C254" s="373" t="n"/>
      <c r="D254" s="374" t="n"/>
      <c r="E254" s="314" t="n"/>
      <c r="F254" s="190" t="n"/>
      <c r="G254" s="374" t="n"/>
      <c r="H254" s="40" t="n"/>
      <c r="I254" s="280">
        <f>AVERAGE(F254:F256)</f>
        <v/>
      </c>
      <c r="J254" s="151">
        <f>F254-I254</f>
        <v/>
      </c>
      <c r="K254" s="432">
        <f>I254-I251</f>
        <v/>
      </c>
      <c r="L254" s="285">
        <f>(I254-$D$57)/$D$59</f>
        <v/>
      </c>
      <c r="M254" s="286">
        <f>10^L254</f>
        <v/>
      </c>
      <c r="N254" s="316">
        <f>M254*(452/G248)</f>
        <v/>
      </c>
      <c r="O254" s="288">
        <f>N254*E254</f>
        <v/>
      </c>
      <c r="P254" s="277">
        <f>O254/1000</f>
        <v/>
      </c>
      <c r="Q254" s="278">
        <f>((P254*10^-12)*(G248*617.9))*10^-6*10^9*10^3</f>
        <v/>
      </c>
      <c r="R254" s="433">
        <f>1-(P254/P248)</f>
        <v/>
      </c>
      <c r="S254" s="373" t="n"/>
      <c r="T254" s="374" t="n"/>
      <c r="U254" s="359" t="n"/>
      <c r="V254" s="168" t="n"/>
    </row>
    <row r="255" ht="15" customHeight="1">
      <c r="B255" s="47" t="n"/>
      <c r="C255" s="373" t="n"/>
      <c r="D255" s="374" t="n"/>
      <c r="E255" s="374" t="n"/>
      <c r="F255" s="190" t="n"/>
      <c r="G255" s="374" t="n"/>
      <c r="H255" s="41" t="n"/>
      <c r="I255" s="373" t="n"/>
      <c r="J255" s="154">
        <f>F255-I254</f>
        <v/>
      </c>
      <c r="K255" s="376" t="n"/>
      <c r="L255" s="375" t="n"/>
      <c r="M255" s="359" t="n"/>
      <c r="N255" s="376" t="n"/>
      <c r="O255" s="373" t="n"/>
      <c r="P255" s="359" t="n"/>
      <c r="Q255" s="376" t="n"/>
      <c r="R255" s="376" t="n"/>
      <c r="S255" s="373" t="n"/>
      <c r="T255" s="374" t="n"/>
      <c r="U255" s="359" t="n"/>
      <c r="V255" s="168" t="n"/>
    </row>
    <row r="256" ht="15" customHeight="1">
      <c r="B256" s="47" t="n"/>
      <c r="C256" s="373" t="n"/>
      <c r="D256" s="374" t="n"/>
      <c r="E256" s="402" t="n"/>
      <c r="F256" s="190" t="n"/>
      <c r="G256" s="374" t="n"/>
      <c r="H256" s="41" t="n"/>
      <c r="I256" s="403" t="n"/>
      <c r="J256" s="154">
        <f>F256-I254</f>
        <v/>
      </c>
      <c r="K256" s="406" t="n"/>
      <c r="L256" s="404" t="n"/>
      <c r="M256" s="405" t="n"/>
      <c r="N256" s="406" t="n"/>
      <c r="O256" s="403" t="n"/>
      <c r="P256" s="405" t="n"/>
      <c r="Q256" s="406" t="n"/>
      <c r="R256" s="406" t="n"/>
      <c r="S256" s="373" t="n"/>
      <c r="T256" s="374" t="n"/>
      <c r="U256" s="359" t="n"/>
      <c r="V256" s="168" t="n"/>
    </row>
    <row r="257" ht="15" customHeight="1">
      <c r="B257" s="47" t="n"/>
      <c r="C257" s="373" t="n"/>
      <c r="D257" s="374" t="n"/>
      <c r="E257" s="314" t="n"/>
      <c r="F257" s="190" t="n"/>
      <c r="G257" s="374" t="n"/>
      <c r="H257" s="40" t="n"/>
      <c r="I257" s="247">
        <f>AVERAGE(F257:F259)</f>
        <v/>
      </c>
      <c r="J257" s="151">
        <f>F257-I257</f>
        <v/>
      </c>
      <c r="K257" s="434">
        <f>I257-I254</f>
        <v/>
      </c>
      <c r="L257" s="251">
        <f>(I257-$D$57)/$D$59</f>
        <v/>
      </c>
      <c r="M257" s="266">
        <f>10^L257</f>
        <v/>
      </c>
      <c r="N257" s="316">
        <f>M257*(452/G248)</f>
        <v/>
      </c>
      <c r="O257" s="260">
        <f>N257*E257</f>
        <v/>
      </c>
      <c r="P257" s="257">
        <f>O257/1000</f>
        <v/>
      </c>
      <c r="Q257" s="254">
        <f>((P257*10^-12)*(G248*617.9))*10^-6*10^9*10^3</f>
        <v/>
      </c>
      <c r="R257" s="433">
        <f>1-(P257/P248)</f>
        <v/>
      </c>
      <c r="S257" s="373" t="n"/>
      <c r="T257" s="374" t="n"/>
      <c r="U257" s="359" t="n"/>
      <c r="V257" s="168" t="n"/>
    </row>
    <row r="258" ht="15" customHeight="1">
      <c r="B258" s="47" t="n"/>
      <c r="C258" s="373" t="n"/>
      <c r="D258" s="374" t="n"/>
      <c r="E258" s="374" t="n"/>
      <c r="F258" s="190" t="n"/>
      <c r="G258" s="374" t="n"/>
      <c r="H258" s="41" t="n"/>
      <c r="I258" s="373" t="n"/>
      <c r="J258" s="154">
        <f>F258-I257</f>
        <v/>
      </c>
      <c r="K258" s="376" t="n"/>
      <c r="L258" s="375" t="n"/>
      <c r="M258" s="359" t="n"/>
      <c r="N258" s="376" t="n"/>
      <c r="O258" s="373" t="n"/>
      <c r="P258" s="359" t="n"/>
      <c r="Q258" s="376" t="n"/>
      <c r="R258" s="376" t="n"/>
      <c r="S258" s="373" t="n"/>
      <c r="T258" s="374" t="n"/>
      <c r="U258" s="359" t="n"/>
      <c r="V258" s="168" t="n"/>
    </row>
    <row r="259" ht="15" customHeight="1" thickBot="1">
      <c r="B259" s="47" t="n"/>
      <c r="C259" s="403" t="n"/>
      <c r="D259" s="402" t="n"/>
      <c r="E259" s="402" t="n"/>
      <c r="F259" s="191" t="n"/>
      <c r="G259" s="402" t="n"/>
      <c r="H259" s="44" t="n"/>
      <c r="I259" s="377" t="n"/>
      <c r="J259" s="156">
        <f>F259-I257</f>
        <v/>
      </c>
      <c r="K259" s="381" t="n"/>
      <c r="L259" s="379" t="n"/>
      <c r="M259" s="380" t="n"/>
      <c r="N259" s="406" t="n"/>
      <c r="O259" s="377" t="n"/>
      <c r="P259" s="380" t="n"/>
      <c r="Q259" s="381" t="n"/>
      <c r="R259" s="406" t="n"/>
      <c r="S259" s="377" t="n"/>
      <c r="T259" s="378" t="n"/>
      <c r="U259" s="380" t="n"/>
      <c r="V259" s="168" t="n"/>
    </row>
    <row r="260" ht="15" customHeight="1">
      <c r="B260" s="47" t="n"/>
      <c r="C260" s="348" t="n">
        <v>16</v>
      </c>
      <c r="D260" s="313" t="n"/>
      <c r="E260" s="313" t="n"/>
      <c r="F260" s="190" t="n"/>
      <c r="G260" s="313" t="n"/>
      <c r="H260" s="43" t="n"/>
      <c r="I260" s="408">
        <f>AVERAGE(F260:F262)</f>
        <v/>
      </c>
      <c r="J260" s="153">
        <f>F260-I260</f>
        <v/>
      </c>
      <c r="K260" s="436" t="inlineStr">
        <is>
          <t>-</t>
        </is>
      </c>
      <c r="L260" s="410">
        <f>(I260-$D$57)/$D$59</f>
        <v/>
      </c>
      <c r="M260" s="411">
        <f>10^L260</f>
        <v/>
      </c>
      <c r="N260" s="322">
        <f>M260*(452/G260)</f>
        <v/>
      </c>
      <c r="O260" s="412">
        <f>N260*E260</f>
        <v/>
      </c>
      <c r="P260" s="413">
        <f>O260/1000</f>
        <v/>
      </c>
      <c r="Q260" s="414">
        <f>((P260*10^-12)*(G260*617.9))*10^-6*10^9*10^3</f>
        <v/>
      </c>
      <c r="R260" s="437" t="inlineStr">
        <is>
          <t>-</t>
        </is>
      </c>
      <c r="S260" s="438">
        <f>AVERAGE(O260:O271)</f>
        <v/>
      </c>
      <c r="T260" s="439">
        <f>AVERAGE(P260:P271)</f>
        <v/>
      </c>
      <c r="U260" s="444">
        <f>AVERAGE(Q260:Q271)</f>
        <v/>
      </c>
      <c r="V260" s="168" t="n"/>
    </row>
    <row r="261" ht="15" customHeight="1">
      <c r="B261" s="47" t="n"/>
      <c r="C261" s="373" t="n"/>
      <c r="D261" s="374" t="n"/>
      <c r="E261" s="374" t="n"/>
      <c r="F261" s="190" t="n"/>
      <c r="G261" s="374" t="n"/>
      <c r="H261" s="41" t="n"/>
      <c r="I261" s="373" t="n"/>
      <c r="J261" s="154">
        <f>F261-I260</f>
        <v/>
      </c>
      <c r="K261" s="376" t="n"/>
      <c r="L261" s="375" t="n"/>
      <c r="M261" s="359" t="n"/>
      <c r="N261" s="376" t="n"/>
      <c r="O261" s="373" t="n"/>
      <c r="P261" s="359" t="n"/>
      <c r="Q261" s="376" t="n"/>
      <c r="R261" s="376" t="n"/>
      <c r="S261" s="373" t="n"/>
      <c r="T261" s="374" t="n"/>
      <c r="U261" s="359" t="n"/>
      <c r="V261" s="168" t="n"/>
    </row>
    <row r="262" ht="15" customHeight="1">
      <c r="B262" s="47" t="n"/>
      <c r="C262" s="373" t="n"/>
      <c r="D262" s="374" t="n"/>
      <c r="E262" s="402" t="n"/>
      <c r="F262" s="190" t="n"/>
      <c r="G262" s="374" t="n"/>
      <c r="H262" s="41" t="n"/>
      <c r="I262" s="403" t="n"/>
      <c r="J262" s="154">
        <f>F262-I260</f>
        <v/>
      </c>
      <c r="K262" s="406" t="n"/>
      <c r="L262" s="404" t="n"/>
      <c r="M262" s="405" t="n"/>
      <c r="N262" s="406" t="n"/>
      <c r="O262" s="403" t="n"/>
      <c r="P262" s="405" t="n"/>
      <c r="Q262" s="406" t="n"/>
      <c r="R262" s="406" t="n"/>
      <c r="S262" s="373" t="n"/>
      <c r="T262" s="374" t="n"/>
      <c r="U262" s="359" t="n"/>
      <c r="V262" s="168" t="n"/>
    </row>
    <row r="263" ht="15" customHeight="1">
      <c r="B263" s="47" t="n"/>
      <c r="C263" s="373" t="n"/>
      <c r="D263" s="374" t="n"/>
      <c r="E263" s="314" t="n"/>
      <c r="F263" s="190" t="n"/>
      <c r="G263" s="374" t="n"/>
      <c r="H263" s="40" t="n"/>
      <c r="I263" s="280">
        <f>AVERAGE(F263:F265)</f>
        <v/>
      </c>
      <c r="J263" s="151">
        <f>F263-I263</f>
        <v/>
      </c>
      <c r="K263" s="432">
        <f>I263-I260</f>
        <v/>
      </c>
      <c r="L263" s="285">
        <f>(I263-$D$57)/$D$59</f>
        <v/>
      </c>
      <c r="M263" s="286">
        <f>10^L263</f>
        <v/>
      </c>
      <c r="N263" s="316">
        <f>M263*(452/G260)</f>
        <v/>
      </c>
      <c r="O263" s="288">
        <f>N263*E263</f>
        <v/>
      </c>
      <c r="P263" s="277">
        <f>O263/1000</f>
        <v/>
      </c>
      <c r="Q263" s="278">
        <f>((P263*10^-12)*(G260*617.9))*10^-6*10^9*10^3</f>
        <v/>
      </c>
      <c r="R263" s="433">
        <f>1-(P263/P260)</f>
        <v/>
      </c>
      <c r="S263" s="373" t="n"/>
      <c r="T263" s="374" t="n"/>
      <c r="U263" s="359" t="n"/>
      <c r="V263" s="168" t="n"/>
    </row>
    <row r="264" ht="15" customHeight="1">
      <c r="B264" s="47" t="n"/>
      <c r="C264" s="373" t="n"/>
      <c r="D264" s="374" t="n"/>
      <c r="E264" s="374" t="n"/>
      <c r="F264" s="190" t="n"/>
      <c r="G264" s="374" t="n"/>
      <c r="H264" s="41" t="n"/>
      <c r="I264" s="373" t="n"/>
      <c r="J264" s="154">
        <f>F264-I263</f>
        <v/>
      </c>
      <c r="K264" s="376" t="n"/>
      <c r="L264" s="375" t="n"/>
      <c r="M264" s="359" t="n"/>
      <c r="N264" s="376" t="n"/>
      <c r="O264" s="373" t="n"/>
      <c r="P264" s="359" t="n"/>
      <c r="Q264" s="376" t="n"/>
      <c r="R264" s="376" t="n"/>
      <c r="S264" s="373" t="n"/>
      <c r="T264" s="374" t="n"/>
      <c r="U264" s="359" t="n"/>
      <c r="V264" s="168" t="n"/>
    </row>
    <row r="265" ht="15" customHeight="1">
      <c r="B265" s="47" t="n"/>
      <c r="C265" s="373" t="n"/>
      <c r="D265" s="374" t="n"/>
      <c r="E265" s="402" t="n"/>
      <c r="F265" s="190" t="n"/>
      <c r="G265" s="374" t="n"/>
      <c r="H265" s="41" t="n"/>
      <c r="I265" s="403" t="n"/>
      <c r="J265" s="154">
        <f>F265-I263</f>
        <v/>
      </c>
      <c r="K265" s="406" t="n"/>
      <c r="L265" s="404" t="n"/>
      <c r="M265" s="405" t="n"/>
      <c r="N265" s="406" t="n"/>
      <c r="O265" s="403" t="n"/>
      <c r="P265" s="405" t="n"/>
      <c r="Q265" s="406" t="n"/>
      <c r="R265" s="406" t="n"/>
      <c r="S265" s="373" t="n"/>
      <c r="T265" s="374" t="n"/>
      <c r="U265" s="359" t="n"/>
      <c r="V265" s="168" t="n"/>
    </row>
    <row r="266" ht="15" customHeight="1">
      <c r="B266" s="47" t="n"/>
      <c r="C266" s="373" t="n"/>
      <c r="D266" s="374" t="n"/>
      <c r="E266" s="314" t="n"/>
      <c r="F266" s="190" t="n"/>
      <c r="G266" s="374" t="n"/>
      <c r="H266" s="40" t="n"/>
      <c r="I266" s="280">
        <f>AVERAGE(F266:F268)</f>
        <v/>
      </c>
      <c r="J266" s="151">
        <f>F266-I266</f>
        <v/>
      </c>
      <c r="K266" s="432">
        <f>I266-I263</f>
        <v/>
      </c>
      <c r="L266" s="285">
        <f>(I266-$D$57)/$D$59</f>
        <v/>
      </c>
      <c r="M266" s="286">
        <f>10^L266</f>
        <v/>
      </c>
      <c r="N266" s="316">
        <f>M266*(452/G260)</f>
        <v/>
      </c>
      <c r="O266" s="288">
        <f>N266*E266</f>
        <v/>
      </c>
      <c r="P266" s="277">
        <f>O266/1000</f>
        <v/>
      </c>
      <c r="Q266" s="278">
        <f>((P266*10^-12)*(G260*617.9))*10^-6*10^9*10^3</f>
        <v/>
      </c>
      <c r="R266" s="433">
        <f>1-(P266/P260)</f>
        <v/>
      </c>
      <c r="S266" s="373" t="n"/>
      <c r="T266" s="374" t="n"/>
      <c r="U266" s="359" t="n"/>
      <c r="V266" s="168" t="n"/>
    </row>
    <row r="267" ht="15" customHeight="1">
      <c r="B267" s="47" t="n"/>
      <c r="C267" s="373" t="n"/>
      <c r="D267" s="374" t="n"/>
      <c r="E267" s="374" t="n"/>
      <c r="F267" s="190" t="n"/>
      <c r="G267" s="374" t="n"/>
      <c r="H267" s="41" t="n"/>
      <c r="I267" s="373" t="n"/>
      <c r="J267" s="154">
        <f>F267-I266</f>
        <v/>
      </c>
      <c r="K267" s="376" t="n"/>
      <c r="L267" s="375" t="n"/>
      <c r="M267" s="359" t="n"/>
      <c r="N267" s="376" t="n"/>
      <c r="O267" s="373" t="n"/>
      <c r="P267" s="359" t="n"/>
      <c r="Q267" s="376" t="n"/>
      <c r="R267" s="376" t="n"/>
      <c r="S267" s="373" t="n"/>
      <c r="T267" s="374" t="n"/>
      <c r="U267" s="359" t="n"/>
      <c r="V267" s="168" t="n"/>
    </row>
    <row r="268" ht="15" customHeight="1">
      <c r="B268" s="47" t="n"/>
      <c r="C268" s="373" t="n"/>
      <c r="D268" s="374" t="n"/>
      <c r="E268" s="402" t="n"/>
      <c r="F268" s="190" t="n"/>
      <c r="G268" s="374" t="n"/>
      <c r="H268" s="41" t="n"/>
      <c r="I268" s="403" t="n"/>
      <c r="J268" s="154">
        <f>F268-I266</f>
        <v/>
      </c>
      <c r="K268" s="406" t="n"/>
      <c r="L268" s="404" t="n"/>
      <c r="M268" s="405" t="n"/>
      <c r="N268" s="406" t="n"/>
      <c r="O268" s="403" t="n"/>
      <c r="P268" s="405" t="n"/>
      <c r="Q268" s="406" t="n"/>
      <c r="R268" s="406" t="n"/>
      <c r="S268" s="373" t="n"/>
      <c r="T268" s="374" t="n"/>
      <c r="U268" s="359" t="n"/>
      <c r="V268" s="168" t="n"/>
    </row>
    <row r="269" ht="15" customHeight="1">
      <c r="B269" s="47" t="n"/>
      <c r="C269" s="373" t="n"/>
      <c r="D269" s="374" t="n"/>
      <c r="E269" s="314" t="n"/>
      <c r="F269" s="190" t="n"/>
      <c r="G269" s="374" t="n"/>
      <c r="H269" s="40" t="n"/>
      <c r="I269" s="247">
        <f>AVERAGE(F269:F271)</f>
        <v/>
      </c>
      <c r="J269" s="151">
        <f>F269-I269</f>
        <v/>
      </c>
      <c r="K269" s="434">
        <f>I269-I266</f>
        <v/>
      </c>
      <c r="L269" s="251">
        <f>(I269-$D$57)/$D$59</f>
        <v/>
      </c>
      <c r="M269" s="266">
        <f>10^L269</f>
        <v/>
      </c>
      <c r="N269" s="316">
        <f>M269*(452/G260)</f>
        <v/>
      </c>
      <c r="O269" s="260">
        <f>N269*E269</f>
        <v/>
      </c>
      <c r="P269" s="257">
        <f>O269/1000</f>
        <v/>
      </c>
      <c r="Q269" s="254">
        <f>((P269*10^-12)*(G260*617.9))*10^-6*10^9*10^3</f>
        <v/>
      </c>
      <c r="R269" s="433">
        <f>1-(P269/P260)</f>
        <v/>
      </c>
      <c r="S269" s="373" t="n"/>
      <c r="T269" s="374" t="n"/>
      <c r="U269" s="359" t="n"/>
      <c r="V269" s="168" t="n"/>
    </row>
    <row r="270" ht="15" customHeight="1">
      <c r="B270" s="47" t="n"/>
      <c r="C270" s="373" t="n"/>
      <c r="D270" s="374" t="n"/>
      <c r="E270" s="374" t="n"/>
      <c r="F270" s="190" t="n"/>
      <c r="G270" s="374" t="n"/>
      <c r="H270" s="41" t="n"/>
      <c r="I270" s="373" t="n"/>
      <c r="J270" s="154">
        <f>F270-I269</f>
        <v/>
      </c>
      <c r="K270" s="376" t="n"/>
      <c r="L270" s="375" t="n"/>
      <c r="M270" s="359" t="n"/>
      <c r="N270" s="376" t="n"/>
      <c r="O270" s="373" t="n"/>
      <c r="P270" s="359" t="n"/>
      <c r="Q270" s="376" t="n"/>
      <c r="R270" s="376" t="n"/>
      <c r="S270" s="373" t="n"/>
      <c r="T270" s="374" t="n"/>
      <c r="U270" s="359" t="n"/>
      <c r="V270" s="168" t="n"/>
    </row>
    <row r="271" ht="15" customHeight="1" thickBot="1">
      <c r="B271" s="47" t="n"/>
      <c r="C271" s="403" t="n"/>
      <c r="D271" s="402" t="n"/>
      <c r="E271" s="402" t="n"/>
      <c r="F271" s="191" t="n"/>
      <c r="G271" s="402" t="n"/>
      <c r="H271" s="44" t="n"/>
      <c r="I271" s="377" t="n"/>
      <c r="J271" s="156">
        <f>F271-I269</f>
        <v/>
      </c>
      <c r="K271" s="381" t="n"/>
      <c r="L271" s="379" t="n"/>
      <c r="M271" s="380" t="n"/>
      <c r="N271" s="406" t="n"/>
      <c r="O271" s="377" t="n"/>
      <c r="P271" s="380" t="n"/>
      <c r="Q271" s="381" t="n"/>
      <c r="R271" s="406" t="n"/>
      <c r="S271" s="377" t="n"/>
      <c r="T271" s="378" t="n"/>
      <c r="U271" s="380" t="n"/>
      <c r="V271" s="168" t="n"/>
    </row>
    <row r="272" ht="15" customHeight="1">
      <c r="B272" s="47" t="n"/>
      <c r="C272" s="348" t="n">
        <v>17</v>
      </c>
      <c r="D272" s="313" t="n"/>
      <c r="E272" s="313" t="n"/>
      <c r="F272" s="190" t="n"/>
      <c r="G272" s="313" t="n"/>
      <c r="H272" s="43" t="n"/>
      <c r="I272" s="408">
        <f>AVERAGE(F272:F274)</f>
        <v/>
      </c>
      <c r="J272" s="153">
        <f>F272-I272</f>
        <v/>
      </c>
      <c r="K272" s="436" t="inlineStr">
        <is>
          <t>-</t>
        </is>
      </c>
      <c r="L272" s="410">
        <f>(I272-$D$57)/$D$59</f>
        <v/>
      </c>
      <c r="M272" s="411">
        <f>10^L272</f>
        <v/>
      </c>
      <c r="N272" s="322">
        <f>M272*(452/G272)</f>
        <v/>
      </c>
      <c r="O272" s="412">
        <f>N272*E272</f>
        <v/>
      </c>
      <c r="P272" s="413">
        <f>O272/1000</f>
        <v/>
      </c>
      <c r="Q272" s="414">
        <f>((P272*10^-12)*(G272*617.9))*10^-6*10^9*10^3</f>
        <v/>
      </c>
      <c r="R272" s="437" t="inlineStr">
        <is>
          <t>-</t>
        </is>
      </c>
      <c r="S272" s="438">
        <f>AVERAGE(O272:O283)</f>
        <v/>
      </c>
      <c r="T272" s="439">
        <f>AVERAGE(P272:P283)</f>
        <v/>
      </c>
      <c r="U272" s="444">
        <f>AVERAGE(Q272:Q283)</f>
        <v/>
      </c>
      <c r="V272" s="168" t="n"/>
    </row>
    <row r="273" ht="15" customHeight="1">
      <c r="B273" s="47" t="n"/>
      <c r="C273" s="373" t="n"/>
      <c r="D273" s="374" t="n"/>
      <c r="E273" s="374" t="n"/>
      <c r="F273" s="190" t="n"/>
      <c r="G273" s="374" t="n"/>
      <c r="H273" s="41" t="n"/>
      <c r="I273" s="373" t="n"/>
      <c r="J273" s="154">
        <f>F273-I272</f>
        <v/>
      </c>
      <c r="K273" s="376" t="n"/>
      <c r="L273" s="375" t="n"/>
      <c r="M273" s="359" t="n"/>
      <c r="N273" s="376" t="n"/>
      <c r="O273" s="373" t="n"/>
      <c r="P273" s="359" t="n"/>
      <c r="Q273" s="376" t="n"/>
      <c r="R273" s="376" t="n"/>
      <c r="S273" s="373" t="n"/>
      <c r="T273" s="374" t="n"/>
      <c r="U273" s="359" t="n"/>
      <c r="V273" s="168" t="n"/>
    </row>
    <row r="274" ht="15" customHeight="1">
      <c r="B274" s="47" t="n"/>
      <c r="C274" s="373" t="n"/>
      <c r="D274" s="374" t="n"/>
      <c r="E274" s="402" t="n"/>
      <c r="F274" s="190" t="n"/>
      <c r="G274" s="374" t="n"/>
      <c r="H274" s="41" t="n"/>
      <c r="I274" s="403" t="n"/>
      <c r="J274" s="154">
        <f>F274-I272</f>
        <v/>
      </c>
      <c r="K274" s="406" t="n"/>
      <c r="L274" s="404" t="n"/>
      <c r="M274" s="405" t="n"/>
      <c r="N274" s="406" t="n"/>
      <c r="O274" s="403" t="n"/>
      <c r="P274" s="405" t="n"/>
      <c r="Q274" s="406" t="n"/>
      <c r="R274" s="406" t="n"/>
      <c r="S274" s="373" t="n"/>
      <c r="T274" s="374" t="n"/>
      <c r="U274" s="359" t="n"/>
      <c r="V274" s="168" t="n"/>
    </row>
    <row r="275" ht="15" customHeight="1">
      <c r="B275" s="47" t="n"/>
      <c r="C275" s="373" t="n"/>
      <c r="D275" s="374" t="n"/>
      <c r="E275" s="314" t="n"/>
      <c r="F275" s="190" t="n"/>
      <c r="G275" s="374" t="n"/>
      <c r="H275" s="40" t="n"/>
      <c r="I275" s="280">
        <f>AVERAGE(F275:F277)</f>
        <v/>
      </c>
      <c r="J275" s="151">
        <f>F275-I275</f>
        <v/>
      </c>
      <c r="K275" s="432">
        <f>I275-I272</f>
        <v/>
      </c>
      <c r="L275" s="285">
        <f>(I275-$D$57)/$D$59</f>
        <v/>
      </c>
      <c r="M275" s="286">
        <f>10^L275</f>
        <v/>
      </c>
      <c r="N275" s="316">
        <f>M275*(452/G272)</f>
        <v/>
      </c>
      <c r="O275" s="288">
        <f>N275*E275</f>
        <v/>
      </c>
      <c r="P275" s="277">
        <f>O275/1000</f>
        <v/>
      </c>
      <c r="Q275" s="278">
        <f>((P275*10^-12)*(G272*617.9))*10^-6*10^9*10^3</f>
        <v/>
      </c>
      <c r="R275" s="433">
        <f>1-(P275/P272)</f>
        <v/>
      </c>
      <c r="S275" s="373" t="n"/>
      <c r="T275" s="374" t="n"/>
      <c r="U275" s="359" t="n"/>
      <c r="V275" s="168" t="n"/>
    </row>
    <row r="276" ht="15" customHeight="1">
      <c r="B276" s="47" t="n"/>
      <c r="C276" s="373" t="n"/>
      <c r="D276" s="374" t="n"/>
      <c r="E276" s="374" t="n"/>
      <c r="F276" s="190" t="n"/>
      <c r="G276" s="374" t="n"/>
      <c r="H276" s="41" t="n"/>
      <c r="I276" s="373" t="n"/>
      <c r="J276" s="154">
        <f>F276-I275</f>
        <v/>
      </c>
      <c r="K276" s="376" t="n"/>
      <c r="L276" s="375" t="n"/>
      <c r="M276" s="359" t="n"/>
      <c r="N276" s="376" t="n"/>
      <c r="O276" s="373" t="n"/>
      <c r="P276" s="359" t="n"/>
      <c r="Q276" s="376" t="n"/>
      <c r="R276" s="376" t="n"/>
      <c r="S276" s="373" t="n"/>
      <c r="T276" s="374" t="n"/>
      <c r="U276" s="359" t="n"/>
      <c r="V276" s="168" t="n"/>
    </row>
    <row r="277" ht="15" customHeight="1">
      <c r="B277" s="47" t="n"/>
      <c r="C277" s="373" t="n"/>
      <c r="D277" s="374" t="n"/>
      <c r="E277" s="402" t="n"/>
      <c r="F277" s="190" t="n"/>
      <c r="G277" s="374" t="n"/>
      <c r="H277" s="41" t="n"/>
      <c r="I277" s="403" t="n"/>
      <c r="J277" s="154">
        <f>F277-I275</f>
        <v/>
      </c>
      <c r="K277" s="406" t="n"/>
      <c r="L277" s="404" t="n"/>
      <c r="M277" s="405" t="n"/>
      <c r="N277" s="406" t="n"/>
      <c r="O277" s="403" t="n"/>
      <c r="P277" s="405" t="n"/>
      <c r="Q277" s="406" t="n"/>
      <c r="R277" s="406" t="n"/>
      <c r="S277" s="373" t="n"/>
      <c r="T277" s="374" t="n"/>
      <c r="U277" s="359" t="n"/>
      <c r="V277" s="168" t="n"/>
    </row>
    <row r="278" ht="15" customHeight="1">
      <c r="B278" s="47" t="n"/>
      <c r="C278" s="373" t="n"/>
      <c r="D278" s="374" t="n"/>
      <c r="E278" s="314" t="n"/>
      <c r="F278" s="190" t="n"/>
      <c r="G278" s="374" t="n"/>
      <c r="H278" s="40" t="n"/>
      <c r="I278" s="280">
        <f>AVERAGE(F278:F280)</f>
        <v/>
      </c>
      <c r="J278" s="151">
        <f>F278-I278</f>
        <v/>
      </c>
      <c r="K278" s="432">
        <f>I278-I275</f>
        <v/>
      </c>
      <c r="L278" s="285">
        <f>(I278-$D$57)/$D$59</f>
        <v/>
      </c>
      <c r="M278" s="286">
        <f>10^L278</f>
        <v/>
      </c>
      <c r="N278" s="316">
        <f>M278*(452/G272)</f>
        <v/>
      </c>
      <c r="O278" s="288">
        <f>N278*E278</f>
        <v/>
      </c>
      <c r="P278" s="277">
        <f>O278/1000</f>
        <v/>
      </c>
      <c r="Q278" s="278">
        <f>((P278*10^-12)*(G272*617.9))*10^-6*10^9*10^3</f>
        <v/>
      </c>
      <c r="R278" s="433">
        <f>1-(P278/P272)</f>
        <v/>
      </c>
      <c r="S278" s="373" t="n"/>
      <c r="T278" s="374" t="n"/>
      <c r="U278" s="359" t="n"/>
      <c r="V278" s="168" t="n"/>
    </row>
    <row r="279" ht="15" customHeight="1">
      <c r="B279" s="47" t="n"/>
      <c r="C279" s="373" t="n"/>
      <c r="D279" s="374" t="n"/>
      <c r="E279" s="374" t="n"/>
      <c r="F279" s="190" t="n"/>
      <c r="G279" s="374" t="n"/>
      <c r="H279" s="41" t="n"/>
      <c r="I279" s="373" t="n"/>
      <c r="J279" s="154">
        <f>F279-I278</f>
        <v/>
      </c>
      <c r="K279" s="376" t="n"/>
      <c r="L279" s="375" t="n"/>
      <c r="M279" s="359" t="n"/>
      <c r="N279" s="376" t="n"/>
      <c r="O279" s="373" t="n"/>
      <c r="P279" s="359" t="n"/>
      <c r="Q279" s="376" t="n"/>
      <c r="R279" s="376" t="n"/>
      <c r="S279" s="373" t="n"/>
      <c r="T279" s="374" t="n"/>
      <c r="U279" s="359" t="n"/>
      <c r="V279" s="168" t="n"/>
    </row>
    <row r="280" ht="15" customHeight="1">
      <c r="B280" s="47" t="n"/>
      <c r="C280" s="373" t="n"/>
      <c r="D280" s="374" t="n"/>
      <c r="E280" s="402" t="n"/>
      <c r="F280" s="190" t="n"/>
      <c r="G280" s="374" t="n"/>
      <c r="H280" s="41" t="n"/>
      <c r="I280" s="403" t="n"/>
      <c r="J280" s="154">
        <f>F280-I278</f>
        <v/>
      </c>
      <c r="K280" s="406" t="n"/>
      <c r="L280" s="404" t="n"/>
      <c r="M280" s="405" t="n"/>
      <c r="N280" s="406" t="n"/>
      <c r="O280" s="403" t="n"/>
      <c r="P280" s="405" t="n"/>
      <c r="Q280" s="406" t="n"/>
      <c r="R280" s="406" t="n"/>
      <c r="S280" s="373" t="n"/>
      <c r="T280" s="374" t="n"/>
      <c r="U280" s="359" t="n"/>
      <c r="V280" s="168" t="n"/>
    </row>
    <row r="281" ht="15" customHeight="1">
      <c r="B281" s="47" t="n"/>
      <c r="C281" s="373" t="n"/>
      <c r="D281" s="374" t="n"/>
      <c r="E281" s="314" t="n"/>
      <c r="F281" s="190" t="n"/>
      <c r="G281" s="374" t="n"/>
      <c r="H281" s="40" t="n"/>
      <c r="I281" s="247">
        <f>AVERAGE(F281:F283)</f>
        <v/>
      </c>
      <c r="J281" s="151">
        <f>F281-I281</f>
        <v/>
      </c>
      <c r="K281" s="434">
        <f>I281-I278</f>
        <v/>
      </c>
      <c r="L281" s="251">
        <f>(I281-$D$57)/$D$59</f>
        <v/>
      </c>
      <c r="M281" s="266">
        <f>10^L281</f>
        <v/>
      </c>
      <c r="N281" s="316">
        <f>M281*(452/G272)</f>
        <v/>
      </c>
      <c r="O281" s="260">
        <f>N281*E281</f>
        <v/>
      </c>
      <c r="P281" s="257">
        <f>O281/1000</f>
        <v/>
      </c>
      <c r="Q281" s="254">
        <f>((P281*10^-12)*(G272*617.9))*10^-6*10^9*10^3</f>
        <v/>
      </c>
      <c r="R281" s="433">
        <f>1-(P281/P272)</f>
        <v/>
      </c>
      <c r="S281" s="373" t="n"/>
      <c r="T281" s="374" t="n"/>
      <c r="U281" s="359" t="n"/>
      <c r="V281" s="168" t="n"/>
    </row>
    <row r="282" ht="15" customHeight="1">
      <c r="B282" s="47" t="n"/>
      <c r="C282" s="373" t="n"/>
      <c r="D282" s="374" t="n"/>
      <c r="E282" s="374" t="n"/>
      <c r="F282" s="190" t="n"/>
      <c r="G282" s="374" t="n"/>
      <c r="H282" s="41" t="n"/>
      <c r="I282" s="373" t="n"/>
      <c r="J282" s="154">
        <f>F282-I281</f>
        <v/>
      </c>
      <c r="K282" s="376" t="n"/>
      <c r="L282" s="375" t="n"/>
      <c r="M282" s="359" t="n"/>
      <c r="N282" s="376" t="n"/>
      <c r="O282" s="373" t="n"/>
      <c r="P282" s="359" t="n"/>
      <c r="Q282" s="376" t="n"/>
      <c r="R282" s="376" t="n"/>
      <c r="S282" s="373" t="n"/>
      <c r="T282" s="374" t="n"/>
      <c r="U282" s="359" t="n"/>
      <c r="V282" s="168" t="n"/>
    </row>
    <row r="283" ht="15" customHeight="1" thickBot="1">
      <c r="B283" s="47" t="n"/>
      <c r="C283" s="403" t="n"/>
      <c r="D283" s="402" t="n"/>
      <c r="E283" s="402" t="n"/>
      <c r="F283" s="191" t="n"/>
      <c r="G283" s="402" t="n"/>
      <c r="H283" s="44" t="n"/>
      <c r="I283" s="377" t="n"/>
      <c r="J283" s="156">
        <f>F283-I281</f>
        <v/>
      </c>
      <c r="K283" s="381" t="n"/>
      <c r="L283" s="379" t="n"/>
      <c r="M283" s="380" t="n"/>
      <c r="N283" s="406" t="n"/>
      <c r="O283" s="377" t="n"/>
      <c r="P283" s="380" t="n"/>
      <c r="Q283" s="381" t="n"/>
      <c r="R283" s="406" t="n"/>
      <c r="S283" s="377" t="n"/>
      <c r="T283" s="378" t="n"/>
      <c r="U283" s="380" t="n"/>
      <c r="V283" s="168" t="n"/>
    </row>
    <row r="284" ht="15" customHeight="1">
      <c r="B284" s="47" t="n"/>
      <c r="C284" s="348" t="n">
        <v>18</v>
      </c>
      <c r="D284" s="313" t="n"/>
      <c r="E284" s="313" t="n"/>
      <c r="F284" s="190" t="n"/>
      <c r="G284" s="313" t="n"/>
      <c r="H284" s="43" t="n"/>
      <c r="I284" s="408">
        <f>AVERAGE(F284:F286)</f>
        <v/>
      </c>
      <c r="J284" s="153">
        <f>F284-I284</f>
        <v/>
      </c>
      <c r="K284" s="436" t="inlineStr">
        <is>
          <t>-</t>
        </is>
      </c>
      <c r="L284" s="410">
        <f>(I284-$D$57)/$D$59</f>
        <v/>
      </c>
      <c r="M284" s="411">
        <f>10^L284</f>
        <v/>
      </c>
      <c r="N284" s="322">
        <f>M284*(452/G284)</f>
        <v/>
      </c>
      <c r="O284" s="412">
        <f>N284*E284</f>
        <v/>
      </c>
      <c r="P284" s="413">
        <f>O284/1000</f>
        <v/>
      </c>
      <c r="Q284" s="414">
        <f>((P284*10^-12)*(G284*617.9))*10^-6*10^9*10^3</f>
        <v/>
      </c>
      <c r="R284" s="437" t="inlineStr">
        <is>
          <t>-</t>
        </is>
      </c>
      <c r="S284" s="438">
        <f>AVERAGE(O284:O295)</f>
        <v/>
      </c>
      <c r="T284" s="439">
        <f>AVERAGE(P284:P295)</f>
        <v/>
      </c>
      <c r="U284" s="444">
        <f>AVERAGE(Q284:Q295)</f>
        <v/>
      </c>
      <c r="V284" s="168" t="n"/>
    </row>
    <row r="285" ht="15" customHeight="1">
      <c r="B285" s="47" t="n"/>
      <c r="C285" s="373" t="n"/>
      <c r="D285" s="374" t="n"/>
      <c r="E285" s="374" t="n"/>
      <c r="F285" s="190" t="n"/>
      <c r="G285" s="374" t="n"/>
      <c r="H285" s="41" t="n"/>
      <c r="I285" s="373" t="n"/>
      <c r="J285" s="154">
        <f>F285-I284</f>
        <v/>
      </c>
      <c r="K285" s="376" t="n"/>
      <c r="L285" s="375" t="n"/>
      <c r="M285" s="359" t="n"/>
      <c r="N285" s="376" t="n"/>
      <c r="O285" s="373" t="n"/>
      <c r="P285" s="359" t="n"/>
      <c r="Q285" s="376" t="n"/>
      <c r="R285" s="376" t="n"/>
      <c r="S285" s="373" t="n"/>
      <c r="T285" s="374" t="n"/>
      <c r="U285" s="359" t="n"/>
      <c r="V285" s="168" t="n"/>
    </row>
    <row r="286" ht="15" customHeight="1">
      <c r="B286" s="47" t="n"/>
      <c r="C286" s="373" t="n"/>
      <c r="D286" s="374" t="n"/>
      <c r="E286" s="402" t="n"/>
      <c r="F286" s="190" t="n"/>
      <c r="G286" s="374" t="n"/>
      <c r="H286" s="41" t="n"/>
      <c r="I286" s="403" t="n"/>
      <c r="J286" s="154">
        <f>F286-I284</f>
        <v/>
      </c>
      <c r="K286" s="406" t="n"/>
      <c r="L286" s="404" t="n"/>
      <c r="M286" s="405" t="n"/>
      <c r="N286" s="406" t="n"/>
      <c r="O286" s="403" t="n"/>
      <c r="P286" s="405" t="n"/>
      <c r="Q286" s="406" t="n"/>
      <c r="R286" s="406" t="n"/>
      <c r="S286" s="373" t="n"/>
      <c r="T286" s="374" t="n"/>
      <c r="U286" s="359" t="n"/>
      <c r="V286" s="168" t="n"/>
    </row>
    <row r="287" ht="15" customHeight="1">
      <c r="B287" s="47" t="n"/>
      <c r="C287" s="373" t="n"/>
      <c r="D287" s="374" t="n"/>
      <c r="E287" s="314" t="n"/>
      <c r="F287" s="190" t="n"/>
      <c r="G287" s="374" t="n"/>
      <c r="H287" s="40" t="n"/>
      <c r="I287" s="280">
        <f>AVERAGE(F287:F289)</f>
        <v/>
      </c>
      <c r="J287" s="151">
        <f>F287-I287</f>
        <v/>
      </c>
      <c r="K287" s="432">
        <f>I287-I284</f>
        <v/>
      </c>
      <c r="L287" s="285">
        <f>(I287-$D$57)/$D$59</f>
        <v/>
      </c>
      <c r="M287" s="286">
        <f>10^L287</f>
        <v/>
      </c>
      <c r="N287" s="316">
        <f>M287*(452/G284)</f>
        <v/>
      </c>
      <c r="O287" s="288">
        <f>N287*E287</f>
        <v/>
      </c>
      <c r="P287" s="277">
        <f>O287/1000</f>
        <v/>
      </c>
      <c r="Q287" s="278">
        <f>((P287*10^-12)*(G284*617.9))*10^-6*10^9*10^3</f>
        <v/>
      </c>
      <c r="R287" s="433">
        <f>1-(P287/P284)</f>
        <v/>
      </c>
      <c r="S287" s="373" t="n"/>
      <c r="T287" s="374" t="n"/>
      <c r="U287" s="359" t="n"/>
      <c r="V287" s="168" t="n"/>
    </row>
    <row r="288" ht="15" customHeight="1">
      <c r="B288" s="47" t="n"/>
      <c r="C288" s="373" t="n"/>
      <c r="D288" s="374" t="n"/>
      <c r="E288" s="374" t="n"/>
      <c r="F288" s="190" t="n"/>
      <c r="G288" s="374" t="n"/>
      <c r="H288" s="41" t="n"/>
      <c r="I288" s="373" t="n"/>
      <c r="J288" s="154">
        <f>F288-I287</f>
        <v/>
      </c>
      <c r="K288" s="376" t="n"/>
      <c r="L288" s="375" t="n"/>
      <c r="M288" s="359" t="n"/>
      <c r="N288" s="376" t="n"/>
      <c r="O288" s="373" t="n"/>
      <c r="P288" s="359" t="n"/>
      <c r="Q288" s="376" t="n"/>
      <c r="R288" s="376" t="n"/>
      <c r="S288" s="373" t="n"/>
      <c r="T288" s="374" t="n"/>
      <c r="U288" s="359" t="n"/>
      <c r="V288" s="168" t="n"/>
    </row>
    <row r="289" ht="15" customHeight="1">
      <c r="B289" s="47" t="n"/>
      <c r="C289" s="373" t="n"/>
      <c r="D289" s="374" t="n"/>
      <c r="E289" s="402" t="n"/>
      <c r="F289" s="190" t="n"/>
      <c r="G289" s="374" t="n"/>
      <c r="H289" s="41" t="n"/>
      <c r="I289" s="403" t="n"/>
      <c r="J289" s="154">
        <f>F289-I287</f>
        <v/>
      </c>
      <c r="K289" s="406" t="n"/>
      <c r="L289" s="404" t="n"/>
      <c r="M289" s="405" t="n"/>
      <c r="N289" s="406" t="n"/>
      <c r="O289" s="403" t="n"/>
      <c r="P289" s="405" t="n"/>
      <c r="Q289" s="406" t="n"/>
      <c r="R289" s="406" t="n"/>
      <c r="S289" s="373" t="n"/>
      <c r="T289" s="374" t="n"/>
      <c r="U289" s="359" t="n"/>
      <c r="V289" s="168" t="n"/>
    </row>
    <row r="290" ht="15" customHeight="1">
      <c r="B290" s="47" t="n"/>
      <c r="C290" s="373" t="n"/>
      <c r="D290" s="374" t="n"/>
      <c r="E290" s="314" t="n"/>
      <c r="F290" s="190" t="n"/>
      <c r="G290" s="374" t="n"/>
      <c r="H290" s="40" t="n"/>
      <c r="I290" s="280">
        <f>AVERAGE(F290:F292)</f>
        <v/>
      </c>
      <c r="J290" s="151">
        <f>F290-I290</f>
        <v/>
      </c>
      <c r="K290" s="432">
        <f>I290-I287</f>
        <v/>
      </c>
      <c r="L290" s="285">
        <f>(I290-$D$57)/$D$59</f>
        <v/>
      </c>
      <c r="M290" s="286">
        <f>10^L290</f>
        <v/>
      </c>
      <c r="N290" s="316">
        <f>M290*(452/G284)</f>
        <v/>
      </c>
      <c r="O290" s="288">
        <f>N290*E290</f>
        <v/>
      </c>
      <c r="P290" s="277">
        <f>O290/1000</f>
        <v/>
      </c>
      <c r="Q290" s="278">
        <f>((P290*10^-12)*(G284*617.9))*10^-6*10^9*10^3</f>
        <v/>
      </c>
      <c r="R290" s="433">
        <f>1-(P290/P284)</f>
        <v/>
      </c>
      <c r="S290" s="373" t="n"/>
      <c r="T290" s="374" t="n"/>
      <c r="U290" s="359" t="n"/>
      <c r="V290" s="168" t="n"/>
    </row>
    <row r="291" ht="15" customHeight="1">
      <c r="B291" s="47" t="n"/>
      <c r="C291" s="373" t="n"/>
      <c r="D291" s="374" t="n"/>
      <c r="E291" s="374" t="n"/>
      <c r="F291" s="190" t="n"/>
      <c r="G291" s="374" t="n"/>
      <c r="H291" s="41" t="n"/>
      <c r="I291" s="373" t="n"/>
      <c r="J291" s="154">
        <f>F291-I290</f>
        <v/>
      </c>
      <c r="K291" s="376" t="n"/>
      <c r="L291" s="375" t="n"/>
      <c r="M291" s="359" t="n"/>
      <c r="N291" s="376" t="n"/>
      <c r="O291" s="373" t="n"/>
      <c r="P291" s="359" t="n"/>
      <c r="Q291" s="376" t="n"/>
      <c r="R291" s="376" t="n"/>
      <c r="S291" s="373" t="n"/>
      <c r="T291" s="374" t="n"/>
      <c r="U291" s="359" t="n"/>
      <c r="V291" s="168" t="n"/>
    </row>
    <row r="292" ht="15" customHeight="1">
      <c r="B292" s="47" t="n"/>
      <c r="C292" s="373" t="n"/>
      <c r="D292" s="374" t="n"/>
      <c r="E292" s="402" t="n"/>
      <c r="F292" s="190" t="n"/>
      <c r="G292" s="374" t="n"/>
      <c r="H292" s="41" t="n"/>
      <c r="I292" s="403" t="n"/>
      <c r="J292" s="154">
        <f>F292-I290</f>
        <v/>
      </c>
      <c r="K292" s="406" t="n"/>
      <c r="L292" s="404" t="n"/>
      <c r="M292" s="405" t="n"/>
      <c r="N292" s="406" t="n"/>
      <c r="O292" s="403" t="n"/>
      <c r="P292" s="405" t="n"/>
      <c r="Q292" s="406" t="n"/>
      <c r="R292" s="406" t="n"/>
      <c r="S292" s="373" t="n"/>
      <c r="T292" s="374" t="n"/>
      <c r="U292" s="359" t="n"/>
      <c r="V292" s="168" t="n"/>
    </row>
    <row r="293" ht="15" customHeight="1">
      <c r="B293" s="47" t="n"/>
      <c r="C293" s="373" t="n"/>
      <c r="D293" s="374" t="n"/>
      <c r="E293" s="314" t="n"/>
      <c r="F293" s="190" t="n"/>
      <c r="G293" s="374" t="n"/>
      <c r="H293" s="40" t="n"/>
      <c r="I293" s="247">
        <f>AVERAGE(F293:F295)</f>
        <v/>
      </c>
      <c r="J293" s="151">
        <f>F293-I293</f>
        <v/>
      </c>
      <c r="K293" s="434">
        <f>I293-I290</f>
        <v/>
      </c>
      <c r="L293" s="251">
        <f>(I293-$D$57)/$D$59</f>
        <v/>
      </c>
      <c r="M293" s="266">
        <f>10^L293</f>
        <v/>
      </c>
      <c r="N293" s="316">
        <f>M293*(452/G284)</f>
        <v/>
      </c>
      <c r="O293" s="260">
        <f>N293*E293</f>
        <v/>
      </c>
      <c r="P293" s="257">
        <f>O293/1000</f>
        <v/>
      </c>
      <c r="Q293" s="254">
        <f>((P293*10^-12)*(G284*617.9))*10^-6*10^9*10^3</f>
        <v/>
      </c>
      <c r="R293" s="433">
        <f>1-(P293/P284)</f>
        <v/>
      </c>
      <c r="S293" s="373" t="n"/>
      <c r="T293" s="374" t="n"/>
      <c r="U293" s="359" t="n"/>
      <c r="V293" s="168" t="n"/>
    </row>
    <row r="294" ht="15" customHeight="1">
      <c r="B294" s="47" t="n"/>
      <c r="C294" s="373" t="n"/>
      <c r="D294" s="374" t="n"/>
      <c r="E294" s="374" t="n"/>
      <c r="F294" s="190" t="n"/>
      <c r="G294" s="374" t="n"/>
      <c r="H294" s="41" t="n"/>
      <c r="I294" s="373" t="n"/>
      <c r="J294" s="154">
        <f>F294-I293</f>
        <v/>
      </c>
      <c r="K294" s="376" t="n"/>
      <c r="L294" s="375" t="n"/>
      <c r="M294" s="359" t="n"/>
      <c r="N294" s="376" t="n"/>
      <c r="O294" s="373" t="n"/>
      <c r="P294" s="359" t="n"/>
      <c r="Q294" s="376" t="n"/>
      <c r="R294" s="376" t="n"/>
      <c r="S294" s="373" t="n"/>
      <c r="T294" s="374" t="n"/>
      <c r="U294" s="359" t="n"/>
      <c r="V294" s="168" t="n"/>
    </row>
    <row r="295" ht="15" customHeight="1" thickBot="1">
      <c r="B295" s="47" t="n"/>
      <c r="C295" s="403" t="n"/>
      <c r="D295" s="402" t="n"/>
      <c r="E295" s="402" t="n"/>
      <c r="F295" s="191" t="n"/>
      <c r="G295" s="402" t="n"/>
      <c r="H295" s="44" t="n"/>
      <c r="I295" s="377" t="n"/>
      <c r="J295" s="156">
        <f>F295-I293</f>
        <v/>
      </c>
      <c r="K295" s="381" t="n"/>
      <c r="L295" s="379" t="n"/>
      <c r="M295" s="380" t="n"/>
      <c r="N295" s="406" t="n"/>
      <c r="O295" s="377" t="n"/>
      <c r="P295" s="380" t="n"/>
      <c r="Q295" s="381" t="n"/>
      <c r="R295" s="406" t="n"/>
      <c r="S295" s="377" t="n"/>
      <c r="T295" s="378" t="n"/>
      <c r="U295" s="380" t="n"/>
      <c r="V295" s="168" t="n"/>
    </row>
    <row r="296" ht="15" customHeight="1">
      <c r="B296" s="47" t="n"/>
      <c r="C296" s="348" t="n">
        <v>19</v>
      </c>
      <c r="D296" s="313" t="n"/>
      <c r="E296" s="313" t="n"/>
      <c r="F296" s="190" t="n"/>
      <c r="G296" s="313" t="n"/>
      <c r="H296" s="43" t="n"/>
      <c r="I296" s="408">
        <f>AVERAGE(F296:F298)</f>
        <v/>
      </c>
      <c r="J296" s="153">
        <f>F296-I296</f>
        <v/>
      </c>
      <c r="K296" s="436" t="inlineStr">
        <is>
          <t>-</t>
        </is>
      </c>
      <c r="L296" s="410">
        <f>(I296-$D$57)/$D$59</f>
        <v/>
      </c>
      <c r="M296" s="411">
        <f>10^L296</f>
        <v/>
      </c>
      <c r="N296" s="322">
        <f>M296*(452/G296)</f>
        <v/>
      </c>
      <c r="O296" s="412">
        <f>N296*E296</f>
        <v/>
      </c>
      <c r="P296" s="413">
        <f>O296/1000</f>
        <v/>
      </c>
      <c r="Q296" s="414">
        <f>((P296*10^-12)*(G296*617.9))*10^-6*10^9*10^3</f>
        <v/>
      </c>
      <c r="R296" s="437" t="inlineStr">
        <is>
          <t>-</t>
        </is>
      </c>
      <c r="S296" s="438">
        <f>AVERAGE(O296:O307)</f>
        <v/>
      </c>
      <c r="T296" s="439">
        <f>AVERAGE(P296:P307)</f>
        <v/>
      </c>
      <c r="U296" s="444">
        <f>AVERAGE(Q296:Q307)</f>
        <v/>
      </c>
      <c r="V296" s="168" t="n"/>
    </row>
    <row r="297" ht="15" customHeight="1">
      <c r="B297" s="47" t="n"/>
      <c r="C297" s="373" t="n"/>
      <c r="D297" s="374" t="n"/>
      <c r="E297" s="374" t="n"/>
      <c r="F297" s="190" t="n"/>
      <c r="G297" s="374" t="n"/>
      <c r="H297" s="41" t="n"/>
      <c r="I297" s="373" t="n"/>
      <c r="J297" s="154">
        <f>F297-I296</f>
        <v/>
      </c>
      <c r="K297" s="376" t="n"/>
      <c r="L297" s="375" t="n"/>
      <c r="M297" s="359" t="n"/>
      <c r="N297" s="376" t="n"/>
      <c r="O297" s="373" t="n"/>
      <c r="P297" s="359" t="n"/>
      <c r="Q297" s="376" t="n"/>
      <c r="R297" s="376" t="n"/>
      <c r="S297" s="373" t="n"/>
      <c r="T297" s="374" t="n"/>
      <c r="U297" s="359" t="n"/>
      <c r="V297" s="168" t="n"/>
    </row>
    <row r="298" ht="15" customHeight="1">
      <c r="B298" s="47" t="n"/>
      <c r="C298" s="373" t="n"/>
      <c r="D298" s="374" t="n"/>
      <c r="E298" s="402" t="n"/>
      <c r="F298" s="190" t="n"/>
      <c r="G298" s="374" t="n"/>
      <c r="H298" s="41" t="n"/>
      <c r="I298" s="403" t="n"/>
      <c r="J298" s="154">
        <f>F298-I296</f>
        <v/>
      </c>
      <c r="K298" s="406" t="n"/>
      <c r="L298" s="404" t="n"/>
      <c r="M298" s="405" t="n"/>
      <c r="N298" s="406" t="n"/>
      <c r="O298" s="403" t="n"/>
      <c r="P298" s="405" t="n"/>
      <c r="Q298" s="406" t="n"/>
      <c r="R298" s="406" t="n"/>
      <c r="S298" s="373" t="n"/>
      <c r="T298" s="374" t="n"/>
      <c r="U298" s="359" t="n"/>
      <c r="V298" s="168" t="n"/>
    </row>
    <row r="299" ht="15" customHeight="1">
      <c r="B299" s="47" t="n"/>
      <c r="C299" s="373" t="n"/>
      <c r="D299" s="374" t="n"/>
      <c r="E299" s="314" t="n"/>
      <c r="F299" s="190" t="n"/>
      <c r="G299" s="374" t="n"/>
      <c r="H299" s="40" t="n"/>
      <c r="I299" s="280">
        <f>AVERAGE(F299:F301)</f>
        <v/>
      </c>
      <c r="J299" s="151">
        <f>F299-I299</f>
        <v/>
      </c>
      <c r="K299" s="432">
        <f>I299-I296</f>
        <v/>
      </c>
      <c r="L299" s="285">
        <f>(I299-$D$57)/$D$59</f>
        <v/>
      </c>
      <c r="M299" s="286">
        <f>10^L299</f>
        <v/>
      </c>
      <c r="N299" s="316">
        <f>M299*(452/G296)</f>
        <v/>
      </c>
      <c r="O299" s="288">
        <f>N299*E299</f>
        <v/>
      </c>
      <c r="P299" s="277">
        <f>O299/1000</f>
        <v/>
      </c>
      <c r="Q299" s="278">
        <f>((P299*10^-12)*(G296*617.9))*10^-6*10^9*10^3</f>
        <v/>
      </c>
      <c r="R299" s="433">
        <f>1-(P299/P296)</f>
        <v/>
      </c>
      <c r="S299" s="373" t="n"/>
      <c r="T299" s="374" t="n"/>
      <c r="U299" s="359" t="n"/>
      <c r="V299" s="168" t="n"/>
    </row>
    <row r="300" ht="15" customHeight="1">
      <c r="B300" s="47" t="n"/>
      <c r="C300" s="373" t="n"/>
      <c r="D300" s="374" t="n"/>
      <c r="E300" s="374" t="n"/>
      <c r="F300" s="190" t="n"/>
      <c r="G300" s="374" t="n"/>
      <c r="H300" s="41" t="n"/>
      <c r="I300" s="373" t="n"/>
      <c r="J300" s="154">
        <f>F300-I299</f>
        <v/>
      </c>
      <c r="K300" s="376" t="n"/>
      <c r="L300" s="375" t="n"/>
      <c r="M300" s="359" t="n"/>
      <c r="N300" s="376" t="n"/>
      <c r="O300" s="373" t="n"/>
      <c r="P300" s="359" t="n"/>
      <c r="Q300" s="376" t="n"/>
      <c r="R300" s="376" t="n"/>
      <c r="S300" s="373" t="n"/>
      <c r="T300" s="374" t="n"/>
      <c r="U300" s="359" t="n"/>
      <c r="V300" s="168" t="n"/>
    </row>
    <row r="301" ht="15" customHeight="1">
      <c r="B301" s="47" t="n"/>
      <c r="C301" s="373" t="n"/>
      <c r="D301" s="374" t="n"/>
      <c r="E301" s="402" t="n"/>
      <c r="F301" s="190" t="n"/>
      <c r="G301" s="374" t="n"/>
      <c r="H301" s="41" t="n"/>
      <c r="I301" s="403" t="n"/>
      <c r="J301" s="154">
        <f>F301-I299</f>
        <v/>
      </c>
      <c r="K301" s="406" t="n"/>
      <c r="L301" s="404" t="n"/>
      <c r="M301" s="405" t="n"/>
      <c r="N301" s="406" t="n"/>
      <c r="O301" s="403" t="n"/>
      <c r="P301" s="405" t="n"/>
      <c r="Q301" s="406" t="n"/>
      <c r="R301" s="406" t="n"/>
      <c r="S301" s="373" t="n"/>
      <c r="T301" s="374" t="n"/>
      <c r="U301" s="359" t="n"/>
      <c r="V301" s="168" t="n"/>
    </row>
    <row r="302" ht="15" customHeight="1">
      <c r="B302" s="47" t="n"/>
      <c r="C302" s="373" t="n"/>
      <c r="D302" s="374" t="n"/>
      <c r="E302" s="314" t="n"/>
      <c r="F302" s="190" t="n"/>
      <c r="G302" s="374" t="n"/>
      <c r="H302" s="40" t="n"/>
      <c r="I302" s="280">
        <f>AVERAGE(F302:F304)</f>
        <v/>
      </c>
      <c r="J302" s="151">
        <f>F302-I302</f>
        <v/>
      </c>
      <c r="K302" s="432">
        <f>I302-I299</f>
        <v/>
      </c>
      <c r="L302" s="285">
        <f>(I302-$D$57)/$D$59</f>
        <v/>
      </c>
      <c r="M302" s="286">
        <f>10^L302</f>
        <v/>
      </c>
      <c r="N302" s="316">
        <f>M302*(452/G296)</f>
        <v/>
      </c>
      <c r="O302" s="288">
        <f>N302*E302</f>
        <v/>
      </c>
      <c r="P302" s="277">
        <f>O302/1000</f>
        <v/>
      </c>
      <c r="Q302" s="278">
        <f>((P302*10^-12)*(G296*617.9))*10^-6*10^9*10^3</f>
        <v/>
      </c>
      <c r="R302" s="433">
        <f>1-(P302/P296)</f>
        <v/>
      </c>
      <c r="S302" s="373" t="n"/>
      <c r="T302" s="374" t="n"/>
      <c r="U302" s="359" t="n"/>
      <c r="V302" s="168" t="n"/>
    </row>
    <row r="303" ht="15" customHeight="1">
      <c r="B303" s="47" t="n"/>
      <c r="C303" s="373" t="n"/>
      <c r="D303" s="374" t="n"/>
      <c r="E303" s="374" t="n"/>
      <c r="F303" s="190" t="n"/>
      <c r="G303" s="374" t="n"/>
      <c r="H303" s="41" t="n"/>
      <c r="I303" s="373" t="n"/>
      <c r="J303" s="154">
        <f>F303-I302</f>
        <v/>
      </c>
      <c r="K303" s="376" t="n"/>
      <c r="L303" s="375" t="n"/>
      <c r="M303" s="359" t="n"/>
      <c r="N303" s="376" t="n"/>
      <c r="O303" s="373" t="n"/>
      <c r="P303" s="359" t="n"/>
      <c r="Q303" s="376" t="n"/>
      <c r="R303" s="376" t="n"/>
      <c r="S303" s="373" t="n"/>
      <c r="T303" s="374" t="n"/>
      <c r="U303" s="359" t="n"/>
      <c r="V303" s="168" t="n"/>
    </row>
    <row r="304" ht="15" customHeight="1">
      <c r="B304" s="47" t="n"/>
      <c r="C304" s="373" t="n"/>
      <c r="D304" s="374" t="n"/>
      <c r="E304" s="402" t="n"/>
      <c r="F304" s="190" t="n"/>
      <c r="G304" s="374" t="n"/>
      <c r="H304" s="41" t="n"/>
      <c r="I304" s="403" t="n"/>
      <c r="J304" s="154">
        <f>F304-I302</f>
        <v/>
      </c>
      <c r="K304" s="406" t="n"/>
      <c r="L304" s="404" t="n"/>
      <c r="M304" s="405" t="n"/>
      <c r="N304" s="406" t="n"/>
      <c r="O304" s="403" t="n"/>
      <c r="P304" s="405" t="n"/>
      <c r="Q304" s="406" t="n"/>
      <c r="R304" s="406" t="n"/>
      <c r="S304" s="373" t="n"/>
      <c r="T304" s="374" t="n"/>
      <c r="U304" s="359" t="n"/>
      <c r="V304" s="168" t="n"/>
    </row>
    <row r="305" ht="15" customHeight="1">
      <c r="B305" s="47" t="n"/>
      <c r="C305" s="373" t="n"/>
      <c r="D305" s="374" t="n"/>
      <c r="E305" s="314" t="n"/>
      <c r="F305" s="190" t="n"/>
      <c r="G305" s="374" t="n"/>
      <c r="H305" s="40" t="n"/>
      <c r="I305" s="247">
        <f>AVERAGE(F305:F307)</f>
        <v/>
      </c>
      <c r="J305" s="151">
        <f>F305-I305</f>
        <v/>
      </c>
      <c r="K305" s="434">
        <f>I305-I302</f>
        <v/>
      </c>
      <c r="L305" s="251">
        <f>(I305-$D$57)/$D$59</f>
        <v/>
      </c>
      <c r="M305" s="266">
        <f>10^L305</f>
        <v/>
      </c>
      <c r="N305" s="316">
        <f>M305*(452/G296)</f>
        <v/>
      </c>
      <c r="O305" s="260">
        <f>N305*E305</f>
        <v/>
      </c>
      <c r="P305" s="257">
        <f>O305/1000</f>
        <v/>
      </c>
      <c r="Q305" s="254">
        <f>((P305*10^-12)*(G296*617.9))*10^-6*10^9*10^3</f>
        <v/>
      </c>
      <c r="R305" s="433">
        <f>1-(P305/P296)</f>
        <v/>
      </c>
      <c r="S305" s="373" t="n"/>
      <c r="T305" s="374" t="n"/>
      <c r="U305" s="359" t="n"/>
      <c r="V305" s="168" t="n"/>
    </row>
    <row r="306" ht="15" customHeight="1">
      <c r="B306" s="47" t="n"/>
      <c r="C306" s="373" t="n"/>
      <c r="D306" s="374" t="n"/>
      <c r="E306" s="374" t="n"/>
      <c r="F306" s="190" t="n"/>
      <c r="G306" s="374" t="n"/>
      <c r="H306" s="41" t="n"/>
      <c r="I306" s="373" t="n"/>
      <c r="J306" s="154">
        <f>F306-I305</f>
        <v/>
      </c>
      <c r="K306" s="376" t="n"/>
      <c r="L306" s="375" t="n"/>
      <c r="M306" s="359" t="n"/>
      <c r="N306" s="376" t="n"/>
      <c r="O306" s="373" t="n"/>
      <c r="P306" s="359" t="n"/>
      <c r="Q306" s="376" t="n"/>
      <c r="R306" s="376" t="n"/>
      <c r="S306" s="373" t="n"/>
      <c r="T306" s="374" t="n"/>
      <c r="U306" s="359" t="n"/>
      <c r="V306" s="168" t="n"/>
    </row>
    <row r="307" ht="15" customHeight="1" thickBot="1">
      <c r="B307" s="47" t="n"/>
      <c r="C307" s="403" t="n"/>
      <c r="D307" s="402" t="n"/>
      <c r="E307" s="402" t="n"/>
      <c r="F307" s="191" t="n"/>
      <c r="G307" s="402" t="n"/>
      <c r="H307" s="44" t="n"/>
      <c r="I307" s="377" t="n"/>
      <c r="J307" s="156">
        <f>F307-I305</f>
        <v/>
      </c>
      <c r="K307" s="381" t="n"/>
      <c r="L307" s="379" t="n"/>
      <c r="M307" s="380" t="n"/>
      <c r="N307" s="406" t="n"/>
      <c r="O307" s="377" t="n"/>
      <c r="P307" s="380" t="n"/>
      <c r="Q307" s="381" t="n"/>
      <c r="R307" s="406" t="n"/>
      <c r="S307" s="377" t="n"/>
      <c r="T307" s="378" t="n"/>
      <c r="U307" s="380" t="n"/>
      <c r="V307" s="168" t="n"/>
    </row>
    <row r="308" ht="15" customHeight="1">
      <c r="B308" s="47" t="n"/>
      <c r="C308" s="348" t="n">
        <v>20</v>
      </c>
      <c r="D308" s="313" t="n"/>
      <c r="E308" s="313" t="n"/>
      <c r="F308" s="190" t="n"/>
      <c r="G308" s="313" t="n"/>
      <c r="H308" s="43" t="n"/>
      <c r="I308" s="408">
        <f>AVERAGE(F308:F310)</f>
        <v/>
      </c>
      <c r="J308" s="153">
        <f>F308-I308</f>
        <v/>
      </c>
      <c r="K308" s="436" t="inlineStr">
        <is>
          <t>-</t>
        </is>
      </c>
      <c r="L308" s="410">
        <f>(I308-$D$57)/$D$59</f>
        <v/>
      </c>
      <c r="M308" s="411">
        <f>10^L308</f>
        <v/>
      </c>
      <c r="N308" s="322">
        <f>M308*(452/G308)</f>
        <v/>
      </c>
      <c r="O308" s="412">
        <f>N308*E308</f>
        <v/>
      </c>
      <c r="P308" s="413">
        <f>O308/1000</f>
        <v/>
      </c>
      <c r="Q308" s="414">
        <f>((P308*10^-12)*(G308*617.9))*10^-6*10^9*10^3</f>
        <v/>
      </c>
      <c r="R308" s="437" t="inlineStr">
        <is>
          <t>-</t>
        </is>
      </c>
      <c r="S308" s="438">
        <f>AVERAGE(O308:O319)</f>
        <v/>
      </c>
      <c r="T308" s="439">
        <f>AVERAGE(P308:P319)</f>
        <v/>
      </c>
      <c r="U308" s="444">
        <f>AVERAGE(Q308:Q319)</f>
        <v/>
      </c>
      <c r="V308" s="168" t="n"/>
    </row>
    <row r="309" ht="15" customHeight="1">
      <c r="B309" s="47" t="n"/>
      <c r="C309" s="373" t="n"/>
      <c r="D309" s="374" t="n"/>
      <c r="E309" s="374" t="n"/>
      <c r="F309" s="190" t="n"/>
      <c r="G309" s="374" t="n"/>
      <c r="H309" s="41" t="n"/>
      <c r="I309" s="373" t="n"/>
      <c r="J309" s="154">
        <f>F309-I308</f>
        <v/>
      </c>
      <c r="K309" s="376" t="n"/>
      <c r="L309" s="375" t="n"/>
      <c r="M309" s="359" t="n"/>
      <c r="N309" s="376" t="n"/>
      <c r="O309" s="373" t="n"/>
      <c r="P309" s="359" t="n"/>
      <c r="Q309" s="376" t="n"/>
      <c r="R309" s="376" t="n"/>
      <c r="S309" s="373" t="n"/>
      <c r="T309" s="374" t="n"/>
      <c r="U309" s="359" t="n"/>
      <c r="V309" s="168" t="n"/>
    </row>
    <row r="310" ht="15" customHeight="1">
      <c r="B310" s="47" t="n"/>
      <c r="C310" s="373" t="n"/>
      <c r="D310" s="374" t="n"/>
      <c r="E310" s="402" t="n"/>
      <c r="F310" s="190" t="n"/>
      <c r="G310" s="374" t="n"/>
      <c r="H310" s="41" t="n"/>
      <c r="I310" s="403" t="n"/>
      <c r="J310" s="154">
        <f>F310-I308</f>
        <v/>
      </c>
      <c r="K310" s="406" t="n"/>
      <c r="L310" s="404" t="n"/>
      <c r="M310" s="405" t="n"/>
      <c r="N310" s="406" t="n"/>
      <c r="O310" s="403" t="n"/>
      <c r="P310" s="405" t="n"/>
      <c r="Q310" s="406" t="n"/>
      <c r="R310" s="406" t="n"/>
      <c r="S310" s="373" t="n"/>
      <c r="T310" s="374" t="n"/>
      <c r="U310" s="359" t="n"/>
      <c r="V310" s="168" t="n"/>
    </row>
    <row r="311" ht="15" customHeight="1">
      <c r="B311" s="47" t="n"/>
      <c r="C311" s="373" t="n"/>
      <c r="D311" s="374" t="n"/>
      <c r="E311" s="314" t="n"/>
      <c r="F311" s="190" t="n"/>
      <c r="G311" s="374" t="n"/>
      <c r="H311" s="40" t="n"/>
      <c r="I311" s="280">
        <f>AVERAGE(F311:F313)</f>
        <v/>
      </c>
      <c r="J311" s="151">
        <f>F311-I311</f>
        <v/>
      </c>
      <c r="K311" s="432">
        <f>I311-I308</f>
        <v/>
      </c>
      <c r="L311" s="285">
        <f>(I311-$D$57)/$D$59</f>
        <v/>
      </c>
      <c r="M311" s="286">
        <f>10^L311</f>
        <v/>
      </c>
      <c r="N311" s="316">
        <f>M311*(452/G308)</f>
        <v/>
      </c>
      <c r="O311" s="288">
        <f>N311*E311</f>
        <v/>
      </c>
      <c r="P311" s="277">
        <f>O311/1000</f>
        <v/>
      </c>
      <c r="Q311" s="278">
        <f>((P311*10^-12)*(G308*617.9))*10^-6*10^9*10^3</f>
        <v/>
      </c>
      <c r="R311" s="433">
        <f>1-(P311/P308)</f>
        <v/>
      </c>
      <c r="S311" s="373" t="n"/>
      <c r="T311" s="374" t="n"/>
      <c r="U311" s="359" t="n"/>
      <c r="V311" s="168" t="n"/>
    </row>
    <row r="312" ht="15" customHeight="1">
      <c r="B312" s="47" t="n"/>
      <c r="C312" s="373" t="n"/>
      <c r="D312" s="374" t="n"/>
      <c r="E312" s="374" t="n"/>
      <c r="F312" s="190" t="n"/>
      <c r="G312" s="374" t="n"/>
      <c r="H312" s="41" t="n"/>
      <c r="I312" s="373" t="n"/>
      <c r="J312" s="154">
        <f>F312-I311</f>
        <v/>
      </c>
      <c r="K312" s="376" t="n"/>
      <c r="L312" s="375" t="n"/>
      <c r="M312" s="359" t="n"/>
      <c r="N312" s="376" t="n"/>
      <c r="O312" s="373" t="n"/>
      <c r="P312" s="359" t="n"/>
      <c r="Q312" s="376" t="n"/>
      <c r="R312" s="376" t="n"/>
      <c r="S312" s="373" t="n"/>
      <c r="T312" s="374" t="n"/>
      <c r="U312" s="359" t="n"/>
      <c r="V312" s="168" t="n"/>
    </row>
    <row r="313" ht="15" customHeight="1">
      <c r="B313" s="47" t="n"/>
      <c r="C313" s="373" t="n"/>
      <c r="D313" s="374" t="n"/>
      <c r="E313" s="402" t="n"/>
      <c r="F313" s="190" t="n"/>
      <c r="G313" s="374" t="n"/>
      <c r="H313" s="41" t="n"/>
      <c r="I313" s="403" t="n"/>
      <c r="J313" s="154">
        <f>F313-I311</f>
        <v/>
      </c>
      <c r="K313" s="406" t="n"/>
      <c r="L313" s="404" t="n"/>
      <c r="M313" s="405" t="n"/>
      <c r="N313" s="406" t="n"/>
      <c r="O313" s="403" t="n"/>
      <c r="P313" s="405" t="n"/>
      <c r="Q313" s="406" t="n"/>
      <c r="R313" s="406" t="n"/>
      <c r="S313" s="373" t="n"/>
      <c r="T313" s="374" t="n"/>
      <c r="U313" s="359" t="n"/>
      <c r="V313" s="168" t="n"/>
    </row>
    <row r="314" ht="15" customHeight="1">
      <c r="B314" s="47" t="n"/>
      <c r="C314" s="373" t="n"/>
      <c r="D314" s="374" t="n"/>
      <c r="E314" s="314" t="n"/>
      <c r="F314" s="190" t="n"/>
      <c r="G314" s="374" t="n"/>
      <c r="H314" s="40" t="n"/>
      <c r="I314" s="280">
        <f>AVERAGE(F314:F316)</f>
        <v/>
      </c>
      <c r="J314" s="151">
        <f>F314-I314</f>
        <v/>
      </c>
      <c r="K314" s="432">
        <f>I314-I311</f>
        <v/>
      </c>
      <c r="L314" s="285">
        <f>(I314-$D$57)/$D$59</f>
        <v/>
      </c>
      <c r="M314" s="286">
        <f>10^L314</f>
        <v/>
      </c>
      <c r="N314" s="316">
        <f>M314*(452/G308)</f>
        <v/>
      </c>
      <c r="O314" s="288">
        <f>N314*E314</f>
        <v/>
      </c>
      <c r="P314" s="277">
        <f>O314/1000</f>
        <v/>
      </c>
      <c r="Q314" s="278">
        <f>((P314*10^-12)*(G308*617.9))*10^-6*10^9*10^3</f>
        <v/>
      </c>
      <c r="R314" s="433">
        <f>1-(P314/P308)</f>
        <v/>
      </c>
      <c r="S314" s="373" t="n"/>
      <c r="T314" s="374" t="n"/>
      <c r="U314" s="359" t="n"/>
      <c r="V314" s="168" t="n"/>
    </row>
    <row r="315" ht="15" customHeight="1">
      <c r="B315" s="47" t="n"/>
      <c r="C315" s="373" t="n"/>
      <c r="D315" s="374" t="n"/>
      <c r="E315" s="374" t="n"/>
      <c r="F315" s="190" t="n"/>
      <c r="G315" s="374" t="n"/>
      <c r="H315" s="41" t="n"/>
      <c r="I315" s="373" t="n"/>
      <c r="J315" s="154">
        <f>F315-I314</f>
        <v/>
      </c>
      <c r="K315" s="376" t="n"/>
      <c r="L315" s="375" t="n"/>
      <c r="M315" s="359" t="n"/>
      <c r="N315" s="376" t="n"/>
      <c r="O315" s="373" t="n"/>
      <c r="P315" s="359" t="n"/>
      <c r="Q315" s="376" t="n"/>
      <c r="R315" s="376" t="n"/>
      <c r="S315" s="373" t="n"/>
      <c r="T315" s="374" t="n"/>
      <c r="U315" s="359" t="n"/>
      <c r="V315" s="168" t="n"/>
    </row>
    <row r="316" ht="15" customHeight="1">
      <c r="B316" s="47" t="n"/>
      <c r="C316" s="373" t="n"/>
      <c r="D316" s="374" t="n"/>
      <c r="E316" s="402" t="n"/>
      <c r="F316" s="190" t="n"/>
      <c r="G316" s="374" t="n"/>
      <c r="H316" s="41" t="n"/>
      <c r="I316" s="403" t="n"/>
      <c r="J316" s="154">
        <f>F316-I314</f>
        <v/>
      </c>
      <c r="K316" s="406" t="n"/>
      <c r="L316" s="404" t="n"/>
      <c r="M316" s="405" t="n"/>
      <c r="N316" s="406" t="n"/>
      <c r="O316" s="403" t="n"/>
      <c r="P316" s="405" t="n"/>
      <c r="Q316" s="406" t="n"/>
      <c r="R316" s="406" t="n"/>
      <c r="S316" s="373" t="n"/>
      <c r="T316" s="374" t="n"/>
      <c r="U316" s="359" t="n"/>
      <c r="V316" s="168" t="n"/>
    </row>
    <row r="317" ht="15" customHeight="1">
      <c r="B317" s="47" t="n"/>
      <c r="C317" s="373" t="n"/>
      <c r="D317" s="374" t="n"/>
      <c r="E317" s="314" t="n"/>
      <c r="F317" s="190" t="n"/>
      <c r="G317" s="374" t="n"/>
      <c r="H317" s="40" t="n"/>
      <c r="I317" s="247">
        <f>AVERAGE(F317:F319)</f>
        <v/>
      </c>
      <c r="J317" s="151">
        <f>F317-I317</f>
        <v/>
      </c>
      <c r="K317" s="434">
        <f>I317-I314</f>
        <v/>
      </c>
      <c r="L317" s="251">
        <f>(I317-$D$57)/$D$59</f>
        <v/>
      </c>
      <c r="M317" s="266">
        <f>10^L317</f>
        <v/>
      </c>
      <c r="N317" s="316">
        <f>M317*(452/G308)</f>
        <v/>
      </c>
      <c r="O317" s="260">
        <f>N317*E317</f>
        <v/>
      </c>
      <c r="P317" s="257">
        <f>O317/1000</f>
        <v/>
      </c>
      <c r="Q317" s="254">
        <f>((P317*10^-12)*(G308*617.9))*10^-6*10^9*10^3</f>
        <v/>
      </c>
      <c r="R317" s="433">
        <f>1-(P317/P308)</f>
        <v/>
      </c>
      <c r="S317" s="373" t="n"/>
      <c r="T317" s="374" t="n"/>
      <c r="U317" s="359" t="n"/>
      <c r="V317" s="168" t="n"/>
    </row>
    <row r="318" ht="15" customHeight="1">
      <c r="B318" s="47" t="n"/>
      <c r="C318" s="373" t="n"/>
      <c r="D318" s="374" t="n"/>
      <c r="E318" s="374" t="n"/>
      <c r="F318" s="190" t="n"/>
      <c r="G318" s="374" t="n"/>
      <c r="H318" s="41" t="n"/>
      <c r="I318" s="373" t="n"/>
      <c r="J318" s="154">
        <f>F318-I317</f>
        <v/>
      </c>
      <c r="K318" s="376" t="n"/>
      <c r="L318" s="375" t="n"/>
      <c r="M318" s="359" t="n"/>
      <c r="N318" s="376" t="n"/>
      <c r="O318" s="373" t="n"/>
      <c r="P318" s="359" t="n"/>
      <c r="Q318" s="376" t="n"/>
      <c r="R318" s="376" t="n"/>
      <c r="S318" s="373" t="n"/>
      <c r="T318" s="374" t="n"/>
      <c r="U318" s="359" t="n"/>
      <c r="V318" s="168" t="n"/>
    </row>
    <row r="319" ht="15" customHeight="1" thickBot="1">
      <c r="B319" s="47" t="n"/>
      <c r="C319" s="403" t="n"/>
      <c r="D319" s="402" t="n"/>
      <c r="E319" s="402" t="n"/>
      <c r="F319" s="191" t="n"/>
      <c r="G319" s="402" t="n"/>
      <c r="H319" s="44" t="n"/>
      <c r="I319" s="377" t="n"/>
      <c r="J319" s="156">
        <f>F319-I317</f>
        <v/>
      </c>
      <c r="K319" s="381" t="n"/>
      <c r="L319" s="379" t="n"/>
      <c r="M319" s="380" t="n"/>
      <c r="N319" s="406" t="n"/>
      <c r="O319" s="377" t="n"/>
      <c r="P319" s="380" t="n"/>
      <c r="Q319" s="381" t="n"/>
      <c r="R319" s="406" t="n"/>
      <c r="S319" s="377" t="n"/>
      <c r="T319" s="378" t="n"/>
      <c r="U319" s="380" t="n"/>
      <c r="V319" s="168" t="n"/>
    </row>
    <row r="320" ht="15" customHeight="1">
      <c r="B320" s="47" t="n"/>
      <c r="C320" s="348" t="n">
        <v>21</v>
      </c>
      <c r="D320" s="313" t="n"/>
      <c r="E320" s="313" t="n"/>
      <c r="F320" s="190" t="n"/>
      <c r="G320" s="313" t="n"/>
      <c r="H320" s="43" t="n"/>
      <c r="I320" s="408">
        <f>AVERAGE(F320:F322)</f>
        <v/>
      </c>
      <c r="J320" s="153">
        <f>F320-I320</f>
        <v/>
      </c>
      <c r="K320" s="436" t="inlineStr">
        <is>
          <t>-</t>
        </is>
      </c>
      <c r="L320" s="410">
        <f>(I320-$D$57)/$D$59</f>
        <v/>
      </c>
      <c r="M320" s="411">
        <f>10^L320</f>
        <v/>
      </c>
      <c r="N320" s="322">
        <f>M320*(452/G320)</f>
        <v/>
      </c>
      <c r="O320" s="412">
        <f>N320*E320</f>
        <v/>
      </c>
      <c r="P320" s="413">
        <f>O320/1000</f>
        <v/>
      </c>
      <c r="Q320" s="414">
        <f>((P320*10^-12)*(G320*617.9))*10^-6*10^9*10^3</f>
        <v/>
      </c>
      <c r="R320" s="437" t="inlineStr">
        <is>
          <t>-</t>
        </is>
      </c>
      <c r="S320" s="438">
        <f>AVERAGE(O320:O331)</f>
        <v/>
      </c>
      <c r="T320" s="439">
        <f>AVERAGE(P320:P331)</f>
        <v/>
      </c>
      <c r="U320" s="444">
        <f>AVERAGE(Q320:Q331)</f>
        <v/>
      </c>
      <c r="V320" s="168" t="n"/>
    </row>
    <row r="321" ht="15" customHeight="1">
      <c r="B321" s="47" t="n"/>
      <c r="C321" s="373" t="n"/>
      <c r="D321" s="374" t="n"/>
      <c r="E321" s="374" t="n"/>
      <c r="F321" s="190" t="n"/>
      <c r="G321" s="374" t="n"/>
      <c r="H321" s="41" t="n"/>
      <c r="I321" s="373" t="n"/>
      <c r="J321" s="154">
        <f>F321-I320</f>
        <v/>
      </c>
      <c r="K321" s="376" t="n"/>
      <c r="L321" s="375" t="n"/>
      <c r="M321" s="359" t="n"/>
      <c r="N321" s="376" t="n"/>
      <c r="O321" s="373" t="n"/>
      <c r="P321" s="359" t="n"/>
      <c r="Q321" s="376" t="n"/>
      <c r="R321" s="376" t="n"/>
      <c r="S321" s="373" t="n"/>
      <c r="T321" s="374" t="n"/>
      <c r="U321" s="359" t="n"/>
      <c r="V321" s="168" t="n"/>
    </row>
    <row r="322" ht="15" customHeight="1">
      <c r="B322" s="47" t="n"/>
      <c r="C322" s="373" t="n"/>
      <c r="D322" s="374" t="n"/>
      <c r="E322" s="402" t="n"/>
      <c r="F322" s="190" t="n"/>
      <c r="G322" s="374" t="n"/>
      <c r="H322" s="41" t="n"/>
      <c r="I322" s="403" t="n"/>
      <c r="J322" s="154">
        <f>F322-I320</f>
        <v/>
      </c>
      <c r="K322" s="406" t="n"/>
      <c r="L322" s="404" t="n"/>
      <c r="M322" s="405" t="n"/>
      <c r="N322" s="406" t="n"/>
      <c r="O322" s="403" t="n"/>
      <c r="P322" s="405" t="n"/>
      <c r="Q322" s="406" t="n"/>
      <c r="R322" s="406" t="n"/>
      <c r="S322" s="373" t="n"/>
      <c r="T322" s="374" t="n"/>
      <c r="U322" s="359" t="n"/>
      <c r="V322" s="168" t="n"/>
    </row>
    <row r="323" ht="15" customHeight="1">
      <c r="B323" s="47" t="n"/>
      <c r="C323" s="373" t="n"/>
      <c r="D323" s="374" t="n"/>
      <c r="E323" s="314" t="n"/>
      <c r="F323" s="190" t="n"/>
      <c r="G323" s="374" t="n"/>
      <c r="H323" s="40" t="n"/>
      <c r="I323" s="280">
        <f>AVERAGE(F323:F325)</f>
        <v/>
      </c>
      <c r="J323" s="151">
        <f>F323-I323</f>
        <v/>
      </c>
      <c r="K323" s="432">
        <f>I323-I320</f>
        <v/>
      </c>
      <c r="L323" s="285">
        <f>(I323-$D$57)/$D$59</f>
        <v/>
      </c>
      <c r="M323" s="286">
        <f>10^L323</f>
        <v/>
      </c>
      <c r="N323" s="316">
        <f>M323*(452/G320)</f>
        <v/>
      </c>
      <c r="O323" s="288">
        <f>N323*E323</f>
        <v/>
      </c>
      <c r="P323" s="277">
        <f>O323/1000</f>
        <v/>
      </c>
      <c r="Q323" s="278">
        <f>((P323*10^-12)*(G320*617.9))*10^-6*10^9*10^3</f>
        <v/>
      </c>
      <c r="R323" s="433">
        <f>1-(P323/P320)</f>
        <v/>
      </c>
      <c r="S323" s="373" t="n"/>
      <c r="T323" s="374" t="n"/>
      <c r="U323" s="359" t="n"/>
      <c r="V323" s="168" t="n"/>
    </row>
    <row r="324" ht="15" customHeight="1">
      <c r="B324" s="47" t="n"/>
      <c r="C324" s="373" t="n"/>
      <c r="D324" s="374" t="n"/>
      <c r="E324" s="374" t="n"/>
      <c r="F324" s="190" t="n"/>
      <c r="G324" s="374" t="n"/>
      <c r="H324" s="41" t="n"/>
      <c r="I324" s="373" t="n"/>
      <c r="J324" s="154">
        <f>F324-I323</f>
        <v/>
      </c>
      <c r="K324" s="376" t="n"/>
      <c r="L324" s="375" t="n"/>
      <c r="M324" s="359" t="n"/>
      <c r="N324" s="376" t="n"/>
      <c r="O324" s="373" t="n"/>
      <c r="P324" s="359" t="n"/>
      <c r="Q324" s="376" t="n"/>
      <c r="R324" s="376" t="n"/>
      <c r="S324" s="373" t="n"/>
      <c r="T324" s="374" t="n"/>
      <c r="U324" s="359" t="n"/>
      <c r="V324" s="168" t="n"/>
    </row>
    <row r="325" ht="15" customHeight="1">
      <c r="B325" s="47" t="n"/>
      <c r="C325" s="373" t="n"/>
      <c r="D325" s="374" t="n"/>
      <c r="E325" s="402" t="n"/>
      <c r="F325" s="190" t="n"/>
      <c r="G325" s="374" t="n"/>
      <c r="H325" s="41" t="n"/>
      <c r="I325" s="403" t="n"/>
      <c r="J325" s="154">
        <f>F325-I323</f>
        <v/>
      </c>
      <c r="K325" s="406" t="n"/>
      <c r="L325" s="404" t="n"/>
      <c r="M325" s="405" t="n"/>
      <c r="N325" s="406" t="n"/>
      <c r="O325" s="403" t="n"/>
      <c r="P325" s="405" t="n"/>
      <c r="Q325" s="406" t="n"/>
      <c r="R325" s="406" t="n"/>
      <c r="S325" s="373" t="n"/>
      <c r="T325" s="374" t="n"/>
      <c r="U325" s="359" t="n"/>
      <c r="V325" s="168" t="n"/>
    </row>
    <row r="326" ht="15" customHeight="1">
      <c r="B326" s="47" t="n"/>
      <c r="C326" s="373" t="n"/>
      <c r="D326" s="374" t="n"/>
      <c r="E326" s="314" t="n"/>
      <c r="F326" s="190" t="n"/>
      <c r="G326" s="374" t="n"/>
      <c r="H326" s="40" t="n"/>
      <c r="I326" s="280">
        <f>AVERAGE(F326:F328)</f>
        <v/>
      </c>
      <c r="J326" s="151">
        <f>F326-I326</f>
        <v/>
      </c>
      <c r="K326" s="432">
        <f>I326-I323</f>
        <v/>
      </c>
      <c r="L326" s="285">
        <f>(I326-$D$57)/$D$59</f>
        <v/>
      </c>
      <c r="M326" s="286">
        <f>10^L326</f>
        <v/>
      </c>
      <c r="N326" s="316">
        <f>M326*(452/G320)</f>
        <v/>
      </c>
      <c r="O326" s="288">
        <f>N326*E326</f>
        <v/>
      </c>
      <c r="P326" s="277">
        <f>O326/1000</f>
        <v/>
      </c>
      <c r="Q326" s="278">
        <f>((P326*10^-12)*(G320*617.9))*10^-6*10^9*10^3</f>
        <v/>
      </c>
      <c r="R326" s="433">
        <f>1-(P326/P320)</f>
        <v/>
      </c>
      <c r="S326" s="373" t="n"/>
      <c r="T326" s="374" t="n"/>
      <c r="U326" s="359" t="n"/>
      <c r="V326" s="168" t="n"/>
    </row>
    <row r="327" ht="15" customHeight="1">
      <c r="B327" s="47" t="n"/>
      <c r="C327" s="373" t="n"/>
      <c r="D327" s="374" t="n"/>
      <c r="E327" s="374" t="n"/>
      <c r="F327" s="190" t="n"/>
      <c r="G327" s="374" t="n"/>
      <c r="H327" s="41" t="n"/>
      <c r="I327" s="373" t="n"/>
      <c r="J327" s="154">
        <f>F327-I326</f>
        <v/>
      </c>
      <c r="K327" s="376" t="n"/>
      <c r="L327" s="375" t="n"/>
      <c r="M327" s="359" t="n"/>
      <c r="N327" s="376" t="n"/>
      <c r="O327" s="373" t="n"/>
      <c r="P327" s="359" t="n"/>
      <c r="Q327" s="376" t="n"/>
      <c r="R327" s="376" t="n"/>
      <c r="S327" s="373" t="n"/>
      <c r="T327" s="374" t="n"/>
      <c r="U327" s="359" t="n"/>
      <c r="V327" s="168" t="n"/>
    </row>
    <row r="328" ht="15" customHeight="1">
      <c r="B328" s="47" t="n"/>
      <c r="C328" s="373" t="n"/>
      <c r="D328" s="374" t="n"/>
      <c r="E328" s="402" t="n"/>
      <c r="F328" s="190" t="n"/>
      <c r="G328" s="374" t="n"/>
      <c r="H328" s="41" t="n"/>
      <c r="I328" s="403" t="n"/>
      <c r="J328" s="154">
        <f>F328-I326</f>
        <v/>
      </c>
      <c r="K328" s="406" t="n"/>
      <c r="L328" s="404" t="n"/>
      <c r="M328" s="405" t="n"/>
      <c r="N328" s="406" t="n"/>
      <c r="O328" s="403" t="n"/>
      <c r="P328" s="405" t="n"/>
      <c r="Q328" s="406" t="n"/>
      <c r="R328" s="406" t="n"/>
      <c r="S328" s="373" t="n"/>
      <c r="T328" s="374" t="n"/>
      <c r="U328" s="359" t="n"/>
      <c r="V328" s="168" t="n"/>
    </row>
    <row r="329" ht="15" customHeight="1">
      <c r="B329" s="47" t="n"/>
      <c r="C329" s="373" t="n"/>
      <c r="D329" s="374" t="n"/>
      <c r="E329" s="314" t="n"/>
      <c r="F329" s="190" t="n"/>
      <c r="G329" s="374" t="n"/>
      <c r="H329" s="40" t="n"/>
      <c r="I329" s="247">
        <f>AVERAGE(F329:F331)</f>
        <v/>
      </c>
      <c r="J329" s="151">
        <f>F329-I329</f>
        <v/>
      </c>
      <c r="K329" s="434">
        <f>I329-I326</f>
        <v/>
      </c>
      <c r="L329" s="251">
        <f>(I329-$D$57)/$D$59</f>
        <v/>
      </c>
      <c r="M329" s="266">
        <f>10^L329</f>
        <v/>
      </c>
      <c r="N329" s="316">
        <f>M329*(452/G320)</f>
        <v/>
      </c>
      <c r="O329" s="260">
        <f>N329*E329</f>
        <v/>
      </c>
      <c r="P329" s="257">
        <f>O329/1000</f>
        <v/>
      </c>
      <c r="Q329" s="254">
        <f>((P329*10^-12)*(G320*617.9))*10^-6*10^9*10^3</f>
        <v/>
      </c>
      <c r="R329" s="433">
        <f>1-(P329/P320)</f>
        <v/>
      </c>
      <c r="S329" s="373" t="n"/>
      <c r="T329" s="374" t="n"/>
      <c r="U329" s="359" t="n"/>
      <c r="V329" s="168" t="n"/>
    </row>
    <row r="330" ht="15" customHeight="1">
      <c r="B330" s="47" t="n"/>
      <c r="C330" s="373" t="n"/>
      <c r="D330" s="374" t="n"/>
      <c r="E330" s="374" t="n"/>
      <c r="F330" s="190" t="n"/>
      <c r="G330" s="374" t="n"/>
      <c r="H330" s="41" t="n"/>
      <c r="I330" s="373" t="n"/>
      <c r="J330" s="154">
        <f>F330-I329</f>
        <v/>
      </c>
      <c r="K330" s="376" t="n"/>
      <c r="L330" s="375" t="n"/>
      <c r="M330" s="359" t="n"/>
      <c r="N330" s="376" t="n"/>
      <c r="O330" s="373" t="n"/>
      <c r="P330" s="359" t="n"/>
      <c r="Q330" s="376" t="n"/>
      <c r="R330" s="376" t="n"/>
      <c r="S330" s="373" t="n"/>
      <c r="T330" s="374" t="n"/>
      <c r="U330" s="359" t="n"/>
      <c r="V330" s="168" t="n"/>
    </row>
    <row r="331" ht="15" customHeight="1" thickBot="1">
      <c r="B331" s="47" t="n"/>
      <c r="C331" s="403" t="n"/>
      <c r="D331" s="402" t="n"/>
      <c r="E331" s="402" t="n"/>
      <c r="F331" s="191" t="n"/>
      <c r="G331" s="402" t="n"/>
      <c r="H331" s="44" t="n"/>
      <c r="I331" s="377" t="n"/>
      <c r="J331" s="156">
        <f>F331-I329</f>
        <v/>
      </c>
      <c r="K331" s="381" t="n"/>
      <c r="L331" s="379" t="n"/>
      <c r="M331" s="380" t="n"/>
      <c r="N331" s="406" t="n"/>
      <c r="O331" s="377" t="n"/>
      <c r="P331" s="380" t="n"/>
      <c r="Q331" s="381" t="n"/>
      <c r="R331" s="406" t="n"/>
      <c r="S331" s="377" t="n"/>
      <c r="T331" s="378" t="n"/>
      <c r="U331" s="380" t="n"/>
      <c r="V331" s="168" t="n"/>
    </row>
    <row r="332" ht="15" customHeight="1">
      <c r="B332" s="47" t="n"/>
      <c r="C332" s="348" t="n">
        <v>22</v>
      </c>
      <c r="D332" s="313" t="n"/>
      <c r="E332" s="313" t="n"/>
      <c r="F332" s="190" t="n"/>
      <c r="G332" s="313" t="n"/>
      <c r="H332" s="43" t="n"/>
      <c r="I332" s="408">
        <f>AVERAGE(F332:F334)</f>
        <v/>
      </c>
      <c r="J332" s="153">
        <f>F332-I332</f>
        <v/>
      </c>
      <c r="K332" s="436" t="inlineStr">
        <is>
          <t>-</t>
        </is>
      </c>
      <c r="L332" s="410">
        <f>(I332-$D$57)/$D$59</f>
        <v/>
      </c>
      <c r="M332" s="411">
        <f>10^L332</f>
        <v/>
      </c>
      <c r="N332" s="322">
        <f>M332*(452/G332)</f>
        <v/>
      </c>
      <c r="O332" s="412">
        <f>N332*E332</f>
        <v/>
      </c>
      <c r="P332" s="413">
        <f>O332/1000</f>
        <v/>
      </c>
      <c r="Q332" s="414">
        <f>((P332*10^-12)*(G332*617.9))*10^-6*10^9*10^3</f>
        <v/>
      </c>
      <c r="R332" s="437" t="inlineStr">
        <is>
          <t>-</t>
        </is>
      </c>
      <c r="S332" s="438">
        <f>AVERAGE(O332:O343)</f>
        <v/>
      </c>
      <c r="T332" s="439">
        <f>AVERAGE(P332:P343)</f>
        <v/>
      </c>
      <c r="U332" s="444">
        <f>AVERAGE(Q332:Q343)</f>
        <v/>
      </c>
      <c r="V332" s="168" t="n"/>
    </row>
    <row r="333" ht="15" customHeight="1">
      <c r="B333" s="47" t="n"/>
      <c r="C333" s="373" t="n"/>
      <c r="D333" s="374" t="n"/>
      <c r="E333" s="374" t="n"/>
      <c r="F333" s="190" t="n"/>
      <c r="G333" s="374" t="n"/>
      <c r="H333" s="41" t="n"/>
      <c r="I333" s="373" t="n"/>
      <c r="J333" s="154">
        <f>F333-I332</f>
        <v/>
      </c>
      <c r="K333" s="376" t="n"/>
      <c r="L333" s="375" t="n"/>
      <c r="M333" s="359" t="n"/>
      <c r="N333" s="376" t="n"/>
      <c r="O333" s="373" t="n"/>
      <c r="P333" s="359" t="n"/>
      <c r="Q333" s="376" t="n"/>
      <c r="R333" s="376" t="n"/>
      <c r="S333" s="373" t="n"/>
      <c r="T333" s="374" t="n"/>
      <c r="U333" s="359" t="n"/>
      <c r="V333" s="168" t="n"/>
    </row>
    <row r="334" ht="15" customHeight="1">
      <c r="B334" s="47" t="n"/>
      <c r="C334" s="373" t="n"/>
      <c r="D334" s="374" t="n"/>
      <c r="E334" s="402" t="n"/>
      <c r="F334" s="190" t="n"/>
      <c r="G334" s="374" t="n"/>
      <c r="H334" s="41" t="n"/>
      <c r="I334" s="403" t="n"/>
      <c r="J334" s="154">
        <f>F334-I332</f>
        <v/>
      </c>
      <c r="K334" s="406" t="n"/>
      <c r="L334" s="404" t="n"/>
      <c r="M334" s="405" t="n"/>
      <c r="N334" s="406" t="n"/>
      <c r="O334" s="403" t="n"/>
      <c r="P334" s="405" t="n"/>
      <c r="Q334" s="406" t="n"/>
      <c r="R334" s="406" t="n"/>
      <c r="S334" s="373" t="n"/>
      <c r="T334" s="374" t="n"/>
      <c r="U334" s="359" t="n"/>
      <c r="V334" s="168" t="n"/>
    </row>
    <row r="335" ht="15" customHeight="1">
      <c r="B335" s="47" t="n"/>
      <c r="C335" s="373" t="n"/>
      <c r="D335" s="374" t="n"/>
      <c r="E335" s="314" t="n"/>
      <c r="F335" s="190" t="n"/>
      <c r="G335" s="374" t="n"/>
      <c r="H335" s="40" t="n"/>
      <c r="I335" s="280">
        <f>AVERAGE(F335:F337)</f>
        <v/>
      </c>
      <c r="J335" s="151">
        <f>F335-I335</f>
        <v/>
      </c>
      <c r="K335" s="432">
        <f>I335-I332</f>
        <v/>
      </c>
      <c r="L335" s="285">
        <f>(I335-$D$57)/$D$59</f>
        <v/>
      </c>
      <c r="M335" s="286">
        <f>10^L335</f>
        <v/>
      </c>
      <c r="N335" s="316">
        <f>M335*(452/G332)</f>
        <v/>
      </c>
      <c r="O335" s="288">
        <f>N335*E335</f>
        <v/>
      </c>
      <c r="P335" s="277">
        <f>O335/1000</f>
        <v/>
      </c>
      <c r="Q335" s="278">
        <f>((P335*10^-12)*(G332*617.9))*10^-6*10^9*10^3</f>
        <v/>
      </c>
      <c r="R335" s="433">
        <f>1-(P335/P332)</f>
        <v/>
      </c>
      <c r="S335" s="373" t="n"/>
      <c r="T335" s="374" t="n"/>
      <c r="U335" s="359" t="n"/>
      <c r="V335" s="168" t="n"/>
    </row>
    <row r="336" ht="15" customHeight="1">
      <c r="B336" s="47" t="n"/>
      <c r="C336" s="373" t="n"/>
      <c r="D336" s="374" t="n"/>
      <c r="E336" s="374" t="n"/>
      <c r="F336" s="190" t="n"/>
      <c r="G336" s="374" t="n"/>
      <c r="H336" s="41" t="n"/>
      <c r="I336" s="373" t="n"/>
      <c r="J336" s="154">
        <f>F336-I335</f>
        <v/>
      </c>
      <c r="K336" s="376" t="n"/>
      <c r="L336" s="375" t="n"/>
      <c r="M336" s="359" t="n"/>
      <c r="N336" s="376" t="n"/>
      <c r="O336" s="373" t="n"/>
      <c r="P336" s="359" t="n"/>
      <c r="Q336" s="376" t="n"/>
      <c r="R336" s="376" t="n"/>
      <c r="S336" s="373" t="n"/>
      <c r="T336" s="374" t="n"/>
      <c r="U336" s="359" t="n"/>
      <c r="V336" s="168" t="n"/>
    </row>
    <row r="337" ht="15" customHeight="1">
      <c r="B337" s="47" t="n"/>
      <c r="C337" s="373" t="n"/>
      <c r="D337" s="374" t="n"/>
      <c r="E337" s="402" t="n"/>
      <c r="F337" s="190" t="n"/>
      <c r="G337" s="374" t="n"/>
      <c r="H337" s="41" t="n"/>
      <c r="I337" s="403" t="n"/>
      <c r="J337" s="154">
        <f>F337-I335</f>
        <v/>
      </c>
      <c r="K337" s="406" t="n"/>
      <c r="L337" s="404" t="n"/>
      <c r="M337" s="405" t="n"/>
      <c r="N337" s="406" t="n"/>
      <c r="O337" s="403" t="n"/>
      <c r="P337" s="405" t="n"/>
      <c r="Q337" s="406" t="n"/>
      <c r="R337" s="406" t="n"/>
      <c r="S337" s="373" t="n"/>
      <c r="T337" s="374" t="n"/>
      <c r="U337" s="359" t="n"/>
      <c r="V337" s="168" t="n"/>
    </row>
    <row r="338" ht="15" customHeight="1">
      <c r="B338" s="47" t="n"/>
      <c r="C338" s="373" t="n"/>
      <c r="D338" s="374" t="n"/>
      <c r="E338" s="314" t="n"/>
      <c r="F338" s="190" t="n"/>
      <c r="G338" s="374" t="n"/>
      <c r="H338" s="40" t="n"/>
      <c r="I338" s="280">
        <f>AVERAGE(F338:F340)</f>
        <v/>
      </c>
      <c r="J338" s="151">
        <f>F338-I338</f>
        <v/>
      </c>
      <c r="K338" s="432">
        <f>I338-I335</f>
        <v/>
      </c>
      <c r="L338" s="285">
        <f>(I338-$D$57)/$D$59</f>
        <v/>
      </c>
      <c r="M338" s="286">
        <f>10^L338</f>
        <v/>
      </c>
      <c r="N338" s="316">
        <f>M338*(452/G332)</f>
        <v/>
      </c>
      <c r="O338" s="288">
        <f>N338*E338</f>
        <v/>
      </c>
      <c r="P338" s="277">
        <f>O338/1000</f>
        <v/>
      </c>
      <c r="Q338" s="278">
        <f>((P338*10^-12)*(G332*617.9))*10^-6*10^9*10^3</f>
        <v/>
      </c>
      <c r="R338" s="433">
        <f>1-(P338/P332)</f>
        <v/>
      </c>
      <c r="S338" s="373" t="n"/>
      <c r="T338" s="374" t="n"/>
      <c r="U338" s="359" t="n"/>
      <c r="V338" s="168" t="n"/>
    </row>
    <row r="339" ht="15" customHeight="1">
      <c r="B339" s="47" t="n"/>
      <c r="C339" s="373" t="n"/>
      <c r="D339" s="374" t="n"/>
      <c r="E339" s="374" t="n"/>
      <c r="F339" s="190" t="n"/>
      <c r="G339" s="374" t="n"/>
      <c r="H339" s="41" t="n"/>
      <c r="I339" s="373" t="n"/>
      <c r="J339" s="154">
        <f>F339-I338</f>
        <v/>
      </c>
      <c r="K339" s="376" t="n"/>
      <c r="L339" s="375" t="n"/>
      <c r="M339" s="359" t="n"/>
      <c r="N339" s="376" t="n"/>
      <c r="O339" s="373" t="n"/>
      <c r="P339" s="359" t="n"/>
      <c r="Q339" s="376" t="n"/>
      <c r="R339" s="376" t="n"/>
      <c r="S339" s="373" t="n"/>
      <c r="T339" s="374" t="n"/>
      <c r="U339" s="359" t="n"/>
      <c r="V339" s="168" t="n"/>
    </row>
    <row r="340" ht="15" customHeight="1">
      <c r="B340" s="47" t="n"/>
      <c r="C340" s="373" t="n"/>
      <c r="D340" s="374" t="n"/>
      <c r="E340" s="402" t="n"/>
      <c r="F340" s="190" t="n"/>
      <c r="G340" s="374" t="n"/>
      <c r="H340" s="41" t="n"/>
      <c r="I340" s="403" t="n"/>
      <c r="J340" s="154">
        <f>F340-I338</f>
        <v/>
      </c>
      <c r="K340" s="406" t="n"/>
      <c r="L340" s="404" t="n"/>
      <c r="M340" s="405" t="n"/>
      <c r="N340" s="406" t="n"/>
      <c r="O340" s="403" t="n"/>
      <c r="P340" s="405" t="n"/>
      <c r="Q340" s="406" t="n"/>
      <c r="R340" s="406" t="n"/>
      <c r="S340" s="373" t="n"/>
      <c r="T340" s="374" t="n"/>
      <c r="U340" s="359" t="n"/>
      <c r="V340" s="168" t="n"/>
    </row>
    <row r="341" ht="15" customHeight="1">
      <c r="B341" s="47" t="n"/>
      <c r="C341" s="373" t="n"/>
      <c r="D341" s="374" t="n"/>
      <c r="E341" s="314" t="n"/>
      <c r="F341" s="190" t="n"/>
      <c r="G341" s="374" t="n"/>
      <c r="H341" s="40" t="n"/>
      <c r="I341" s="247">
        <f>AVERAGE(F341:F343)</f>
        <v/>
      </c>
      <c r="J341" s="151">
        <f>F341-I341</f>
        <v/>
      </c>
      <c r="K341" s="434">
        <f>I341-I338</f>
        <v/>
      </c>
      <c r="L341" s="251">
        <f>(I341-$D$57)/$D$59</f>
        <v/>
      </c>
      <c r="M341" s="266">
        <f>10^L341</f>
        <v/>
      </c>
      <c r="N341" s="316">
        <f>M341*(452/G332)</f>
        <v/>
      </c>
      <c r="O341" s="260">
        <f>N341*E341</f>
        <v/>
      </c>
      <c r="P341" s="257">
        <f>O341/1000</f>
        <v/>
      </c>
      <c r="Q341" s="254">
        <f>((P341*10^-12)*(G332*617.9))*10^-6*10^9*10^3</f>
        <v/>
      </c>
      <c r="R341" s="433">
        <f>1-(P341/P332)</f>
        <v/>
      </c>
      <c r="S341" s="373" t="n"/>
      <c r="T341" s="374" t="n"/>
      <c r="U341" s="359" t="n"/>
      <c r="V341" s="168" t="n"/>
    </row>
    <row r="342" ht="15" customHeight="1">
      <c r="B342" s="47" t="n"/>
      <c r="C342" s="373" t="n"/>
      <c r="D342" s="374" t="n"/>
      <c r="E342" s="374" t="n"/>
      <c r="F342" s="190" t="n"/>
      <c r="G342" s="374" t="n"/>
      <c r="H342" s="41" t="n"/>
      <c r="I342" s="373" t="n"/>
      <c r="J342" s="154">
        <f>F342-I341</f>
        <v/>
      </c>
      <c r="K342" s="376" t="n"/>
      <c r="L342" s="375" t="n"/>
      <c r="M342" s="359" t="n"/>
      <c r="N342" s="376" t="n"/>
      <c r="O342" s="373" t="n"/>
      <c r="P342" s="359" t="n"/>
      <c r="Q342" s="376" t="n"/>
      <c r="R342" s="376" t="n"/>
      <c r="S342" s="373" t="n"/>
      <c r="T342" s="374" t="n"/>
      <c r="U342" s="359" t="n"/>
      <c r="V342" s="168" t="n"/>
    </row>
    <row r="343" ht="15" customHeight="1" thickBot="1">
      <c r="B343" s="47" t="n"/>
      <c r="C343" s="403" t="n"/>
      <c r="D343" s="402" t="n"/>
      <c r="E343" s="402" t="n"/>
      <c r="F343" s="191" t="n"/>
      <c r="G343" s="402" t="n"/>
      <c r="H343" s="44" t="n"/>
      <c r="I343" s="377" t="n"/>
      <c r="J343" s="156">
        <f>F343-I341</f>
        <v/>
      </c>
      <c r="K343" s="381" t="n"/>
      <c r="L343" s="379" t="n"/>
      <c r="M343" s="380" t="n"/>
      <c r="N343" s="406" t="n"/>
      <c r="O343" s="377" t="n"/>
      <c r="P343" s="380" t="n"/>
      <c r="Q343" s="381" t="n"/>
      <c r="R343" s="406" t="n"/>
      <c r="S343" s="377" t="n"/>
      <c r="T343" s="378" t="n"/>
      <c r="U343" s="380" t="n"/>
      <c r="V343" s="168" t="n"/>
    </row>
    <row r="344" ht="15" customHeight="1">
      <c r="B344" s="47" t="n"/>
      <c r="C344" s="348" t="n">
        <v>23</v>
      </c>
      <c r="D344" s="313" t="n"/>
      <c r="E344" s="313" t="n"/>
      <c r="F344" s="190" t="n"/>
      <c r="G344" s="313" t="n"/>
      <c r="H344" s="43" t="n"/>
      <c r="I344" s="408">
        <f>AVERAGE(F344:F346)</f>
        <v/>
      </c>
      <c r="J344" s="153">
        <f>F344-I344</f>
        <v/>
      </c>
      <c r="K344" s="436" t="inlineStr">
        <is>
          <t>-</t>
        </is>
      </c>
      <c r="L344" s="410">
        <f>(I344-$D$57)/$D$59</f>
        <v/>
      </c>
      <c r="M344" s="411">
        <f>10^L344</f>
        <v/>
      </c>
      <c r="N344" s="322">
        <f>M344*(452/G344)</f>
        <v/>
      </c>
      <c r="O344" s="412">
        <f>N344*E344</f>
        <v/>
      </c>
      <c r="P344" s="413">
        <f>O344/1000</f>
        <v/>
      </c>
      <c r="Q344" s="414">
        <f>((P344*10^-12)*(G344*617.9))*10^-6*10^9*10^3</f>
        <v/>
      </c>
      <c r="R344" s="437" t="inlineStr">
        <is>
          <t>-</t>
        </is>
      </c>
      <c r="S344" s="438">
        <f>AVERAGE(O344:O355)</f>
        <v/>
      </c>
      <c r="T344" s="439">
        <f>AVERAGE(P344:P355)</f>
        <v/>
      </c>
      <c r="U344" s="444">
        <f>AVERAGE(Q344:Q355)</f>
        <v/>
      </c>
      <c r="V344" s="168" t="n"/>
    </row>
    <row r="345" ht="15" customHeight="1">
      <c r="B345" s="47" t="n"/>
      <c r="C345" s="373" t="n"/>
      <c r="D345" s="374" t="n"/>
      <c r="E345" s="374" t="n"/>
      <c r="F345" s="190" t="n"/>
      <c r="G345" s="374" t="n"/>
      <c r="H345" s="41" t="n"/>
      <c r="I345" s="373" t="n"/>
      <c r="J345" s="154">
        <f>F345-I344</f>
        <v/>
      </c>
      <c r="K345" s="376" t="n"/>
      <c r="L345" s="375" t="n"/>
      <c r="M345" s="359" t="n"/>
      <c r="N345" s="376" t="n"/>
      <c r="O345" s="373" t="n"/>
      <c r="P345" s="359" t="n"/>
      <c r="Q345" s="376" t="n"/>
      <c r="R345" s="376" t="n"/>
      <c r="S345" s="373" t="n"/>
      <c r="T345" s="374" t="n"/>
      <c r="U345" s="359" t="n"/>
      <c r="V345" s="168" t="n"/>
    </row>
    <row r="346" ht="15" customHeight="1">
      <c r="B346" s="47" t="n"/>
      <c r="C346" s="373" t="n"/>
      <c r="D346" s="374" t="n"/>
      <c r="E346" s="402" t="n"/>
      <c r="F346" s="190" t="n"/>
      <c r="G346" s="374" t="n"/>
      <c r="H346" s="41" t="n"/>
      <c r="I346" s="403" t="n"/>
      <c r="J346" s="154">
        <f>F346-I344</f>
        <v/>
      </c>
      <c r="K346" s="406" t="n"/>
      <c r="L346" s="404" t="n"/>
      <c r="M346" s="405" t="n"/>
      <c r="N346" s="406" t="n"/>
      <c r="O346" s="403" t="n"/>
      <c r="P346" s="405" t="n"/>
      <c r="Q346" s="406" t="n"/>
      <c r="R346" s="406" t="n"/>
      <c r="S346" s="373" t="n"/>
      <c r="T346" s="374" t="n"/>
      <c r="U346" s="359" t="n"/>
      <c r="V346" s="168" t="n"/>
    </row>
    <row r="347" ht="15" customHeight="1">
      <c r="B347" s="47" t="n"/>
      <c r="C347" s="373" t="n"/>
      <c r="D347" s="374" t="n"/>
      <c r="E347" s="314" t="n"/>
      <c r="F347" s="190" t="n"/>
      <c r="G347" s="374" t="n"/>
      <c r="H347" s="40" t="n"/>
      <c r="I347" s="280">
        <f>AVERAGE(F347:F349)</f>
        <v/>
      </c>
      <c r="J347" s="151">
        <f>F347-I347</f>
        <v/>
      </c>
      <c r="K347" s="432">
        <f>I347-I344</f>
        <v/>
      </c>
      <c r="L347" s="285">
        <f>(I347-$D$57)/$D$59</f>
        <v/>
      </c>
      <c r="M347" s="286">
        <f>10^L347</f>
        <v/>
      </c>
      <c r="N347" s="316">
        <f>M347*(452/G344)</f>
        <v/>
      </c>
      <c r="O347" s="288">
        <f>N347*E347</f>
        <v/>
      </c>
      <c r="P347" s="277">
        <f>O347/1000</f>
        <v/>
      </c>
      <c r="Q347" s="278">
        <f>((P347*10^-12)*(G344*617.9))*10^-6*10^9*10^3</f>
        <v/>
      </c>
      <c r="R347" s="433">
        <f>1-(P347/P344)</f>
        <v/>
      </c>
      <c r="S347" s="373" t="n"/>
      <c r="T347" s="374" t="n"/>
      <c r="U347" s="359" t="n"/>
      <c r="V347" s="168" t="n"/>
    </row>
    <row r="348" ht="15" customHeight="1">
      <c r="B348" s="47" t="n"/>
      <c r="C348" s="373" t="n"/>
      <c r="D348" s="374" t="n"/>
      <c r="E348" s="374" t="n"/>
      <c r="F348" s="190" t="n"/>
      <c r="G348" s="374" t="n"/>
      <c r="H348" s="41" t="n"/>
      <c r="I348" s="373" t="n"/>
      <c r="J348" s="154">
        <f>F348-I347</f>
        <v/>
      </c>
      <c r="K348" s="376" t="n"/>
      <c r="L348" s="375" t="n"/>
      <c r="M348" s="359" t="n"/>
      <c r="N348" s="376" t="n"/>
      <c r="O348" s="373" t="n"/>
      <c r="P348" s="359" t="n"/>
      <c r="Q348" s="376" t="n"/>
      <c r="R348" s="376" t="n"/>
      <c r="S348" s="373" t="n"/>
      <c r="T348" s="374" t="n"/>
      <c r="U348" s="359" t="n"/>
      <c r="V348" s="168" t="n"/>
    </row>
    <row r="349" ht="15" customHeight="1">
      <c r="B349" s="47" t="n"/>
      <c r="C349" s="373" t="n"/>
      <c r="D349" s="374" t="n"/>
      <c r="E349" s="402" t="n"/>
      <c r="F349" s="190" t="n"/>
      <c r="G349" s="374" t="n"/>
      <c r="H349" s="41" t="n"/>
      <c r="I349" s="403" t="n"/>
      <c r="J349" s="154">
        <f>F349-I347</f>
        <v/>
      </c>
      <c r="K349" s="406" t="n"/>
      <c r="L349" s="404" t="n"/>
      <c r="M349" s="405" t="n"/>
      <c r="N349" s="406" t="n"/>
      <c r="O349" s="403" t="n"/>
      <c r="P349" s="405" t="n"/>
      <c r="Q349" s="406" t="n"/>
      <c r="R349" s="406" t="n"/>
      <c r="S349" s="373" t="n"/>
      <c r="T349" s="374" t="n"/>
      <c r="U349" s="359" t="n"/>
      <c r="V349" s="168" t="n"/>
    </row>
    <row r="350" ht="15" customHeight="1">
      <c r="B350" s="47" t="n"/>
      <c r="C350" s="373" t="n"/>
      <c r="D350" s="374" t="n"/>
      <c r="E350" s="314" t="n"/>
      <c r="F350" s="190" t="n"/>
      <c r="G350" s="374" t="n"/>
      <c r="H350" s="40" t="n"/>
      <c r="I350" s="280">
        <f>AVERAGE(F350:F352)</f>
        <v/>
      </c>
      <c r="J350" s="151">
        <f>F350-I350</f>
        <v/>
      </c>
      <c r="K350" s="432">
        <f>I350-I347</f>
        <v/>
      </c>
      <c r="L350" s="285">
        <f>(I350-$D$57)/$D$59</f>
        <v/>
      </c>
      <c r="M350" s="286">
        <f>10^L350</f>
        <v/>
      </c>
      <c r="N350" s="316">
        <f>M350*(452/G344)</f>
        <v/>
      </c>
      <c r="O350" s="288">
        <f>N350*E350</f>
        <v/>
      </c>
      <c r="P350" s="277">
        <f>O350/1000</f>
        <v/>
      </c>
      <c r="Q350" s="278">
        <f>((P350*10^-12)*(G344*617.9))*10^-6*10^9*10^3</f>
        <v/>
      </c>
      <c r="R350" s="433">
        <f>1-(P350/P344)</f>
        <v/>
      </c>
      <c r="S350" s="373" t="n"/>
      <c r="T350" s="374" t="n"/>
      <c r="U350" s="359" t="n"/>
      <c r="V350" s="168" t="n"/>
    </row>
    <row r="351" ht="15" customHeight="1">
      <c r="B351" s="47" t="n"/>
      <c r="C351" s="373" t="n"/>
      <c r="D351" s="374" t="n"/>
      <c r="E351" s="374" t="n"/>
      <c r="F351" s="190" t="n"/>
      <c r="G351" s="374" t="n"/>
      <c r="H351" s="41" t="n"/>
      <c r="I351" s="373" t="n"/>
      <c r="J351" s="154">
        <f>F351-I350</f>
        <v/>
      </c>
      <c r="K351" s="376" t="n"/>
      <c r="L351" s="375" t="n"/>
      <c r="M351" s="359" t="n"/>
      <c r="N351" s="376" t="n"/>
      <c r="O351" s="373" t="n"/>
      <c r="P351" s="359" t="n"/>
      <c r="Q351" s="376" t="n"/>
      <c r="R351" s="376" t="n"/>
      <c r="S351" s="373" t="n"/>
      <c r="T351" s="374" t="n"/>
      <c r="U351" s="359" t="n"/>
      <c r="V351" s="168" t="n"/>
    </row>
    <row r="352" ht="15" customHeight="1">
      <c r="B352" s="47" t="n"/>
      <c r="C352" s="373" t="n"/>
      <c r="D352" s="374" t="n"/>
      <c r="E352" s="402" t="n"/>
      <c r="F352" s="190" t="n"/>
      <c r="G352" s="374" t="n"/>
      <c r="H352" s="41" t="n"/>
      <c r="I352" s="403" t="n"/>
      <c r="J352" s="154">
        <f>F352-I350</f>
        <v/>
      </c>
      <c r="K352" s="406" t="n"/>
      <c r="L352" s="404" t="n"/>
      <c r="M352" s="405" t="n"/>
      <c r="N352" s="406" t="n"/>
      <c r="O352" s="403" t="n"/>
      <c r="P352" s="405" t="n"/>
      <c r="Q352" s="406" t="n"/>
      <c r="R352" s="406" t="n"/>
      <c r="S352" s="373" t="n"/>
      <c r="T352" s="374" t="n"/>
      <c r="U352" s="359" t="n"/>
      <c r="V352" s="168" t="n"/>
    </row>
    <row r="353" ht="15" customHeight="1">
      <c r="B353" s="47" t="n"/>
      <c r="C353" s="373" t="n"/>
      <c r="D353" s="374" t="n"/>
      <c r="E353" s="314" t="n"/>
      <c r="F353" s="190" t="n"/>
      <c r="G353" s="374" t="n"/>
      <c r="H353" s="40" t="n"/>
      <c r="I353" s="247">
        <f>AVERAGE(F353:F355)</f>
        <v/>
      </c>
      <c r="J353" s="151">
        <f>F353-I353</f>
        <v/>
      </c>
      <c r="K353" s="434">
        <f>I353-I350</f>
        <v/>
      </c>
      <c r="L353" s="251">
        <f>(I353-$D$57)/$D$59</f>
        <v/>
      </c>
      <c r="M353" s="266">
        <f>10^L353</f>
        <v/>
      </c>
      <c r="N353" s="316">
        <f>M353*(452/G344)</f>
        <v/>
      </c>
      <c r="O353" s="260">
        <f>N353*E353</f>
        <v/>
      </c>
      <c r="P353" s="257">
        <f>O353/1000</f>
        <v/>
      </c>
      <c r="Q353" s="254">
        <f>((P353*10^-12)*(G344*617.9))*10^-6*10^9*10^3</f>
        <v/>
      </c>
      <c r="R353" s="433">
        <f>1-(P353/P344)</f>
        <v/>
      </c>
      <c r="S353" s="373" t="n"/>
      <c r="T353" s="374" t="n"/>
      <c r="U353" s="359" t="n"/>
      <c r="V353" s="168" t="n"/>
    </row>
    <row r="354" ht="15" customHeight="1">
      <c r="B354" s="47" t="n"/>
      <c r="C354" s="373" t="n"/>
      <c r="D354" s="374" t="n"/>
      <c r="E354" s="374" t="n"/>
      <c r="F354" s="190" t="n"/>
      <c r="G354" s="374" t="n"/>
      <c r="H354" s="41" t="n"/>
      <c r="I354" s="373" t="n"/>
      <c r="J354" s="154">
        <f>F354-I353</f>
        <v/>
      </c>
      <c r="K354" s="376" t="n"/>
      <c r="L354" s="375" t="n"/>
      <c r="M354" s="359" t="n"/>
      <c r="N354" s="376" t="n"/>
      <c r="O354" s="373" t="n"/>
      <c r="P354" s="359" t="n"/>
      <c r="Q354" s="376" t="n"/>
      <c r="R354" s="376" t="n"/>
      <c r="S354" s="373" t="n"/>
      <c r="T354" s="374" t="n"/>
      <c r="U354" s="359" t="n"/>
      <c r="V354" s="168" t="n"/>
    </row>
    <row r="355" ht="15" customHeight="1" thickBot="1">
      <c r="B355" s="47" t="n"/>
      <c r="C355" s="403" t="n"/>
      <c r="D355" s="402" t="n"/>
      <c r="E355" s="402" t="n"/>
      <c r="F355" s="191" t="n"/>
      <c r="G355" s="402" t="n"/>
      <c r="H355" s="44" t="n"/>
      <c r="I355" s="377" t="n"/>
      <c r="J355" s="156">
        <f>F355-I353</f>
        <v/>
      </c>
      <c r="K355" s="381" t="n"/>
      <c r="L355" s="379" t="n"/>
      <c r="M355" s="380" t="n"/>
      <c r="N355" s="406" t="n"/>
      <c r="O355" s="377" t="n"/>
      <c r="P355" s="380" t="n"/>
      <c r="Q355" s="381" t="n"/>
      <c r="R355" s="406" t="n"/>
      <c r="S355" s="377" t="n"/>
      <c r="T355" s="378" t="n"/>
      <c r="U355" s="380" t="n"/>
      <c r="V355" s="168" t="n"/>
    </row>
    <row r="356" ht="15" customHeight="1">
      <c r="B356" s="47" t="n"/>
      <c r="C356" s="348" t="n">
        <v>24</v>
      </c>
      <c r="D356" s="313" t="n"/>
      <c r="E356" s="313" t="n"/>
      <c r="F356" s="190" t="n"/>
      <c r="G356" s="352" t="n"/>
      <c r="H356" s="43" t="n"/>
      <c r="I356" s="408">
        <f>AVERAGE(F356:F358)</f>
        <v/>
      </c>
      <c r="J356" s="153">
        <f>F356-I356</f>
        <v/>
      </c>
      <c r="K356" s="436" t="inlineStr">
        <is>
          <t>-</t>
        </is>
      </c>
      <c r="L356" s="410">
        <f>(I356-$D$57)/$D$59</f>
        <v/>
      </c>
      <c r="M356" s="411">
        <f>10^L356</f>
        <v/>
      </c>
      <c r="N356" s="322">
        <f>M356*(452/G356)</f>
        <v/>
      </c>
      <c r="O356" s="412">
        <f>N356*E356</f>
        <v/>
      </c>
      <c r="P356" s="413">
        <f>O356/1000</f>
        <v/>
      </c>
      <c r="Q356" s="414">
        <f>((P356*10^-12)*(G356*617.9))*10^-6*10^9*10^3</f>
        <v/>
      </c>
      <c r="R356" s="437" t="inlineStr">
        <is>
          <t>-</t>
        </is>
      </c>
      <c r="S356" s="438">
        <f>AVERAGE(O356:O367)</f>
        <v/>
      </c>
      <c r="T356" s="439">
        <f>AVERAGE(P356:P367)</f>
        <v/>
      </c>
      <c r="U356" s="444">
        <f>AVERAGE(Q356:Q367)</f>
        <v/>
      </c>
      <c r="V356" s="168" t="n"/>
    </row>
    <row r="357" ht="15" customHeight="1">
      <c r="B357" s="47" t="n"/>
      <c r="C357" s="373" t="n"/>
      <c r="D357" s="374" t="n"/>
      <c r="E357" s="374" t="n"/>
      <c r="F357" s="190" t="n"/>
      <c r="G357" s="359" t="n"/>
      <c r="H357" s="41" t="n"/>
      <c r="I357" s="373" t="n"/>
      <c r="J357" s="154">
        <f>F357-I356</f>
        <v/>
      </c>
      <c r="K357" s="376" t="n"/>
      <c r="L357" s="375" t="n"/>
      <c r="M357" s="359" t="n"/>
      <c r="N357" s="376" t="n"/>
      <c r="O357" s="373" t="n"/>
      <c r="P357" s="359" t="n"/>
      <c r="Q357" s="376" t="n"/>
      <c r="R357" s="376" t="n"/>
      <c r="S357" s="373" t="n"/>
      <c r="T357" s="374" t="n"/>
      <c r="U357" s="359" t="n"/>
      <c r="V357" s="168" t="n"/>
    </row>
    <row r="358" ht="15" customHeight="1">
      <c r="B358" s="47" t="n"/>
      <c r="C358" s="373" t="n"/>
      <c r="D358" s="374" t="n"/>
      <c r="E358" s="402" t="n"/>
      <c r="F358" s="190" t="n"/>
      <c r="G358" s="359" t="n"/>
      <c r="H358" s="41" t="n"/>
      <c r="I358" s="403" t="n"/>
      <c r="J358" s="154">
        <f>F358-I356</f>
        <v/>
      </c>
      <c r="K358" s="406" t="n"/>
      <c r="L358" s="404" t="n"/>
      <c r="M358" s="405" t="n"/>
      <c r="N358" s="406" t="n"/>
      <c r="O358" s="403" t="n"/>
      <c r="P358" s="405" t="n"/>
      <c r="Q358" s="406" t="n"/>
      <c r="R358" s="406" t="n"/>
      <c r="S358" s="373" t="n"/>
      <c r="T358" s="374" t="n"/>
      <c r="U358" s="359" t="n"/>
      <c r="V358" s="168" t="n"/>
    </row>
    <row r="359" ht="15" customHeight="1">
      <c r="B359" s="47" t="n"/>
      <c r="C359" s="373" t="n"/>
      <c r="D359" s="374" t="n"/>
      <c r="E359" s="314" t="n"/>
      <c r="F359" s="190" t="n"/>
      <c r="G359" s="359" t="n"/>
      <c r="H359" s="40" t="n"/>
      <c r="I359" s="280">
        <f>AVERAGE(F359:F361)</f>
        <v/>
      </c>
      <c r="J359" s="151">
        <f>F359-I359</f>
        <v/>
      </c>
      <c r="K359" s="432">
        <f>I359-I356</f>
        <v/>
      </c>
      <c r="L359" s="285">
        <f>(I359-$D$57)/$D$59</f>
        <v/>
      </c>
      <c r="M359" s="286">
        <f>10^L359</f>
        <v/>
      </c>
      <c r="N359" s="316">
        <f>M359*(452/G356)</f>
        <v/>
      </c>
      <c r="O359" s="288">
        <f>N359*E359</f>
        <v/>
      </c>
      <c r="P359" s="277">
        <f>O359/1000</f>
        <v/>
      </c>
      <c r="Q359" s="278">
        <f>((P359*10^-12)*(G356*617.9))*10^-6*10^9*10^3</f>
        <v/>
      </c>
      <c r="R359" s="433">
        <f>1-(P359/P356)</f>
        <v/>
      </c>
      <c r="S359" s="373" t="n"/>
      <c r="T359" s="374" t="n"/>
      <c r="U359" s="359" t="n"/>
      <c r="V359" s="168" t="n"/>
    </row>
    <row r="360" ht="15" customHeight="1">
      <c r="B360" s="47" t="n"/>
      <c r="C360" s="373" t="n"/>
      <c r="D360" s="374" t="n"/>
      <c r="E360" s="374" t="n"/>
      <c r="F360" s="190" t="n"/>
      <c r="G360" s="359" t="n"/>
      <c r="H360" s="41" t="n"/>
      <c r="I360" s="373" t="n"/>
      <c r="J360" s="154">
        <f>F360-I359</f>
        <v/>
      </c>
      <c r="K360" s="376" t="n"/>
      <c r="L360" s="375" t="n"/>
      <c r="M360" s="359" t="n"/>
      <c r="N360" s="376" t="n"/>
      <c r="O360" s="373" t="n"/>
      <c r="P360" s="359" t="n"/>
      <c r="Q360" s="376" t="n"/>
      <c r="R360" s="376" t="n"/>
      <c r="S360" s="373" t="n"/>
      <c r="T360" s="374" t="n"/>
      <c r="U360" s="359" t="n"/>
      <c r="V360" s="168" t="n"/>
    </row>
    <row r="361" ht="15" customHeight="1">
      <c r="B361" s="47" t="n"/>
      <c r="C361" s="373" t="n"/>
      <c r="D361" s="374" t="n"/>
      <c r="E361" s="402" t="n"/>
      <c r="F361" s="190" t="n"/>
      <c r="G361" s="359" t="n"/>
      <c r="H361" s="41" t="n"/>
      <c r="I361" s="403" t="n"/>
      <c r="J361" s="154">
        <f>F361-I359</f>
        <v/>
      </c>
      <c r="K361" s="406" t="n"/>
      <c r="L361" s="404" t="n"/>
      <c r="M361" s="405" t="n"/>
      <c r="N361" s="406" t="n"/>
      <c r="O361" s="403" t="n"/>
      <c r="P361" s="405" t="n"/>
      <c r="Q361" s="406" t="n"/>
      <c r="R361" s="406" t="n"/>
      <c r="S361" s="373" t="n"/>
      <c r="T361" s="374" t="n"/>
      <c r="U361" s="359" t="n"/>
      <c r="V361" s="168" t="n"/>
    </row>
    <row r="362" ht="15" customHeight="1">
      <c r="B362" s="47" t="n"/>
      <c r="C362" s="373" t="n"/>
      <c r="D362" s="374" t="n"/>
      <c r="E362" s="314" t="n"/>
      <c r="F362" s="190" t="n"/>
      <c r="G362" s="359" t="n"/>
      <c r="H362" s="40" t="n"/>
      <c r="I362" s="280">
        <f>AVERAGE(F362:F364)</f>
        <v/>
      </c>
      <c r="J362" s="151">
        <f>F362-I362</f>
        <v/>
      </c>
      <c r="K362" s="432">
        <f>I362-I359</f>
        <v/>
      </c>
      <c r="L362" s="285">
        <f>(I362-$D$57)/$D$59</f>
        <v/>
      </c>
      <c r="M362" s="286">
        <f>10^L362</f>
        <v/>
      </c>
      <c r="N362" s="316">
        <f>M362*(452/G356)</f>
        <v/>
      </c>
      <c r="O362" s="288">
        <f>N362*E362</f>
        <v/>
      </c>
      <c r="P362" s="277">
        <f>O362/1000</f>
        <v/>
      </c>
      <c r="Q362" s="278">
        <f>((P362*10^-12)*(G356*617.9))*10^-6*10^9*10^3</f>
        <v/>
      </c>
      <c r="R362" s="433">
        <f>1-(P362/P356)</f>
        <v/>
      </c>
      <c r="S362" s="373" t="n"/>
      <c r="T362" s="374" t="n"/>
      <c r="U362" s="359" t="n"/>
      <c r="V362" s="168" t="n"/>
    </row>
    <row r="363" ht="15" customHeight="1">
      <c r="B363" s="47" t="n"/>
      <c r="C363" s="373" t="n"/>
      <c r="D363" s="374" t="n"/>
      <c r="E363" s="374" t="n"/>
      <c r="F363" s="190" t="n"/>
      <c r="G363" s="359" t="n"/>
      <c r="H363" s="41" t="n"/>
      <c r="I363" s="373" t="n"/>
      <c r="J363" s="154">
        <f>F363-I362</f>
        <v/>
      </c>
      <c r="K363" s="376" t="n"/>
      <c r="L363" s="375" t="n"/>
      <c r="M363" s="359" t="n"/>
      <c r="N363" s="376" t="n"/>
      <c r="O363" s="373" t="n"/>
      <c r="P363" s="359" t="n"/>
      <c r="Q363" s="376" t="n"/>
      <c r="R363" s="376" t="n"/>
      <c r="S363" s="373" t="n"/>
      <c r="T363" s="374" t="n"/>
      <c r="U363" s="359" t="n"/>
      <c r="V363" s="168" t="n"/>
    </row>
    <row r="364" ht="15" customHeight="1">
      <c r="B364" s="47" t="n"/>
      <c r="C364" s="373" t="n"/>
      <c r="D364" s="374" t="n"/>
      <c r="E364" s="402" t="n"/>
      <c r="F364" s="190" t="n"/>
      <c r="G364" s="359" t="n"/>
      <c r="H364" s="41" t="n"/>
      <c r="I364" s="403" t="n"/>
      <c r="J364" s="154">
        <f>F364-I362</f>
        <v/>
      </c>
      <c r="K364" s="406" t="n"/>
      <c r="L364" s="404" t="n"/>
      <c r="M364" s="405" t="n"/>
      <c r="N364" s="406" t="n"/>
      <c r="O364" s="403" t="n"/>
      <c r="P364" s="405" t="n"/>
      <c r="Q364" s="406" t="n"/>
      <c r="R364" s="406" t="n"/>
      <c r="S364" s="373" t="n"/>
      <c r="T364" s="374" t="n"/>
      <c r="U364" s="359" t="n"/>
      <c r="V364" s="168" t="n"/>
    </row>
    <row r="365" ht="15" customHeight="1">
      <c r="B365" s="47" t="n"/>
      <c r="C365" s="373" t="n"/>
      <c r="D365" s="374" t="n"/>
      <c r="E365" s="314" t="n"/>
      <c r="F365" s="190" t="n"/>
      <c r="G365" s="359" t="n"/>
      <c r="H365" s="40" t="n"/>
      <c r="I365" s="247">
        <f>AVERAGE(F365:F367)</f>
        <v/>
      </c>
      <c r="J365" s="151">
        <f>F365-I365</f>
        <v/>
      </c>
      <c r="K365" s="434">
        <f>I365-I362</f>
        <v/>
      </c>
      <c r="L365" s="251">
        <f>(I365-$D$57)/$D$59</f>
        <v/>
      </c>
      <c r="M365" s="266">
        <f>10^L365</f>
        <v/>
      </c>
      <c r="N365" s="316">
        <f>M365*(452/G356)</f>
        <v/>
      </c>
      <c r="O365" s="260">
        <f>N365*E365</f>
        <v/>
      </c>
      <c r="P365" s="257">
        <f>O365/1000</f>
        <v/>
      </c>
      <c r="Q365" s="254">
        <f>((P365*10^-12)*(G356*617.9))*10^-6*10^9*10^3</f>
        <v/>
      </c>
      <c r="R365" s="433">
        <f>1-(P365/P356)</f>
        <v/>
      </c>
      <c r="S365" s="373" t="n"/>
      <c r="T365" s="374" t="n"/>
      <c r="U365" s="359" t="n"/>
      <c r="V365" s="168" t="n"/>
    </row>
    <row r="366" ht="15" customHeight="1">
      <c r="B366" s="47" t="n"/>
      <c r="C366" s="373" t="n"/>
      <c r="D366" s="374" t="n"/>
      <c r="E366" s="374" t="n"/>
      <c r="F366" s="190" t="n"/>
      <c r="G366" s="359" t="n"/>
      <c r="H366" s="41" t="n"/>
      <c r="I366" s="373" t="n"/>
      <c r="J366" s="154">
        <f>F366-I365</f>
        <v/>
      </c>
      <c r="K366" s="376" t="n"/>
      <c r="L366" s="375" t="n"/>
      <c r="M366" s="359" t="n"/>
      <c r="N366" s="376" t="n"/>
      <c r="O366" s="373" t="n"/>
      <c r="P366" s="359" t="n"/>
      <c r="Q366" s="376" t="n"/>
      <c r="R366" s="376" t="n"/>
      <c r="S366" s="373" t="n"/>
      <c r="T366" s="374" t="n"/>
      <c r="U366" s="359" t="n"/>
      <c r="V366" s="168" t="n"/>
    </row>
    <row r="367" ht="15" customHeight="1" thickBot="1">
      <c r="B367" s="47" t="n"/>
      <c r="C367" s="403" t="n"/>
      <c r="D367" s="402" t="n"/>
      <c r="E367" s="402" t="n"/>
      <c r="F367" s="191" t="n"/>
      <c r="G367" s="405" t="n"/>
      <c r="H367" s="44" t="n"/>
      <c r="I367" s="377" t="n"/>
      <c r="J367" s="156">
        <f>F367-I365</f>
        <v/>
      </c>
      <c r="K367" s="381" t="n"/>
      <c r="L367" s="379" t="n"/>
      <c r="M367" s="380" t="n"/>
      <c r="N367" s="406" t="n"/>
      <c r="O367" s="377" t="n"/>
      <c r="P367" s="380" t="n"/>
      <c r="Q367" s="381" t="n"/>
      <c r="R367" s="406" t="n"/>
      <c r="S367" s="377" t="n"/>
      <c r="T367" s="378" t="n"/>
      <c r="U367" s="380" t="n"/>
      <c r="V367" s="168" t="n"/>
    </row>
    <row r="368" ht="15" customHeight="1">
      <c r="B368" s="47" t="n"/>
      <c r="C368" s="168" t="n"/>
      <c r="D368" s="168" t="n"/>
      <c r="E368" s="168" t="n"/>
      <c r="F368" s="168" t="n"/>
      <c r="G368" s="168" t="n"/>
      <c r="H368" s="168" t="n"/>
      <c r="I368" s="168" t="n"/>
      <c r="J368" s="168" t="n"/>
      <c r="K368" s="168" t="n"/>
      <c r="L368" s="168" t="n"/>
      <c r="M368" s="168" t="n"/>
      <c r="N368" s="168" t="n"/>
      <c r="O368" s="168" t="n"/>
      <c r="P368" s="168" t="n"/>
      <c r="Q368" s="168" t="n"/>
      <c r="R368" s="168" t="n"/>
      <c r="S368" s="168" t="n"/>
      <c r="T368" s="168" t="n"/>
      <c r="U368" s="168" t="n"/>
      <c r="V368" s="168" t="n"/>
    </row>
    <row r="369" ht="15" customHeight="1"/>
  </sheetData>
  <mergeCells count="1111">
    <mergeCell ref="S344:S355"/>
    <mergeCell ref="T344:T355"/>
    <mergeCell ref="U344:U355"/>
    <mergeCell ref="S356:S367"/>
    <mergeCell ref="T356:T367"/>
    <mergeCell ref="U356:U367"/>
    <mergeCell ref="S320:S331"/>
    <mergeCell ref="T320:T331"/>
    <mergeCell ref="U320:U331"/>
    <mergeCell ref="S332:S343"/>
    <mergeCell ref="T332:T343"/>
    <mergeCell ref="U332:U343"/>
    <mergeCell ref="S296:S307"/>
    <mergeCell ref="T296:T307"/>
    <mergeCell ref="U296:U307"/>
    <mergeCell ref="S308:S319"/>
    <mergeCell ref="T308:T319"/>
    <mergeCell ref="U308:U319"/>
    <mergeCell ref="S272:S283"/>
    <mergeCell ref="T272:T283"/>
    <mergeCell ref="U272:U283"/>
    <mergeCell ref="S284:S295"/>
    <mergeCell ref="T284:T295"/>
    <mergeCell ref="U284:U295"/>
    <mergeCell ref="S248:S259"/>
    <mergeCell ref="T248:T259"/>
    <mergeCell ref="U248:U259"/>
    <mergeCell ref="S260:S271"/>
    <mergeCell ref="T260:T271"/>
    <mergeCell ref="U260:U271"/>
    <mergeCell ref="S224:S235"/>
    <mergeCell ref="T224:T235"/>
    <mergeCell ref="U224:U235"/>
    <mergeCell ref="S236:S247"/>
    <mergeCell ref="T236:T247"/>
    <mergeCell ref="U236:U247"/>
    <mergeCell ref="S200:S211"/>
    <mergeCell ref="T200:T211"/>
    <mergeCell ref="U200:U211"/>
    <mergeCell ref="S212:S223"/>
    <mergeCell ref="T212:T223"/>
    <mergeCell ref="U212:U223"/>
    <mergeCell ref="S176:S187"/>
    <mergeCell ref="T176:T187"/>
    <mergeCell ref="U176:U187"/>
    <mergeCell ref="S188:S199"/>
    <mergeCell ref="T188:T199"/>
    <mergeCell ref="U188:U199"/>
    <mergeCell ref="S152:S163"/>
    <mergeCell ref="T152:T163"/>
    <mergeCell ref="U152:U163"/>
    <mergeCell ref="S164:S175"/>
    <mergeCell ref="T164:T175"/>
    <mergeCell ref="U164:U175"/>
    <mergeCell ref="S128:S139"/>
    <mergeCell ref="T128:T139"/>
    <mergeCell ref="U128:U139"/>
    <mergeCell ref="S140:S151"/>
    <mergeCell ref="T140:T151"/>
    <mergeCell ref="U140:U151"/>
    <mergeCell ref="T116:T127"/>
    <mergeCell ref="U116:U127"/>
    <mergeCell ref="S116:S127"/>
    <mergeCell ref="G356:G367"/>
    <mergeCell ref="S80:S91"/>
    <mergeCell ref="T80:T91"/>
    <mergeCell ref="U80:U91"/>
    <mergeCell ref="S92:S103"/>
    <mergeCell ref="T92:T103"/>
    <mergeCell ref="U92:U103"/>
    <mergeCell ref="S104:S115"/>
    <mergeCell ref="T104:T115"/>
    <mergeCell ref="U104:U115"/>
    <mergeCell ref="G284:G295"/>
    <mergeCell ref="G296:G307"/>
    <mergeCell ref="G308:G319"/>
    <mergeCell ref="G140:G151"/>
    <mergeCell ref="G152:G163"/>
    <mergeCell ref="G164:G175"/>
    <mergeCell ref="G176:G187"/>
    <mergeCell ref="G320:G331"/>
    <mergeCell ref="G332:G343"/>
    <mergeCell ref="G344:G355"/>
    <mergeCell ref="G212:G223"/>
    <mergeCell ref="G224:G235"/>
    <mergeCell ref="G236:G247"/>
    <mergeCell ref="G248:G259"/>
    <mergeCell ref="G260:G271"/>
    <mergeCell ref="G272:G283"/>
    <mergeCell ref="G188:G199"/>
    <mergeCell ref="G200:G211"/>
    <mergeCell ref="C308:C319"/>
    <mergeCell ref="C320:C331"/>
    <mergeCell ref="C332:C343"/>
    <mergeCell ref="C344:C355"/>
    <mergeCell ref="C284:C295"/>
    <mergeCell ref="C296:C307"/>
    <mergeCell ref="D332:D343"/>
    <mergeCell ref="D344:D355"/>
    <mergeCell ref="C356:C367"/>
    <mergeCell ref="G80:G91"/>
    <mergeCell ref="G92:G103"/>
    <mergeCell ref="G104:G115"/>
    <mergeCell ref="G116:G127"/>
    <mergeCell ref="G128:G139"/>
    <mergeCell ref="C236:C247"/>
    <mergeCell ref="C248:C259"/>
    <mergeCell ref="C260:C271"/>
    <mergeCell ref="C272:C283"/>
    <mergeCell ref="C164:C175"/>
    <mergeCell ref="C176:C187"/>
    <mergeCell ref="C188:C199"/>
    <mergeCell ref="C200:C211"/>
    <mergeCell ref="C212:C223"/>
    <mergeCell ref="C224:C235"/>
    <mergeCell ref="D356:D367"/>
    <mergeCell ref="C80:C91"/>
    <mergeCell ref="C92:C103"/>
    <mergeCell ref="C104:C115"/>
    <mergeCell ref="C116:C127"/>
    <mergeCell ref="C128:C139"/>
    <mergeCell ref="C140:C151"/>
    <mergeCell ref="C152:C163"/>
    <mergeCell ref="D260:D271"/>
    <mergeCell ref="D272:D283"/>
    <mergeCell ref="D152:D163"/>
    <mergeCell ref="D164:D175"/>
    <mergeCell ref="D284:D295"/>
    <mergeCell ref="D296:D307"/>
    <mergeCell ref="D308:D319"/>
    <mergeCell ref="D320:D331"/>
    <mergeCell ref="D188:D199"/>
    <mergeCell ref="D200:D211"/>
    <mergeCell ref="D212:D223"/>
    <mergeCell ref="D224:D235"/>
    <mergeCell ref="D80:D91"/>
    <mergeCell ref="D92:D103"/>
    <mergeCell ref="E347:E349"/>
    <mergeCell ref="E350:E352"/>
    <mergeCell ref="E353:E355"/>
    <mergeCell ref="E356:E358"/>
    <mergeCell ref="D104:D115"/>
    <mergeCell ref="D116:D127"/>
    <mergeCell ref="D128:D139"/>
    <mergeCell ref="D140:D151"/>
    <mergeCell ref="E335:E337"/>
    <mergeCell ref="E338:E340"/>
    <mergeCell ref="E341:E343"/>
    <mergeCell ref="E344:E346"/>
    <mergeCell ref="D176:D187"/>
    <mergeCell ref="E365:E367"/>
    <mergeCell ref="E359:E361"/>
    <mergeCell ref="E362:E364"/>
    <mergeCell ref="D236:D247"/>
    <mergeCell ref="D248:D259"/>
    <mergeCell ref="E317:E319"/>
    <mergeCell ref="E320:E322"/>
    <mergeCell ref="E323:E325"/>
    <mergeCell ref="E326:E328"/>
    <mergeCell ref="E329:E331"/>
    <mergeCell ref="E332:E334"/>
    <mergeCell ref="E299:E301"/>
    <mergeCell ref="E302:E304"/>
    <mergeCell ref="E305:E307"/>
    <mergeCell ref="E308:E310"/>
    <mergeCell ref="E311:E313"/>
    <mergeCell ref="E314:E316"/>
    <mergeCell ref="E281:E283"/>
    <mergeCell ref="E284:E286"/>
    <mergeCell ref="E287:E289"/>
    <mergeCell ref="E290:E292"/>
    <mergeCell ref="E293:E295"/>
    <mergeCell ref="E296:E298"/>
    <mergeCell ref="E263:E265"/>
    <mergeCell ref="E266:E268"/>
    <mergeCell ref="E269:E271"/>
    <mergeCell ref="E272:E274"/>
    <mergeCell ref="E275:E277"/>
    <mergeCell ref="E278:E280"/>
    <mergeCell ref="E245:E247"/>
    <mergeCell ref="E248:E250"/>
    <mergeCell ref="E251:E253"/>
    <mergeCell ref="E254:E256"/>
    <mergeCell ref="E257:E259"/>
    <mergeCell ref="E260:E262"/>
    <mergeCell ref="E227:E229"/>
    <mergeCell ref="E230:E232"/>
    <mergeCell ref="E233:E235"/>
    <mergeCell ref="E236:E238"/>
    <mergeCell ref="E239:E241"/>
    <mergeCell ref="E242:E244"/>
    <mergeCell ref="E209:E211"/>
    <mergeCell ref="E212:E214"/>
    <mergeCell ref="E215:E217"/>
    <mergeCell ref="E218:E220"/>
    <mergeCell ref="E221:E223"/>
    <mergeCell ref="E224:E226"/>
    <mergeCell ref="E191:E193"/>
    <mergeCell ref="E194:E196"/>
    <mergeCell ref="E197:E199"/>
    <mergeCell ref="E200:E202"/>
    <mergeCell ref="E203:E205"/>
    <mergeCell ref="E206:E208"/>
    <mergeCell ref="E173:E175"/>
    <mergeCell ref="E176:E178"/>
    <mergeCell ref="E179:E181"/>
    <mergeCell ref="E182:E184"/>
    <mergeCell ref="E185:E187"/>
    <mergeCell ref="E188:E190"/>
    <mergeCell ref="E155:E157"/>
    <mergeCell ref="E158:E160"/>
    <mergeCell ref="E161:E163"/>
    <mergeCell ref="E164:E166"/>
    <mergeCell ref="E167:E169"/>
    <mergeCell ref="E170:E172"/>
    <mergeCell ref="E137:E139"/>
    <mergeCell ref="E140:E142"/>
    <mergeCell ref="E143:E145"/>
    <mergeCell ref="E146:E148"/>
    <mergeCell ref="E149:E151"/>
    <mergeCell ref="E152:E154"/>
    <mergeCell ref="E119:E121"/>
    <mergeCell ref="E122:E124"/>
    <mergeCell ref="E125:E127"/>
    <mergeCell ref="E128:E130"/>
    <mergeCell ref="E131:E133"/>
    <mergeCell ref="E134:E136"/>
    <mergeCell ref="E101:E103"/>
    <mergeCell ref="E104:E106"/>
    <mergeCell ref="E107:E109"/>
    <mergeCell ref="E110:E112"/>
    <mergeCell ref="E113:E115"/>
    <mergeCell ref="E116:E118"/>
    <mergeCell ref="Q362:Q364"/>
    <mergeCell ref="R362:R364"/>
    <mergeCell ref="E80:E82"/>
    <mergeCell ref="E83:E85"/>
    <mergeCell ref="E86:E88"/>
    <mergeCell ref="E89:E91"/>
    <mergeCell ref="E92:E94"/>
    <mergeCell ref="R359:R361"/>
    <mergeCell ref="E95:E97"/>
    <mergeCell ref="E98:E100"/>
    <mergeCell ref="N359:N361"/>
    <mergeCell ref="O359:O361"/>
    <mergeCell ref="P359:P361"/>
    <mergeCell ref="N365:N367"/>
    <mergeCell ref="O365:O367"/>
    <mergeCell ref="P365:P367"/>
    <mergeCell ref="O362:O364"/>
    <mergeCell ref="P362:P364"/>
    <mergeCell ref="I365:I367"/>
    <mergeCell ref="O356:O358"/>
    <mergeCell ref="P356:P358"/>
    <mergeCell ref="Q365:Q367"/>
    <mergeCell ref="R365:R367"/>
    <mergeCell ref="N362:N364"/>
    <mergeCell ref="I362:I364"/>
    <mergeCell ref="K362:K364"/>
    <mergeCell ref="L362:L364"/>
    <mergeCell ref="M362:M364"/>
    <mergeCell ref="Q356:Q358"/>
    <mergeCell ref="R356:R358"/>
    <mergeCell ref="I359:I361"/>
    <mergeCell ref="K365:K367"/>
    <mergeCell ref="L365:L367"/>
    <mergeCell ref="M365:M367"/>
    <mergeCell ref="Q359:Q361"/>
    <mergeCell ref="K359:K361"/>
    <mergeCell ref="L359:L361"/>
    <mergeCell ref="M359:M361"/>
    <mergeCell ref="N353:N355"/>
    <mergeCell ref="O353:O355"/>
    <mergeCell ref="P353:P355"/>
    <mergeCell ref="Q353:Q355"/>
    <mergeCell ref="R353:R355"/>
    <mergeCell ref="I356:I358"/>
    <mergeCell ref="K356:K358"/>
    <mergeCell ref="L356:L358"/>
    <mergeCell ref="M356:M358"/>
    <mergeCell ref="N356:N358"/>
    <mergeCell ref="Q350:Q352"/>
    <mergeCell ref="R350:R352"/>
    <mergeCell ref="I353:I355"/>
    <mergeCell ref="K353:K355"/>
    <mergeCell ref="L353:L355"/>
    <mergeCell ref="M353:M355"/>
    <mergeCell ref="K350:K352"/>
    <mergeCell ref="L350:L352"/>
    <mergeCell ref="M350:M352"/>
    <mergeCell ref="N350:N352"/>
    <mergeCell ref="O350:O352"/>
    <mergeCell ref="P350:P352"/>
    <mergeCell ref="N347:N349"/>
    <mergeCell ref="O347:O349"/>
    <mergeCell ref="P347:P349"/>
    <mergeCell ref="L347:L349"/>
    <mergeCell ref="M347:M349"/>
    <mergeCell ref="Q347:Q349"/>
    <mergeCell ref="R347:R349"/>
    <mergeCell ref="I350:I352"/>
    <mergeCell ref="N344:N346"/>
    <mergeCell ref="O344:O346"/>
    <mergeCell ref="P344:P346"/>
    <mergeCell ref="Q344:Q346"/>
    <mergeCell ref="R344:R346"/>
    <mergeCell ref="I347:I349"/>
    <mergeCell ref="K347:K349"/>
    <mergeCell ref="Q341:Q343"/>
    <mergeCell ref="R341:R343"/>
    <mergeCell ref="I344:I346"/>
    <mergeCell ref="K344:K346"/>
    <mergeCell ref="L344:L346"/>
    <mergeCell ref="M344:M346"/>
    <mergeCell ref="K341:K343"/>
    <mergeCell ref="L341:L343"/>
    <mergeCell ref="M341:M343"/>
    <mergeCell ref="N341:N343"/>
    <mergeCell ref="O341:O343"/>
    <mergeCell ref="P341:P343"/>
    <mergeCell ref="N338:N340"/>
    <mergeCell ref="O338:O340"/>
    <mergeCell ref="P338:P340"/>
    <mergeCell ref="L338:L340"/>
    <mergeCell ref="M338:M340"/>
    <mergeCell ref="Q338:Q340"/>
    <mergeCell ref="R338:R340"/>
    <mergeCell ref="I341:I343"/>
    <mergeCell ref="N335:N337"/>
    <mergeCell ref="O335:O337"/>
    <mergeCell ref="P335:P337"/>
    <mergeCell ref="Q335:Q337"/>
    <mergeCell ref="R335:R337"/>
    <mergeCell ref="I338:I340"/>
    <mergeCell ref="K338:K340"/>
    <mergeCell ref="Q332:Q334"/>
    <mergeCell ref="R332:R334"/>
    <mergeCell ref="I335:I337"/>
    <mergeCell ref="K335:K337"/>
    <mergeCell ref="L335:L337"/>
    <mergeCell ref="M335:M337"/>
    <mergeCell ref="K332:K334"/>
    <mergeCell ref="L332:L334"/>
    <mergeCell ref="M332:M334"/>
    <mergeCell ref="N332:N334"/>
    <mergeCell ref="O332:O334"/>
    <mergeCell ref="P332:P334"/>
    <mergeCell ref="N329:N331"/>
    <mergeCell ref="O329:O331"/>
    <mergeCell ref="P329:P331"/>
    <mergeCell ref="L329:L331"/>
    <mergeCell ref="M329:M331"/>
    <mergeCell ref="Q329:Q331"/>
    <mergeCell ref="R329:R331"/>
    <mergeCell ref="I332:I334"/>
    <mergeCell ref="N326:N328"/>
    <mergeCell ref="O326:O328"/>
    <mergeCell ref="P326:P328"/>
    <mergeCell ref="Q326:Q328"/>
    <mergeCell ref="R326:R328"/>
    <mergeCell ref="I329:I331"/>
    <mergeCell ref="K329:K331"/>
    <mergeCell ref="Q323:Q325"/>
    <mergeCell ref="R323:R325"/>
    <mergeCell ref="I326:I328"/>
    <mergeCell ref="K326:K328"/>
    <mergeCell ref="L326:L328"/>
    <mergeCell ref="M326:M328"/>
    <mergeCell ref="K323:K325"/>
    <mergeCell ref="L323:L325"/>
    <mergeCell ref="M323:M325"/>
    <mergeCell ref="N323:N325"/>
    <mergeCell ref="O323:O325"/>
    <mergeCell ref="P323:P325"/>
    <mergeCell ref="N320:N322"/>
    <mergeCell ref="O320:O322"/>
    <mergeCell ref="P320:P322"/>
    <mergeCell ref="L320:L322"/>
    <mergeCell ref="M320:M322"/>
    <mergeCell ref="Q320:Q322"/>
    <mergeCell ref="R320:R322"/>
    <mergeCell ref="I323:I325"/>
    <mergeCell ref="N317:N319"/>
    <mergeCell ref="O317:O319"/>
    <mergeCell ref="P317:P319"/>
    <mergeCell ref="Q317:Q319"/>
    <mergeCell ref="R317:R319"/>
    <mergeCell ref="I320:I322"/>
    <mergeCell ref="K320:K322"/>
    <mergeCell ref="Q314:Q316"/>
    <mergeCell ref="R314:R316"/>
    <mergeCell ref="I317:I319"/>
    <mergeCell ref="K317:K319"/>
    <mergeCell ref="L317:L319"/>
    <mergeCell ref="M317:M319"/>
    <mergeCell ref="K314:K316"/>
    <mergeCell ref="L314:L316"/>
    <mergeCell ref="M314:M316"/>
    <mergeCell ref="N314:N316"/>
    <mergeCell ref="O314:O316"/>
    <mergeCell ref="P314:P316"/>
    <mergeCell ref="N311:N313"/>
    <mergeCell ref="O311:O313"/>
    <mergeCell ref="P311:P313"/>
    <mergeCell ref="L311:L313"/>
    <mergeCell ref="M311:M313"/>
    <mergeCell ref="Q311:Q313"/>
    <mergeCell ref="R311:R313"/>
    <mergeCell ref="I314:I316"/>
    <mergeCell ref="N308:N310"/>
    <mergeCell ref="O308:O310"/>
    <mergeCell ref="P308:P310"/>
    <mergeCell ref="Q308:Q310"/>
    <mergeCell ref="R308:R310"/>
    <mergeCell ref="I311:I313"/>
    <mergeCell ref="K311:K313"/>
    <mergeCell ref="Q305:Q307"/>
    <mergeCell ref="R305:R307"/>
    <mergeCell ref="I308:I310"/>
    <mergeCell ref="K308:K310"/>
    <mergeCell ref="L308:L310"/>
    <mergeCell ref="M308:M310"/>
    <mergeCell ref="K305:K307"/>
    <mergeCell ref="L305:L307"/>
    <mergeCell ref="M305:M307"/>
    <mergeCell ref="N305:N307"/>
    <mergeCell ref="O305:O307"/>
    <mergeCell ref="P305:P307"/>
    <mergeCell ref="N302:N304"/>
    <mergeCell ref="O302:O304"/>
    <mergeCell ref="P302:P304"/>
    <mergeCell ref="L302:L304"/>
    <mergeCell ref="M302:M304"/>
    <mergeCell ref="Q302:Q304"/>
    <mergeCell ref="R302:R304"/>
    <mergeCell ref="I305:I307"/>
    <mergeCell ref="N299:N301"/>
    <mergeCell ref="O299:O301"/>
    <mergeCell ref="P299:P301"/>
    <mergeCell ref="Q299:Q301"/>
    <mergeCell ref="R299:R301"/>
    <mergeCell ref="I302:I304"/>
    <mergeCell ref="K302:K304"/>
    <mergeCell ref="Q296:Q298"/>
    <mergeCell ref="R296:R298"/>
    <mergeCell ref="I299:I301"/>
    <mergeCell ref="K299:K301"/>
    <mergeCell ref="L299:L301"/>
    <mergeCell ref="M299:M301"/>
    <mergeCell ref="K296:K298"/>
    <mergeCell ref="L296:L298"/>
    <mergeCell ref="M296:M298"/>
    <mergeCell ref="N296:N298"/>
    <mergeCell ref="O296:O298"/>
    <mergeCell ref="P296:P298"/>
    <mergeCell ref="N293:N295"/>
    <mergeCell ref="O293:O295"/>
    <mergeCell ref="P293:P295"/>
    <mergeCell ref="L293:L295"/>
    <mergeCell ref="M293:M295"/>
    <mergeCell ref="Q293:Q295"/>
    <mergeCell ref="R293:R295"/>
    <mergeCell ref="I296:I298"/>
    <mergeCell ref="N290:N292"/>
    <mergeCell ref="O290:O292"/>
    <mergeCell ref="P290:P292"/>
    <mergeCell ref="Q290:Q292"/>
    <mergeCell ref="R290:R292"/>
    <mergeCell ref="I293:I295"/>
    <mergeCell ref="K293:K295"/>
    <mergeCell ref="Q287:Q289"/>
    <mergeCell ref="R287:R289"/>
    <mergeCell ref="I290:I292"/>
    <mergeCell ref="K290:K292"/>
    <mergeCell ref="L290:L292"/>
    <mergeCell ref="M290:M292"/>
    <mergeCell ref="K287:K289"/>
    <mergeCell ref="L287:L289"/>
    <mergeCell ref="M287:M289"/>
    <mergeCell ref="N287:N289"/>
    <mergeCell ref="O287:O289"/>
    <mergeCell ref="P287:P289"/>
    <mergeCell ref="N284:N286"/>
    <mergeCell ref="O284:O286"/>
    <mergeCell ref="P284:P286"/>
    <mergeCell ref="L284:L286"/>
    <mergeCell ref="M284:M286"/>
    <mergeCell ref="Q284:Q286"/>
    <mergeCell ref="R284:R286"/>
    <mergeCell ref="I287:I289"/>
    <mergeCell ref="N281:N283"/>
    <mergeCell ref="O281:O283"/>
    <mergeCell ref="P281:P283"/>
    <mergeCell ref="Q281:Q283"/>
    <mergeCell ref="R281:R283"/>
    <mergeCell ref="I284:I286"/>
    <mergeCell ref="K284:K286"/>
    <mergeCell ref="Q278:Q280"/>
    <mergeCell ref="R278:R280"/>
    <mergeCell ref="I281:I283"/>
    <mergeCell ref="K281:K283"/>
    <mergeCell ref="L281:L283"/>
    <mergeCell ref="M281:M283"/>
    <mergeCell ref="K278:K280"/>
    <mergeCell ref="L278:L280"/>
    <mergeCell ref="M278:M280"/>
    <mergeCell ref="N278:N280"/>
    <mergeCell ref="O278:O280"/>
    <mergeCell ref="P278:P280"/>
    <mergeCell ref="N275:N277"/>
    <mergeCell ref="O275:O277"/>
    <mergeCell ref="P275:P277"/>
    <mergeCell ref="L275:L277"/>
    <mergeCell ref="M275:M277"/>
    <mergeCell ref="Q275:Q277"/>
    <mergeCell ref="R275:R277"/>
    <mergeCell ref="I278:I280"/>
    <mergeCell ref="N272:N274"/>
    <mergeCell ref="O272:O274"/>
    <mergeCell ref="P272:P274"/>
    <mergeCell ref="Q272:Q274"/>
    <mergeCell ref="R272:R274"/>
    <mergeCell ref="I275:I277"/>
    <mergeCell ref="K275:K277"/>
    <mergeCell ref="Q269:Q271"/>
    <mergeCell ref="R269:R271"/>
    <mergeCell ref="I272:I274"/>
    <mergeCell ref="K272:K274"/>
    <mergeCell ref="L272:L274"/>
    <mergeCell ref="M272:M274"/>
    <mergeCell ref="K269:K271"/>
    <mergeCell ref="L269:L271"/>
    <mergeCell ref="M269:M271"/>
    <mergeCell ref="N269:N271"/>
    <mergeCell ref="O269:O271"/>
    <mergeCell ref="P269:P271"/>
    <mergeCell ref="N266:N268"/>
    <mergeCell ref="O266:O268"/>
    <mergeCell ref="P266:P268"/>
    <mergeCell ref="L266:L268"/>
    <mergeCell ref="M266:M268"/>
    <mergeCell ref="Q266:Q268"/>
    <mergeCell ref="R266:R268"/>
    <mergeCell ref="I269:I271"/>
    <mergeCell ref="N263:N265"/>
    <mergeCell ref="O263:O265"/>
    <mergeCell ref="P263:P265"/>
    <mergeCell ref="Q263:Q265"/>
    <mergeCell ref="R263:R265"/>
    <mergeCell ref="I266:I268"/>
    <mergeCell ref="K266:K268"/>
    <mergeCell ref="Q260:Q262"/>
    <mergeCell ref="R260:R262"/>
    <mergeCell ref="I263:I265"/>
    <mergeCell ref="K263:K265"/>
    <mergeCell ref="L263:L265"/>
    <mergeCell ref="M263:M265"/>
    <mergeCell ref="K260:K262"/>
    <mergeCell ref="L260:L262"/>
    <mergeCell ref="M260:M262"/>
    <mergeCell ref="N260:N262"/>
    <mergeCell ref="O260:O262"/>
    <mergeCell ref="P260:P262"/>
    <mergeCell ref="N257:N259"/>
    <mergeCell ref="O257:O259"/>
    <mergeCell ref="P257:P259"/>
    <mergeCell ref="L257:L259"/>
    <mergeCell ref="M257:M259"/>
    <mergeCell ref="Q257:Q259"/>
    <mergeCell ref="R257:R259"/>
    <mergeCell ref="I260:I262"/>
    <mergeCell ref="N254:N256"/>
    <mergeCell ref="O254:O256"/>
    <mergeCell ref="P254:P256"/>
    <mergeCell ref="Q254:Q256"/>
    <mergeCell ref="R254:R256"/>
    <mergeCell ref="I257:I259"/>
    <mergeCell ref="K257:K259"/>
    <mergeCell ref="Q251:Q253"/>
    <mergeCell ref="R251:R253"/>
    <mergeCell ref="I254:I256"/>
    <mergeCell ref="K254:K256"/>
    <mergeCell ref="L254:L256"/>
    <mergeCell ref="M254:M256"/>
    <mergeCell ref="K251:K253"/>
    <mergeCell ref="L251:L253"/>
    <mergeCell ref="M251:M253"/>
    <mergeCell ref="N251:N253"/>
    <mergeCell ref="O251:O253"/>
    <mergeCell ref="P251:P253"/>
    <mergeCell ref="N248:N250"/>
    <mergeCell ref="O248:O250"/>
    <mergeCell ref="P248:P250"/>
    <mergeCell ref="L248:L250"/>
    <mergeCell ref="M248:M250"/>
    <mergeCell ref="Q248:Q250"/>
    <mergeCell ref="R248:R250"/>
    <mergeCell ref="I251:I253"/>
    <mergeCell ref="N245:N247"/>
    <mergeCell ref="O245:O247"/>
    <mergeCell ref="P245:P247"/>
    <mergeCell ref="Q245:Q247"/>
    <mergeCell ref="R245:R247"/>
    <mergeCell ref="I248:I250"/>
    <mergeCell ref="K248:K250"/>
    <mergeCell ref="Q242:Q244"/>
    <mergeCell ref="R242:R244"/>
    <mergeCell ref="I245:I247"/>
    <mergeCell ref="K245:K247"/>
    <mergeCell ref="L245:L247"/>
    <mergeCell ref="M245:M247"/>
    <mergeCell ref="K242:K244"/>
    <mergeCell ref="L242:L244"/>
    <mergeCell ref="M242:M244"/>
    <mergeCell ref="N242:N244"/>
    <mergeCell ref="O242:O244"/>
    <mergeCell ref="P242:P244"/>
    <mergeCell ref="N239:N241"/>
    <mergeCell ref="O239:O241"/>
    <mergeCell ref="P239:P241"/>
    <mergeCell ref="L239:L241"/>
    <mergeCell ref="M239:M241"/>
    <mergeCell ref="Q239:Q241"/>
    <mergeCell ref="R239:R241"/>
    <mergeCell ref="I242:I244"/>
    <mergeCell ref="N236:N238"/>
    <mergeCell ref="O236:O238"/>
    <mergeCell ref="P236:P238"/>
    <mergeCell ref="Q236:Q238"/>
    <mergeCell ref="R236:R238"/>
    <mergeCell ref="I239:I241"/>
    <mergeCell ref="K239:K241"/>
    <mergeCell ref="Q233:Q235"/>
    <mergeCell ref="R233:R235"/>
    <mergeCell ref="I236:I238"/>
    <mergeCell ref="K236:K238"/>
    <mergeCell ref="L236:L238"/>
    <mergeCell ref="M236:M238"/>
    <mergeCell ref="K233:K235"/>
    <mergeCell ref="L233:L235"/>
    <mergeCell ref="M233:M235"/>
    <mergeCell ref="N233:N235"/>
    <mergeCell ref="O233:O235"/>
    <mergeCell ref="P233:P235"/>
    <mergeCell ref="N230:N232"/>
    <mergeCell ref="O230:O232"/>
    <mergeCell ref="P230:P232"/>
    <mergeCell ref="L230:L232"/>
    <mergeCell ref="M230:M232"/>
    <mergeCell ref="Q230:Q232"/>
    <mergeCell ref="R230:R232"/>
    <mergeCell ref="I233:I235"/>
    <mergeCell ref="N227:N229"/>
    <mergeCell ref="O227:O229"/>
    <mergeCell ref="P227:P229"/>
    <mergeCell ref="Q227:Q229"/>
    <mergeCell ref="R227:R229"/>
    <mergeCell ref="I230:I232"/>
    <mergeCell ref="K230:K232"/>
    <mergeCell ref="Q224:Q226"/>
    <mergeCell ref="R224:R226"/>
    <mergeCell ref="I227:I229"/>
    <mergeCell ref="K227:K229"/>
    <mergeCell ref="L227:L229"/>
    <mergeCell ref="M227:M229"/>
    <mergeCell ref="K224:K226"/>
    <mergeCell ref="L224:L226"/>
    <mergeCell ref="M224:M226"/>
    <mergeCell ref="N224:N226"/>
    <mergeCell ref="O224:O226"/>
    <mergeCell ref="P224:P226"/>
    <mergeCell ref="N221:N223"/>
    <mergeCell ref="O221:O223"/>
    <mergeCell ref="P221:P223"/>
    <mergeCell ref="L221:L223"/>
    <mergeCell ref="M221:M223"/>
    <mergeCell ref="Q221:Q223"/>
    <mergeCell ref="R221:R223"/>
    <mergeCell ref="I224:I226"/>
    <mergeCell ref="N218:N220"/>
    <mergeCell ref="O218:O220"/>
    <mergeCell ref="P218:P220"/>
    <mergeCell ref="Q218:Q220"/>
    <mergeCell ref="R218:R220"/>
    <mergeCell ref="I221:I223"/>
    <mergeCell ref="K221:K223"/>
    <mergeCell ref="Q215:Q217"/>
    <mergeCell ref="R215:R217"/>
    <mergeCell ref="I218:I220"/>
    <mergeCell ref="K218:K220"/>
    <mergeCell ref="L218:L220"/>
    <mergeCell ref="M218:M220"/>
    <mergeCell ref="K215:K217"/>
    <mergeCell ref="L215:L217"/>
    <mergeCell ref="M215:M217"/>
    <mergeCell ref="N215:N217"/>
    <mergeCell ref="O215:O217"/>
    <mergeCell ref="P215:P217"/>
    <mergeCell ref="N212:N214"/>
    <mergeCell ref="O212:O214"/>
    <mergeCell ref="P212:P214"/>
    <mergeCell ref="L212:L214"/>
    <mergeCell ref="M212:M214"/>
    <mergeCell ref="Q212:Q214"/>
    <mergeCell ref="R212:R214"/>
    <mergeCell ref="I215:I217"/>
    <mergeCell ref="N209:N211"/>
    <mergeCell ref="O209:O211"/>
    <mergeCell ref="P209:P211"/>
    <mergeCell ref="Q209:Q211"/>
    <mergeCell ref="R209:R211"/>
    <mergeCell ref="I212:I214"/>
    <mergeCell ref="K212:K214"/>
    <mergeCell ref="Q206:Q208"/>
    <mergeCell ref="R206:R208"/>
    <mergeCell ref="I209:I211"/>
    <mergeCell ref="K209:K211"/>
    <mergeCell ref="L209:L211"/>
    <mergeCell ref="M209:M211"/>
    <mergeCell ref="K206:K208"/>
    <mergeCell ref="L206:L208"/>
    <mergeCell ref="M206:M208"/>
    <mergeCell ref="N206:N208"/>
    <mergeCell ref="O206:O208"/>
    <mergeCell ref="P206:P208"/>
    <mergeCell ref="N203:N205"/>
    <mergeCell ref="O203:O205"/>
    <mergeCell ref="P203:P205"/>
    <mergeCell ref="L203:L205"/>
    <mergeCell ref="M203:M205"/>
    <mergeCell ref="Q203:Q205"/>
    <mergeCell ref="R203:R205"/>
    <mergeCell ref="I206:I208"/>
    <mergeCell ref="N200:N202"/>
    <mergeCell ref="O200:O202"/>
    <mergeCell ref="P200:P202"/>
    <mergeCell ref="Q200:Q202"/>
    <mergeCell ref="R200:R202"/>
    <mergeCell ref="I203:I205"/>
    <mergeCell ref="K203:K205"/>
    <mergeCell ref="Q197:Q199"/>
    <mergeCell ref="R197:R199"/>
    <mergeCell ref="I200:I202"/>
    <mergeCell ref="K200:K202"/>
    <mergeCell ref="L200:L202"/>
    <mergeCell ref="M200:M202"/>
    <mergeCell ref="K197:K199"/>
    <mergeCell ref="L197:L199"/>
    <mergeCell ref="M197:M199"/>
    <mergeCell ref="N197:N199"/>
    <mergeCell ref="O197:O199"/>
    <mergeCell ref="P197:P199"/>
    <mergeCell ref="N194:N196"/>
    <mergeCell ref="O194:O196"/>
    <mergeCell ref="P194:P196"/>
    <mergeCell ref="L194:L196"/>
    <mergeCell ref="M194:M196"/>
    <mergeCell ref="Q194:Q196"/>
    <mergeCell ref="R194:R196"/>
    <mergeCell ref="I197:I199"/>
    <mergeCell ref="N191:N193"/>
    <mergeCell ref="O191:O193"/>
    <mergeCell ref="P191:P193"/>
    <mergeCell ref="Q191:Q193"/>
    <mergeCell ref="R191:R193"/>
    <mergeCell ref="I194:I196"/>
    <mergeCell ref="K194:K196"/>
    <mergeCell ref="Q188:Q190"/>
    <mergeCell ref="R188:R190"/>
    <mergeCell ref="I191:I193"/>
    <mergeCell ref="K191:K193"/>
    <mergeCell ref="L191:L193"/>
    <mergeCell ref="M191:M193"/>
    <mergeCell ref="K188:K190"/>
    <mergeCell ref="L188:L190"/>
    <mergeCell ref="M188:M190"/>
    <mergeCell ref="N188:N190"/>
    <mergeCell ref="O188:O190"/>
    <mergeCell ref="P188:P190"/>
    <mergeCell ref="N185:N187"/>
    <mergeCell ref="O185:O187"/>
    <mergeCell ref="P185:P187"/>
    <mergeCell ref="L185:L187"/>
    <mergeCell ref="M185:M187"/>
    <mergeCell ref="Q185:Q187"/>
    <mergeCell ref="R185:R187"/>
    <mergeCell ref="I188:I190"/>
    <mergeCell ref="N182:N184"/>
    <mergeCell ref="O182:O184"/>
    <mergeCell ref="P182:P184"/>
    <mergeCell ref="Q182:Q184"/>
    <mergeCell ref="R182:R184"/>
    <mergeCell ref="I185:I187"/>
    <mergeCell ref="K185:K187"/>
    <mergeCell ref="Q179:Q181"/>
    <mergeCell ref="R179:R181"/>
    <mergeCell ref="I182:I184"/>
    <mergeCell ref="K182:K184"/>
    <mergeCell ref="L182:L184"/>
    <mergeCell ref="M182:M184"/>
    <mergeCell ref="K179:K181"/>
    <mergeCell ref="L179:L181"/>
    <mergeCell ref="M179:M181"/>
    <mergeCell ref="N179:N181"/>
    <mergeCell ref="O179:O181"/>
    <mergeCell ref="P179:P181"/>
    <mergeCell ref="N176:N178"/>
    <mergeCell ref="O176:O178"/>
    <mergeCell ref="P176:P178"/>
    <mergeCell ref="L176:L178"/>
    <mergeCell ref="M176:M178"/>
    <mergeCell ref="Q176:Q178"/>
    <mergeCell ref="R176:R178"/>
    <mergeCell ref="I179:I181"/>
    <mergeCell ref="N173:N175"/>
    <mergeCell ref="O173:O175"/>
    <mergeCell ref="P173:P175"/>
    <mergeCell ref="Q173:Q175"/>
    <mergeCell ref="R173:R175"/>
    <mergeCell ref="I176:I178"/>
    <mergeCell ref="K176:K178"/>
    <mergeCell ref="Q170:Q172"/>
    <mergeCell ref="R170:R172"/>
    <mergeCell ref="I173:I175"/>
    <mergeCell ref="K173:K175"/>
    <mergeCell ref="L173:L175"/>
    <mergeCell ref="M173:M175"/>
    <mergeCell ref="K170:K172"/>
    <mergeCell ref="L170:L172"/>
    <mergeCell ref="M170:M172"/>
    <mergeCell ref="N170:N172"/>
    <mergeCell ref="O170:O172"/>
    <mergeCell ref="P170:P172"/>
    <mergeCell ref="N167:N169"/>
    <mergeCell ref="O167:O169"/>
    <mergeCell ref="P167:P169"/>
    <mergeCell ref="L167:L169"/>
    <mergeCell ref="M167:M169"/>
    <mergeCell ref="Q167:Q169"/>
    <mergeCell ref="R167:R169"/>
    <mergeCell ref="I170:I172"/>
    <mergeCell ref="N164:N166"/>
    <mergeCell ref="O164:O166"/>
    <mergeCell ref="P164:P166"/>
    <mergeCell ref="Q164:Q166"/>
    <mergeCell ref="R164:R166"/>
    <mergeCell ref="I167:I169"/>
    <mergeCell ref="K167:K169"/>
    <mergeCell ref="Q161:Q163"/>
    <mergeCell ref="R161:R163"/>
    <mergeCell ref="I164:I166"/>
    <mergeCell ref="K164:K166"/>
    <mergeCell ref="L164:L166"/>
    <mergeCell ref="M164:M166"/>
    <mergeCell ref="K161:K163"/>
    <mergeCell ref="L161:L163"/>
    <mergeCell ref="M161:M163"/>
    <mergeCell ref="N161:N163"/>
    <mergeCell ref="O161:O163"/>
    <mergeCell ref="P161:P163"/>
    <mergeCell ref="N158:N160"/>
    <mergeCell ref="O158:O160"/>
    <mergeCell ref="P158:P160"/>
    <mergeCell ref="L158:L160"/>
    <mergeCell ref="M158:M160"/>
    <mergeCell ref="Q158:Q160"/>
    <mergeCell ref="R158:R160"/>
    <mergeCell ref="I161:I163"/>
    <mergeCell ref="N155:N157"/>
    <mergeCell ref="O155:O157"/>
    <mergeCell ref="P155:P157"/>
    <mergeCell ref="Q155:Q157"/>
    <mergeCell ref="R155:R157"/>
    <mergeCell ref="I158:I160"/>
    <mergeCell ref="K158:K160"/>
    <mergeCell ref="Q152:Q154"/>
    <mergeCell ref="R152:R154"/>
    <mergeCell ref="I155:I157"/>
    <mergeCell ref="K155:K157"/>
    <mergeCell ref="L155:L157"/>
    <mergeCell ref="M155:M157"/>
    <mergeCell ref="K152:K154"/>
    <mergeCell ref="L152:L154"/>
    <mergeCell ref="M152:M154"/>
    <mergeCell ref="N152:N154"/>
    <mergeCell ref="O152:O154"/>
    <mergeCell ref="P152:P154"/>
    <mergeCell ref="N149:N151"/>
    <mergeCell ref="O149:O151"/>
    <mergeCell ref="P149:P151"/>
    <mergeCell ref="L149:L151"/>
    <mergeCell ref="M149:M151"/>
    <mergeCell ref="Q149:Q151"/>
    <mergeCell ref="R149:R151"/>
    <mergeCell ref="I152:I154"/>
    <mergeCell ref="N146:N148"/>
    <mergeCell ref="O146:O148"/>
    <mergeCell ref="P146:P148"/>
    <mergeCell ref="Q146:Q148"/>
    <mergeCell ref="R146:R148"/>
    <mergeCell ref="I149:I151"/>
    <mergeCell ref="K149:K151"/>
    <mergeCell ref="Q143:Q145"/>
    <mergeCell ref="R143:R145"/>
    <mergeCell ref="I146:I148"/>
    <mergeCell ref="K146:K148"/>
    <mergeCell ref="L146:L148"/>
    <mergeCell ref="M146:M148"/>
    <mergeCell ref="K143:K145"/>
    <mergeCell ref="L143:L145"/>
    <mergeCell ref="M143:M145"/>
    <mergeCell ref="N143:N145"/>
    <mergeCell ref="O143:O145"/>
    <mergeCell ref="P143:P145"/>
    <mergeCell ref="N140:N142"/>
    <mergeCell ref="O140:O142"/>
    <mergeCell ref="P140:P142"/>
    <mergeCell ref="L140:L142"/>
    <mergeCell ref="M140:M142"/>
    <mergeCell ref="Q140:Q142"/>
    <mergeCell ref="R140:R142"/>
    <mergeCell ref="I143:I145"/>
    <mergeCell ref="N137:N139"/>
    <mergeCell ref="O137:O139"/>
    <mergeCell ref="P137:P139"/>
    <mergeCell ref="Q137:Q139"/>
    <mergeCell ref="R137:R139"/>
    <mergeCell ref="I140:I142"/>
    <mergeCell ref="K140:K142"/>
    <mergeCell ref="Q134:Q136"/>
    <mergeCell ref="R134:R136"/>
    <mergeCell ref="I137:I139"/>
    <mergeCell ref="K137:K139"/>
    <mergeCell ref="L137:L139"/>
    <mergeCell ref="M137:M139"/>
    <mergeCell ref="K134:K136"/>
    <mergeCell ref="L134:L136"/>
    <mergeCell ref="M134:M136"/>
    <mergeCell ref="N134:N136"/>
    <mergeCell ref="O134:O136"/>
    <mergeCell ref="P134:P136"/>
    <mergeCell ref="N131:N133"/>
    <mergeCell ref="O131:O133"/>
    <mergeCell ref="P131:P133"/>
    <mergeCell ref="L131:L133"/>
    <mergeCell ref="M131:M133"/>
    <mergeCell ref="Q131:Q133"/>
    <mergeCell ref="R131:R133"/>
    <mergeCell ref="I134:I136"/>
    <mergeCell ref="N128:N130"/>
    <mergeCell ref="O128:O130"/>
    <mergeCell ref="P128:P130"/>
    <mergeCell ref="Q128:Q130"/>
    <mergeCell ref="R128:R130"/>
    <mergeCell ref="I131:I133"/>
    <mergeCell ref="K131:K133"/>
    <mergeCell ref="Q125:Q127"/>
    <mergeCell ref="R125:R127"/>
    <mergeCell ref="I128:I130"/>
    <mergeCell ref="K128:K130"/>
    <mergeCell ref="L128:L130"/>
    <mergeCell ref="M128:M130"/>
    <mergeCell ref="K125:K127"/>
    <mergeCell ref="L125:L127"/>
    <mergeCell ref="M125:M127"/>
    <mergeCell ref="N125:N127"/>
    <mergeCell ref="O125:O127"/>
    <mergeCell ref="P125:P127"/>
    <mergeCell ref="N122:N124"/>
    <mergeCell ref="O122:O124"/>
    <mergeCell ref="P122:P124"/>
    <mergeCell ref="L122:L124"/>
    <mergeCell ref="M122:M124"/>
    <mergeCell ref="Q122:Q124"/>
    <mergeCell ref="R122:R124"/>
    <mergeCell ref="I125:I127"/>
    <mergeCell ref="N119:N121"/>
    <mergeCell ref="O119:O121"/>
    <mergeCell ref="P119:P121"/>
    <mergeCell ref="Q119:Q121"/>
    <mergeCell ref="R119:R121"/>
    <mergeCell ref="I122:I124"/>
    <mergeCell ref="K122:K124"/>
    <mergeCell ref="Q116:Q118"/>
    <mergeCell ref="R116:R118"/>
    <mergeCell ref="I119:I121"/>
    <mergeCell ref="K119:K121"/>
    <mergeCell ref="L119:L121"/>
    <mergeCell ref="M119:M121"/>
    <mergeCell ref="K116:K118"/>
    <mergeCell ref="L116:L118"/>
    <mergeCell ref="M116:M118"/>
    <mergeCell ref="N116:N118"/>
    <mergeCell ref="O116:O118"/>
    <mergeCell ref="P116:P118"/>
    <mergeCell ref="N113:N115"/>
    <mergeCell ref="O113:O115"/>
    <mergeCell ref="P113:P115"/>
    <mergeCell ref="L113:L115"/>
    <mergeCell ref="M113:M115"/>
    <mergeCell ref="Q113:Q115"/>
    <mergeCell ref="R113:R115"/>
    <mergeCell ref="I116:I118"/>
    <mergeCell ref="N110:N112"/>
    <mergeCell ref="O110:O112"/>
    <mergeCell ref="P110:P112"/>
    <mergeCell ref="Q110:Q112"/>
    <mergeCell ref="R110:R112"/>
    <mergeCell ref="I113:I115"/>
    <mergeCell ref="K113:K115"/>
    <mergeCell ref="Q107:Q109"/>
    <mergeCell ref="R107:R109"/>
    <mergeCell ref="I110:I112"/>
    <mergeCell ref="K110:K112"/>
    <mergeCell ref="L110:L112"/>
    <mergeCell ref="M110:M112"/>
    <mergeCell ref="K107:K109"/>
    <mergeCell ref="L107:L109"/>
    <mergeCell ref="M107:M109"/>
    <mergeCell ref="N107:N109"/>
    <mergeCell ref="O107:O109"/>
    <mergeCell ref="P107:P109"/>
    <mergeCell ref="N104:N106"/>
    <mergeCell ref="O104:O106"/>
    <mergeCell ref="P104:P106"/>
    <mergeCell ref="L104:L106"/>
    <mergeCell ref="M104:M106"/>
    <mergeCell ref="Q104:Q106"/>
    <mergeCell ref="R104:R106"/>
    <mergeCell ref="I107:I109"/>
    <mergeCell ref="N101:N103"/>
    <mergeCell ref="O101:O103"/>
    <mergeCell ref="P101:P103"/>
    <mergeCell ref="Q101:Q103"/>
    <mergeCell ref="R101:R103"/>
    <mergeCell ref="I104:I106"/>
    <mergeCell ref="K104:K106"/>
    <mergeCell ref="Q98:Q100"/>
    <mergeCell ref="R98:R100"/>
    <mergeCell ref="I101:I103"/>
    <mergeCell ref="K101:K103"/>
    <mergeCell ref="L101:L103"/>
    <mergeCell ref="M101:M103"/>
    <mergeCell ref="K98:K100"/>
    <mergeCell ref="L98:L100"/>
    <mergeCell ref="M98:M100"/>
    <mergeCell ref="N98:N100"/>
    <mergeCell ref="O98:O100"/>
    <mergeCell ref="P98:P100"/>
    <mergeCell ref="N95:N97"/>
    <mergeCell ref="O95:O97"/>
    <mergeCell ref="P95:P97"/>
    <mergeCell ref="L95:L97"/>
    <mergeCell ref="M95:M97"/>
    <mergeCell ref="Q95:Q97"/>
    <mergeCell ref="R95:R97"/>
    <mergeCell ref="I98:I100"/>
    <mergeCell ref="N92:N94"/>
    <mergeCell ref="O92:O94"/>
    <mergeCell ref="P92:P94"/>
    <mergeCell ref="Q92:Q94"/>
    <mergeCell ref="R92:R94"/>
    <mergeCell ref="I95:I97"/>
    <mergeCell ref="K95:K97"/>
    <mergeCell ref="Q89:Q91"/>
    <mergeCell ref="R89:R91"/>
    <mergeCell ref="I92:I94"/>
    <mergeCell ref="K92:K94"/>
    <mergeCell ref="L92:L94"/>
    <mergeCell ref="M92:M94"/>
    <mergeCell ref="K89:K91"/>
    <mergeCell ref="L89:L91"/>
    <mergeCell ref="M89:M91"/>
    <mergeCell ref="N89:N91"/>
    <mergeCell ref="O89:O91"/>
    <mergeCell ref="P89:P91"/>
    <mergeCell ref="N86:N88"/>
    <mergeCell ref="O86:O88"/>
    <mergeCell ref="P86:P88"/>
    <mergeCell ref="L86:L88"/>
    <mergeCell ref="M86:M88"/>
    <mergeCell ref="Q86:Q88"/>
    <mergeCell ref="R86:R88"/>
    <mergeCell ref="I89:I91"/>
    <mergeCell ref="N83:N85"/>
    <mergeCell ref="O83:O85"/>
    <mergeCell ref="P83:P85"/>
    <mergeCell ref="Q83:Q85"/>
    <mergeCell ref="R83:R85"/>
    <mergeCell ref="I86:I88"/>
    <mergeCell ref="K86:K88"/>
    <mergeCell ref="Q80:Q82"/>
    <mergeCell ref="R80:R82"/>
    <mergeCell ref="I83:I85"/>
    <mergeCell ref="K83:K85"/>
    <mergeCell ref="L83:L85"/>
    <mergeCell ref="M83:M85"/>
    <mergeCell ref="K80:K82"/>
    <mergeCell ref="L80:L82"/>
    <mergeCell ref="M80:M82"/>
    <mergeCell ref="N80:N82"/>
    <mergeCell ref="O80:O82"/>
    <mergeCell ref="P80:P82"/>
    <mergeCell ref="H49:H53"/>
    <mergeCell ref="I80:I82"/>
    <mergeCell ref="J16:J17"/>
    <mergeCell ref="J19:J20"/>
    <mergeCell ref="J22:J23"/>
    <mergeCell ref="J25:J26"/>
    <mergeCell ref="J28:J29"/>
    <mergeCell ref="J31:J32"/>
  </mergeCells>
  <conditionalFormatting sqref="J16:J17 J19:J20 J22:J23 J25:J26 G49:G53">
    <cfRule type="cellIs" priority="2" operator="notBetween" dxfId="0" stopIfTrue="1">
      <formula>3.1</formula>
      <formula>3.6</formula>
    </cfRule>
  </conditionalFormatting>
  <conditionalFormatting sqref="J28:J29">
    <cfRule type="cellIs" priority="1" operator="notBetween" dxfId="0" stopIfTrue="1">
      <formula>3.1</formula>
      <formula>3.6</formula>
    </cfRule>
  </conditionalFormatting>
  <pageMargins left="0.7086614173228347" right="0.7086614173228347" top="0.7480314960629921" bottom="0.7480314960629921" header="0.3149606299212598" footer="0.3149606299212598"/>
  <pageSetup orientation="landscape" paperSize="9" scale="37" fitToHeight="0"/>
  <headerFooter>
    <oddHeader/>
    <oddFooter>&amp;LData Analysis Template v4.14&amp;CKAPA Library Quantification Kit (Illumina® platforms)_x000a_&amp;R© Kapa Biosystems 2014</oddFooter>
    <evenHeader/>
    <evenFooter/>
    <firstHeader/>
    <firstFooter/>
  </headerFooter>
  <rowBreaks count="4" manualBreakCount="4">
    <brk id="67" min="0" max="16383" man="1"/>
    <brk id="151" min="0" max="16383" man="1"/>
    <brk id="223" min="0" max="16383" man="1"/>
    <brk id="295" min="0" max="16383" man="1"/>
  </rowBreaks>
  <drawing r:id="rId1"/>
</worksheet>
</file>

<file path=xl/worksheets/sheet9.xml><?xml version="1.0" encoding="utf-8"?>
<worksheet xmlns="http://schemas.openxmlformats.org/spreadsheetml/2006/main">
  <sheetPr>
    <tabColor theme="0" tint="-0.249977111117893"/>
    <outlinePr summaryBelow="1" summaryRight="1"/>
    <pageSetUpPr fitToPage="1"/>
  </sheetPr>
  <dimension ref="B1:O30"/>
  <sheetViews>
    <sheetView zoomScale="80" zoomScaleNormal="80" workbookViewId="0">
      <selection activeCell="A1" sqref="A1"/>
    </sheetView>
  </sheetViews>
  <sheetFormatPr baseColWidth="10" defaultColWidth="9.1640625" defaultRowHeight="14"/>
  <cols>
    <col width="4.6640625" customWidth="1" style="32" min="1" max="2"/>
    <col width="24.6640625" customWidth="1" style="32" min="3" max="3"/>
    <col width="21.5" customWidth="1" style="32" min="4" max="4"/>
    <col width="21.1640625" customWidth="1" style="32" min="5" max="5"/>
    <col width="21" customWidth="1" style="32" min="6" max="6"/>
    <col width="13.33203125" customWidth="1" style="32" min="7" max="7"/>
    <col width="18.6640625" customWidth="1" style="32" min="8" max="8"/>
    <col width="4.6640625" customWidth="1" style="32" min="9" max="9"/>
    <col width="4.6640625" customWidth="1" style="32" min="10" max="10"/>
    <col width="19.1640625" customWidth="1" style="32" min="11" max="15"/>
    <col width="9.1640625" customWidth="1" style="32" min="16" max="16384"/>
  </cols>
  <sheetData>
    <row r="1" ht="15" customHeight="1">
      <c r="C1" s="6" t="n"/>
      <c r="D1" s="6" t="n"/>
      <c r="E1" s="6" t="n"/>
      <c r="F1" s="6" t="n"/>
      <c r="H1" s="124" t="n"/>
      <c r="I1" s="31" t="n"/>
    </row>
    <row r="2" ht="15" customHeight="1">
      <c r="B2" s="7" t="n"/>
      <c r="C2" s="2" t="n"/>
      <c r="D2" s="2" t="n"/>
      <c r="E2" s="2" t="n"/>
      <c r="F2" s="2" t="n"/>
      <c r="G2" s="7" t="n"/>
      <c r="H2" s="168" t="n"/>
      <c r="I2" s="33" t="n"/>
    </row>
    <row r="3" ht="21" customHeight="1">
      <c r="B3" s="7" t="n"/>
      <c r="C3" s="22" t="inlineStr">
        <is>
          <t>Library concentrations and yields</t>
        </is>
      </c>
      <c r="D3" s="22" t="n"/>
      <c r="E3" s="2" t="n"/>
      <c r="F3" s="2" t="n"/>
      <c r="G3" s="7" t="n"/>
      <c r="H3" s="168" t="n"/>
      <c r="I3" s="33" t="n"/>
    </row>
    <row r="4" ht="15" customHeight="1" thickBot="1">
      <c r="B4" s="7" t="n"/>
      <c r="C4" s="7" t="n"/>
      <c r="D4" s="7" t="n"/>
      <c r="E4" s="7" t="n"/>
      <c r="F4" s="7" t="n"/>
      <c r="G4" s="7" t="n"/>
      <c r="H4" s="7" t="n"/>
      <c r="I4" s="7" t="n"/>
    </row>
    <row r="5" ht="48.75" customHeight="1" thickBot="1">
      <c r="B5" s="7" t="n"/>
      <c r="C5" s="159" t="inlineStr">
        <is>
          <t>Sample name</t>
        </is>
      </c>
      <c r="D5" s="18" t="inlineStr">
        <is>
          <t>Concentration  of undiluted library (pM)</t>
        </is>
      </c>
      <c r="E5" s="36" t="inlineStr">
        <is>
          <t>Concentration  of undiluted library (nM)</t>
        </is>
      </c>
      <c r="F5" s="35" t="inlineStr">
        <is>
          <t>Concentration of undiluted library (ng/µL)</t>
        </is>
      </c>
      <c r="G5" s="19" t="inlineStr">
        <is>
          <t>Library 
volume 
(µL)</t>
        </is>
      </c>
      <c r="H5" s="34" t="inlineStr">
        <is>
          <t>Available amount of library 
(ng)</t>
        </is>
      </c>
      <c r="I5" s="7" t="n"/>
      <c r="K5" s="6" t="n"/>
      <c r="L5" s="6" t="n"/>
      <c r="M5" s="6" t="n"/>
      <c r="N5" s="6" t="n"/>
      <c r="O5" s="6" t="n"/>
    </row>
    <row r="6" ht="15" customHeight="1" thickTop="1">
      <c r="B6" s="7" t="n"/>
      <c r="C6" s="163">
        <f>'4 dilutions - Analysis'!D80</f>
        <v/>
      </c>
      <c r="D6" s="195">
        <f>'4 dilutions - Analysis'!S80</f>
        <v/>
      </c>
      <c r="E6" s="211">
        <f>'4 dilutions - Analysis'!T80</f>
        <v/>
      </c>
      <c r="F6" s="205">
        <f>'4 dilutions - Analysis'!U80</f>
        <v/>
      </c>
      <c r="G6" s="186">
        <f>25</f>
        <v/>
      </c>
      <c r="H6" s="395">
        <f>F6*G6</f>
        <v/>
      </c>
      <c r="I6" s="7" t="n"/>
      <c r="K6" s="6" t="n"/>
      <c r="L6" s="6" t="n"/>
      <c r="M6" s="6" t="n"/>
      <c r="N6" s="6" t="n"/>
      <c r="O6" s="6" t="n"/>
    </row>
    <row r="7" ht="15" customHeight="1">
      <c r="B7" s="7" t="n"/>
      <c r="C7" s="163">
        <f>'4 dilutions - Analysis'!D92</f>
        <v/>
      </c>
      <c r="D7" s="195">
        <f>'4 dilutions - Analysis'!S92</f>
        <v/>
      </c>
      <c r="E7" s="211">
        <f>'4 dilutions - Analysis'!T92</f>
        <v/>
      </c>
      <c r="F7" s="207">
        <f>'4 dilutions - Analysis'!U92</f>
        <v/>
      </c>
      <c r="G7" s="187">
        <f>25</f>
        <v/>
      </c>
      <c r="H7" s="396">
        <f>F7*G7</f>
        <v/>
      </c>
      <c r="I7" s="7" t="n"/>
      <c r="K7" s="6" t="n"/>
      <c r="L7" s="6" t="n"/>
      <c r="M7" s="6" t="n"/>
      <c r="N7" s="6" t="n"/>
      <c r="O7" s="6" t="n"/>
    </row>
    <row r="8" ht="15" customHeight="1">
      <c r="B8" s="7" t="n"/>
      <c r="C8" s="163">
        <f>'4 dilutions - Analysis'!D104</f>
        <v/>
      </c>
      <c r="D8" s="195">
        <f>'4 dilutions - Analysis'!S104</f>
        <v/>
      </c>
      <c r="E8" s="211">
        <f>'4 dilutions - Analysis'!T104</f>
        <v/>
      </c>
      <c r="F8" s="207">
        <f>'4 dilutions - Analysis'!U104</f>
        <v/>
      </c>
      <c r="G8" s="187">
        <f>25</f>
        <v/>
      </c>
      <c r="H8" s="396">
        <f>F8*G8</f>
        <v/>
      </c>
      <c r="I8" s="7" t="n"/>
      <c r="K8" s="6" t="n"/>
      <c r="L8" s="6" t="n"/>
      <c r="M8" s="6" t="n"/>
      <c r="N8" s="6" t="n"/>
      <c r="O8" s="6" t="n"/>
    </row>
    <row r="9" ht="15" customHeight="1">
      <c r="B9" s="7" t="n"/>
      <c r="C9" s="163">
        <f>'4 dilutions - Analysis'!D116</f>
        <v/>
      </c>
      <c r="D9" s="195">
        <f>'4 dilutions - Analysis'!S116</f>
        <v/>
      </c>
      <c r="E9" s="211">
        <f>'4 dilutions - Analysis'!T116</f>
        <v/>
      </c>
      <c r="F9" s="207">
        <f>'4 dilutions - Analysis'!U116</f>
        <v/>
      </c>
      <c r="G9" s="187" t="n">
        <v>25</v>
      </c>
      <c r="H9" s="396">
        <f>F9*G9</f>
        <v/>
      </c>
      <c r="I9" s="7" t="n"/>
      <c r="K9" s="6" t="n"/>
      <c r="L9" s="6" t="n"/>
      <c r="M9" s="6" t="n"/>
      <c r="N9" s="6" t="n"/>
      <c r="O9" s="6" t="n"/>
    </row>
    <row r="10" ht="15" customHeight="1">
      <c r="B10" s="7" t="n"/>
      <c r="C10" s="163">
        <f>'4 dilutions - Analysis'!D128</f>
        <v/>
      </c>
      <c r="D10" s="195">
        <f>'4 dilutions - Analysis'!S128</f>
        <v/>
      </c>
      <c r="E10" s="211">
        <f>'4 dilutions - Analysis'!T128</f>
        <v/>
      </c>
      <c r="F10" s="207">
        <f>'4 dilutions - Analysis'!U128</f>
        <v/>
      </c>
      <c r="G10" s="187" t="n">
        <v>25</v>
      </c>
      <c r="H10" s="396">
        <f>F10*G10</f>
        <v/>
      </c>
      <c r="I10" s="7" t="n"/>
      <c r="K10" s="6" t="n"/>
      <c r="L10" s="6" t="n"/>
      <c r="M10" s="6" t="n"/>
      <c r="N10" s="6" t="n"/>
      <c r="O10" s="6" t="n"/>
    </row>
    <row r="11" ht="15" customHeight="1">
      <c r="B11" s="7" t="n"/>
      <c r="C11" s="163">
        <f>'4 dilutions - Analysis'!D140</f>
        <v/>
      </c>
      <c r="D11" s="195">
        <f>'4 dilutions - Analysis'!S140</f>
        <v/>
      </c>
      <c r="E11" s="211">
        <f>'4 dilutions - Analysis'!T140</f>
        <v/>
      </c>
      <c r="F11" s="207">
        <f>'4 dilutions - Analysis'!U140</f>
        <v/>
      </c>
      <c r="G11" s="187" t="n">
        <v>25</v>
      </c>
      <c r="H11" s="396">
        <f>F11*G11</f>
        <v/>
      </c>
      <c r="I11" s="7" t="n"/>
      <c r="K11" s="6" t="n"/>
      <c r="L11" s="6" t="n"/>
      <c r="M11" s="6" t="n"/>
      <c r="N11" s="6" t="n"/>
      <c r="O11" s="6" t="n"/>
    </row>
    <row r="12" ht="15" customHeight="1">
      <c r="B12" s="7" t="n"/>
      <c r="C12" s="163">
        <f>'4 dilutions - Analysis'!D152</f>
        <v/>
      </c>
      <c r="D12" s="195">
        <f>'4 dilutions - Analysis'!S152</f>
        <v/>
      </c>
      <c r="E12" s="211">
        <f>'4 dilutions - Analysis'!T152</f>
        <v/>
      </c>
      <c r="F12" s="207">
        <f>'4 dilutions - Analysis'!U152</f>
        <v/>
      </c>
      <c r="G12" s="187" t="n">
        <v>25</v>
      </c>
      <c r="H12" s="396">
        <f>F12*G12</f>
        <v/>
      </c>
      <c r="I12" s="7" t="n"/>
      <c r="K12" s="3" t="n"/>
      <c r="N12" s="124" t="n"/>
      <c r="O12" s="31" t="n"/>
    </row>
    <row r="13" ht="15" customHeight="1">
      <c r="B13" s="7" t="n"/>
      <c r="C13" s="163">
        <f>'4 dilutions - Analysis'!D164</f>
        <v/>
      </c>
      <c r="D13" s="195">
        <f>'4 dilutions - Analysis'!S164</f>
        <v/>
      </c>
      <c r="E13" s="211">
        <f>'4 dilutions - Analysis'!T164</f>
        <v/>
      </c>
      <c r="F13" s="207">
        <f>'4 dilutions - Analysis'!U164</f>
        <v/>
      </c>
      <c r="G13" s="187" t="n">
        <v>25</v>
      </c>
      <c r="H13" s="396">
        <f>F13*G13</f>
        <v/>
      </c>
      <c r="I13" s="7" t="n"/>
      <c r="K13" s="6" t="n"/>
      <c r="L13" s="6" t="n"/>
      <c r="M13" s="6" t="n"/>
      <c r="N13" s="6" t="n"/>
      <c r="O13" s="14" t="n"/>
    </row>
    <row r="14" ht="15" customHeight="1">
      <c r="B14" s="7" t="n"/>
      <c r="C14" s="163">
        <f>'4 dilutions - Analysis'!D176</f>
        <v/>
      </c>
      <c r="D14" s="195">
        <f>'4 dilutions - Analysis'!S176</f>
        <v/>
      </c>
      <c r="E14" s="211">
        <f>'4 dilutions - Analysis'!T176</f>
        <v/>
      </c>
      <c r="F14" s="207">
        <f>'4 dilutions - Analysis'!U176</f>
        <v/>
      </c>
      <c r="G14" s="187" t="n">
        <v>25</v>
      </c>
      <c r="H14" s="396">
        <f>F14*G14</f>
        <v/>
      </c>
      <c r="I14" s="7" t="n"/>
      <c r="K14" s="6" t="n"/>
      <c r="L14" s="6" t="n"/>
      <c r="M14" s="6" t="n"/>
      <c r="N14" s="6" t="n"/>
      <c r="O14" s="14" t="n"/>
    </row>
    <row r="15" ht="15" customHeight="1">
      <c r="B15" s="7" t="n"/>
      <c r="C15" s="163">
        <f>'4 dilutions - Analysis'!D188</f>
        <v/>
      </c>
      <c r="D15" s="195">
        <f>'4 dilutions - Analysis'!S188</f>
        <v/>
      </c>
      <c r="E15" s="211">
        <f>'4 dilutions - Analysis'!T188</f>
        <v/>
      </c>
      <c r="F15" s="207">
        <f>'4 dilutions - Analysis'!U188</f>
        <v/>
      </c>
      <c r="G15" s="187" t="n">
        <v>25</v>
      </c>
      <c r="H15" s="396">
        <f>F15*G15</f>
        <v/>
      </c>
      <c r="I15" s="7" t="n"/>
      <c r="K15" s="6" t="n"/>
      <c r="L15" s="6" t="n"/>
      <c r="M15" s="6" t="n"/>
      <c r="N15" s="6" t="n"/>
      <c r="O15" s="14" t="n"/>
    </row>
    <row r="16" ht="15" customHeight="1">
      <c r="B16" s="7" t="n"/>
      <c r="C16" s="163">
        <f>'4 dilutions - Analysis'!D200</f>
        <v/>
      </c>
      <c r="D16" s="195">
        <f>'4 dilutions - Analysis'!S200</f>
        <v/>
      </c>
      <c r="E16" s="211">
        <f>'4 dilutions - Analysis'!T200</f>
        <v/>
      </c>
      <c r="F16" s="207">
        <f>'4 dilutions - Analysis'!U200</f>
        <v/>
      </c>
      <c r="G16" s="187" t="n">
        <v>25</v>
      </c>
      <c r="H16" s="396">
        <f>F16*G16</f>
        <v/>
      </c>
      <c r="I16" s="7" t="n"/>
      <c r="K16" s="3" t="n"/>
      <c r="L16" s="6" t="n"/>
      <c r="M16" s="6" t="n"/>
      <c r="N16" s="6" t="n"/>
      <c r="O16" s="31" t="n"/>
    </row>
    <row r="17" ht="15" customHeight="1">
      <c r="B17" s="7" t="n"/>
      <c r="C17" s="163">
        <f>'4 dilutions - Analysis'!D212</f>
        <v/>
      </c>
      <c r="D17" s="195">
        <f>'4 dilutions - Analysis'!S212</f>
        <v/>
      </c>
      <c r="E17" s="211">
        <f>'4 dilutions - Analysis'!T212</f>
        <v/>
      </c>
      <c r="F17" s="207">
        <f>'4 dilutions - Analysis'!U212</f>
        <v/>
      </c>
      <c r="G17" s="187" t="n">
        <v>25</v>
      </c>
      <c r="H17" s="396">
        <f>F17*G17</f>
        <v/>
      </c>
      <c r="I17" s="7" t="n"/>
      <c r="K17" s="3" t="n"/>
      <c r="L17" s="6" t="n"/>
      <c r="M17" s="6" t="n"/>
      <c r="N17" s="6" t="n"/>
      <c r="O17" s="15" t="n"/>
    </row>
    <row r="18" ht="15" customHeight="1">
      <c r="B18" s="7" t="n"/>
      <c r="C18" s="163">
        <f>'4 dilutions - Analysis'!D224</f>
        <v/>
      </c>
      <c r="D18" s="195">
        <f>'4 dilutions - Analysis'!S224</f>
        <v/>
      </c>
      <c r="E18" s="211">
        <f>'4 dilutions - Analysis'!T224</f>
        <v/>
      </c>
      <c r="F18" s="207">
        <f>'4 dilutions - Analysis'!U224</f>
        <v/>
      </c>
      <c r="G18" s="187" t="n">
        <v>25</v>
      </c>
      <c r="H18" s="396">
        <f>F18*G18</f>
        <v/>
      </c>
      <c r="I18" s="7" t="n"/>
      <c r="K18" s="3" t="n"/>
      <c r="L18" s="6" t="n"/>
      <c r="M18" s="6" t="n"/>
      <c r="N18" s="6" t="n"/>
      <c r="O18" s="15" t="n"/>
    </row>
    <row r="19" ht="15" customHeight="1">
      <c r="B19" s="7" t="n"/>
      <c r="C19" s="163">
        <f>'4 dilutions - Analysis'!D236</f>
        <v/>
      </c>
      <c r="D19" s="195">
        <f>'4 dilutions - Analysis'!S236</f>
        <v/>
      </c>
      <c r="E19" s="211">
        <f>'4 dilutions - Analysis'!T236</f>
        <v/>
      </c>
      <c r="F19" s="207">
        <f>'4 dilutions - Analysis'!U236</f>
        <v/>
      </c>
      <c r="G19" s="187" t="n">
        <v>25</v>
      </c>
      <c r="H19" s="396">
        <f>F19*G19</f>
        <v/>
      </c>
      <c r="I19" s="7" t="n"/>
      <c r="K19" s="3" t="n"/>
      <c r="L19" s="6" t="n"/>
      <c r="M19" s="6" t="n"/>
      <c r="N19" s="6" t="n"/>
      <c r="O19" s="15" t="n"/>
    </row>
    <row r="20" ht="15" customHeight="1">
      <c r="B20" s="7" t="n"/>
      <c r="C20" s="163">
        <f>'4 dilutions - Analysis'!D248</f>
        <v/>
      </c>
      <c r="D20" s="195">
        <f>'4 dilutions - Analysis'!S248</f>
        <v/>
      </c>
      <c r="E20" s="211">
        <f>'4 dilutions - Analysis'!T248</f>
        <v/>
      </c>
      <c r="F20" s="207">
        <f>'4 dilutions - Analysis'!U248</f>
        <v/>
      </c>
      <c r="G20" s="187" t="n">
        <v>25</v>
      </c>
      <c r="H20" s="396">
        <f>F20*G20</f>
        <v/>
      </c>
      <c r="I20" s="7" t="n"/>
      <c r="K20" s="3" t="n"/>
      <c r="L20" s="6" t="n"/>
      <c r="M20" s="6" t="n"/>
      <c r="N20" s="6" t="n"/>
      <c r="O20" s="14" t="n"/>
    </row>
    <row r="21" ht="15" customHeight="1">
      <c r="B21" s="7" t="n"/>
      <c r="C21" s="163">
        <f>'4 dilutions - Analysis'!D260</f>
        <v/>
      </c>
      <c r="D21" s="195">
        <f>'4 dilutions - Analysis'!S260</f>
        <v/>
      </c>
      <c r="E21" s="211">
        <f>'4 dilutions - Analysis'!T260</f>
        <v/>
      </c>
      <c r="F21" s="207">
        <f>'4 dilutions - Analysis'!U260</f>
        <v/>
      </c>
      <c r="G21" s="187" t="n">
        <v>25</v>
      </c>
      <c r="H21" s="396">
        <f>F21*G21</f>
        <v/>
      </c>
      <c r="I21" s="7" t="n"/>
    </row>
    <row r="22" ht="15" customHeight="1">
      <c r="B22" s="7" t="n"/>
      <c r="C22" s="163">
        <f>'4 dilutions - Analysis'!D272</f>
        <v/>
      </c>
      <c r="D22" s="195">
        <f>'4 dilutions - Analysis'!S272</f>
        <v/>
      </c>
      <c r="E22" s="211">
        <f>'4 dilutions - Analysis'!T272</f>
        <v/>
      </c>
      <c r="F22" s="207">
        <f>'4 dilutions - Analysis'!U272</f>
        <v/>
      </c>
      <c r="G22" s="187" t="n">
        <v>25</v>
      </c>
      <c r="H22" s="396">
        <f>F22*G22</f>
        <v/>
      </c>
      <c r="I22" s="7" t="n"/>
    </row>
    <row r="23" ht="15" customHeight="1">
      <c r="B23" s="7" t="n"/>
      <c r="C23" s="163">
        <f>'4 dilutions - Analysis'!D284</f>
        <v/>
      </c>
      <c r="D23" s="195">
        <f>'4 dilutions - Analysis'!S284</f>
        <v/>
      </c>
      <c r="E23" s="211">
        <f>'4 dilutions - Analysis'!T284</f>
        <v/>
      </c>
      <c r="F23" s="207">
        <f>'4 dilutions - Analysis'!U284</f>
        <v/>
      </c>
      <c r="G23" s="187" t="n">
        <v>25</v>
      </c>
      <c r="H23" s="396">
        <f>F23*G23</f>
        <v/>
      </c>
      <c r="I23" s="7" t="n"/>
    </row>
    <row r="24" ht="15" customHeight="1">
      <c r="B24" s="7" t="n"/>
      <c r="C24" s="163">
        <f>'4 dilutions - Analysis'!D296</f>
        <v/>
      </c>
      <c r="D24" s="195">
        <f>'4 dilutions - Analysis'!S296</f>
        <v/>
      </c>
      <c r="E24" s="211">
        <f>'4 dilutions - Analysis'!T296</f>
        <v/>
      </c>
      <c r="F24" s="207">
        <f>'4 dilutions - Analysis'!U296</f>
        <v/>
      </c>
      <c r="G24" s="187" t="n">
        <v>25</v>
      </c>
      <c r="H24" s="396">
        <f>F24*G24</f>
        <v/>
      </c>
      <c r="I24" s="7" t="n"/>
    </row>
    <row r="25" ht="15" customHeight="1">
      <c r="B25" s="7" t="n"/>
      <c r="C25" s="163">
        <f>'4 dilutions - Analysis'!D308</f>
        <v/>
      </c>
      <c r="D25" s="195">
        <f>'4 dilutions - Analysis'!S308</f>
        <v/>
      </c>
      <c r="E25" s="211">
        <f>'4 dilutions - Analysis'!T308</f>
        <v/>
      </c>
      <c r="F25" s="207">
        <f>'4 dilutions - Analysis'!U308</f>
        <v/>
      </c>
      <c r="G25" s="187" t="n">
        <v>25</v>
      </c>
      <c r="H25" s="396">
        <f>F25*G25</f>
        <v/>
      </c>
      <c r="I25" s="7" t="n"/>
    </row>
    <row r="26" ht="15" customHeight="1">
      <c r="B26" s="7" t="n"/>
      <c r="C26" s="163">
        <f>'4 dilutions - Analysis'!D320</f>
        <v/>
      </c>
      <c r="D26" s="195">
        <f>'4 dilutions - Analysis'!S320</f>
        <v/>
      </c>
      <c r="E26" s="211">
        <f>'4 dilutions - Analysis'!T320</f>
        <v/>
      </c>
      <c r="F26" s="207">
        <f>'4 dilutions - Analysis'!U320</f>
        <v/>
      </c>
      <c r="G26" s="187" t="n">
        <v>25</v>
      </c>
      <c r="H26" s="396">
        <f>F26*G26</f>
        <v/>
      </c>
      <c r="I26" s="7" t="n"/>
    </row>
    <row r="27" ht="15" customHeight="1">
      <c r="B27" s="7" t="n"/>
      <c r="C27" s="163">
        <f>'4 dilutions - Analysis'!D332</f>
        <v/>
      </c>
      <c r="D27" s="195">
        <f>'4 dilutions - Analysis'!S332</f>
        <v/>
      </c>
      <c r="E27" s="211">
        <f>'4 dilutions - Analysis'!T332</f>
        <v/>
      </c>
      <c r="F27" s="207">
        <f>'4 dilutions - Analysis'!U332</f>
        <v/>
      </c>
      <c r="G27" s="187" t="n">
        <v>25</v>
      </c>
      <c r="H27" s="396">
        <f>F27*G27</f>
        <v/>
      </c>
      <c r="I27" s="7" t="n"/>
    </row>
    <row r="28" ht="15" customHeight="1">
      <c r="B28" s="7" t="n"/>
      <c r="C28" s="163">
        <f>'4 dilutions - Analysis'!D344</f>
        <v/>
      </c>
      <c r="D28" s="195">
        <f>'4 dilutions - Analysis'!S344</f>
        <v/>
      </c>
      <c r="E28" s="211">
        <f>'4 dilutions - Analysis'!T344</f>
        <v/>
      </c>
      <c r="F28" s="207">
        <f>'4 dilutions - Analysis'!U344</f>
        <v/>
      </c>
      <c r="G28" s="187" t="n">
        <v>25</v>
      </c>
      <c r="H28" s="396">
        <f>F28*G28</f>
        <v/>
      </c>
      <c r="I28" s="7" t="n"/>
    </row>
    <row r="29" ht="15" customHeight="1" thickBot="1">
      <c r="B29" s="7" t="n"/>
      <c r="C29" s="164">
        <f>'4 dilutions - Analysis'!D356</f>
        <v/>
      </c>
      <c r="D29" s="196">
        <f>'4 dilutions - Analysis'!S356</f>
        <v/>
      </c>
      <c r="E29" s="212">
        <f>'4 dilutions - Analysis'!T356</f>
        <v/>
      </c>
      <c r="F29" s="209">
        <f>'4 dilutions - Analysis'!U356</f>
        <v/>
      </c>
      <c r="G29" s="188" t="n">
        <v>25</v>
      </c>
      <c r="H29" s="397">
        <f>F29*G29</f>
        <v/>
      </c>
      <c r="I29" s="7" t="n"/>
    </row>
    <row r="30" ht="15" customHeight="1">
      <c r="B30" s="7" t="n"/>
      <c r="C30" s="7" t="n"/>
      <c r="D30" s="7" t="n"/>
      <c r="E30" s="7" t="n"/>
      <c r="F30" s="7" t="n"/>
      <c r="G30" s="7" t="n"/>
      <c r="H30" s="7" t="n"/>
      <c r="I30" s="7" t="n"/>
    </row>
  </sheetData>
  <pageMargins left="0.7086614173228347" right="0.7086614173228347" top="0.7480314960629921" bottom="0.7480314960629921" header="0.3149606299212598" footer="0.3149606299212598"/>
  <pageSetup orientation="portrait" scale="67" fitToHeight="2"/>
  <headerFooter>
    <oddHeader/>
    <oddFooter>&amp;LData Analysis Template v4.14&amp;CKAPA Library Quantification Kit (Illumina® platforms)&amp;R© Kapa Biosystems 2014</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Maryke Appel</dc:creator>
  <dcterms:created xsi:type="dcterms:W3CDTF">2010-11-19T19:55:10Z</dcterms:created>
  <dcterms:modified xsi:type="dcterms:W3CDTF">2020-11-21T01:30:00Z</dcterms:modified>
  <cp:lastModifiedBy>Microsoft Office User</cp:lastModifiedBy>
  <cp:lastPrinted>2019-04-12T22:15:24Z</cp:lastPrinted>
</cp:coreProperties>
</file>