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sterrcnn\"/>
    </mc:Choice>
  </mc:AlternateContent>
  <bookViews>
    <workbookView xWindow="0" yWindow="0" windowWidth="19200" windowHeight="7050" tabRatio="835" activeTab="2"/>
  </bookViews>
  <sheets>
    <sheet name="METRICS _AFTER_EVERY_THRESHOLD" sheetId="12" r:id="rId1"/>
    <sheet name="EXP1" sheetId="1" r:id="rId2"/>
    <sheet name="EXP3,4" sheetId="2" r:id="rId3"/>
    <sheet name="ORIGIN_DAA _BEFOR _PSEUD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" i="12" l="1"/>
  <c r="Y6" i="12"/>
  <c r="Y7" i="12"/>
  <c r="Y8" i="12"/>
  <c r="Y9" i="12"/>
  <c r="Y10" i="12"/>
  <c r="Y11" i="12"/>
  <c r="Y12" i="12"/>
  <c r="Y13" i="12"/>
  <c r="Y4" i="12"/>
  <c r="Y44" i="12"/>
  <c r="Z44" i="12"/>
  <c r="AA44" i="12"/>
  <c r="AB44" i="12"/>
  <c r="X44" i="12"/>
  <c r="Y43" i="12"/>
  <c r="Z43" i="12"/>
  <c r="AA43" i="12"/>
  <c r="AB43" i="12"/>
  <c r="X43" i="12"/>
  <c r="CA42" i="12"/>
  <c r="CB42" i="12"/>
  <c r="CC42" i="12"/>
  <c r="CD42" i="12"/>
  <c r="BZ42" i="12"/>
  <c r="X14" i="12"/>
  <c r="W14" i="12"/>
  <c r="T14" i="12"/>
  <c r="CA41" i="12"/>
  <c r="CB41" i="12"/>
  <c r="CC41" i="12"/>
  <c r="CD41" i="12"/>
  <c r="BZ41" i="12"/>
  <c r="U14" i="12"/>
  <c r="V14" i="12"/>
  <c r="BT44" i="12"/>
  <c r="BU44" i="12"/>
  <c r="BV44" i="12"/>
  <c r="BW44" i="12"/>
  <c r="BS44" i="12"/>
  <c r="BT43" i="12"/>
  <c r="BU43" i="12"/>
  <c r="BV43" i="12"/>
  <c r="BW43" i="12"/>
  <c r="BS43" i="12"/>
  <c r="BL43" i="12"/>
  <c r="BM43" i="12"/>
  <c r="BN43" i="12"/>
  <c r="BO43" i="12"/>
  <c r="BK43" i="12"/>
  <c r="AD42" i="12"/>
  <c r="AE42" i="12"/>
  <c r="AF42" i="12"/>
  <c r="AG42" i="12"/>
  <c r="AH42" i="12"/>
  <c r="AI42" i="12"/>
  <c r="AJ42" i="12"/>
  <c r="AK42" i="12"/>
  <c r="AL42" i="12"/>
  <c r="AM42" i="12"/>
  <c r="AN42" i="12"/>
  <c r="AO42" i="12"/>
  <c r="AP42" i="12"/>
  <c r="AQ42" i="12"/>
  <c r="AS42" i="12"/>
  <c r="AT42" i="12"/>
  <c r="AU42" i="12"/>
  <c r="AV42" i="12"/>
  <c r="AW42" i="12"/>
  <c r="AX42" i="12"/>
  <c r="AY42" i="12"/>
  <c r="BB42" i="12"/>
  <c r="BC42" i="12"/>
  <c r="BD42" i="12"/>
  <c r="BE42" i="12"/>
  <c r="BF42" i="12"/>
  <c r="BG42" i="12"/>
  <c r="R42" i="12"/>
  <c r="S42" i="12"/>
  <c r="T42" i="12"/>
  <c r="U42" i="12"/>
  <c r="Q42" i="12"/>
  <c r="K43" i="12"/>
  <c r="L43" i="12"/>
  <c r="M43" i="12"/>
  <c r="N43" i="12"/>
  <c r="J43" i="12"/>
  <c r="BK42" i="12"/>
  <c r="BN42" i="12"/>
  <c r="BO42" i="12"/>
  <c r="BM42" i="12"/>
  <c r="BL42" i="12"/>
  <c r="BY41" i="12"/>
  <c r="AT41" i="12"/>
  <c r="AU41" i="12"/>
  <c r="AV41" i="12"/>
  <c r="AW41" i="12"/>
  <c r="AX41" i="12"/>
  <c r="AY41" i="12"/>
  <c r="AM41" i="12"/>
  <c r="AN41" i="12"/>
  <c r="AO41" i="12"/>
  <c r="AP41" i="12"/>
  <c r="AE41" i="12"/>
  <c r="AF41" i="12"/>
  <c r="AG41" i="12"/>
  <c r="AH41" i="12"/>
  <c r="AI41" i="12"/>
  <c r="AJ41" i="12"/>
  <c r="AQ41" i="12"/>
  <c r="BB41" i="12"/>
  <c r="BC41" i="12"/>
  <c r="BD41" i="12"/>
  <c r="BE41" i="12"/>
  <c r="BF41" i="12"/>
  <c r="BG41" i="12"/>
  <c r="BJ41" i="12"/>
  <c r="BJ42" i="12" s="1"/>
  <c r="R41" i="12"/>
  <c r="S41" i="12"/>
  <c r="T41" i="12"/>
  <c r="U41" i="12"/>
  <c r="Q41" i="12"/>
  <c r="K42" i="12"/>
  <c r="L42" i="12"/>
  <c r="M42" i="12"/>
  <c r="N42" i="12"/>
  <c r="J42" i="12"/>
  <c r="Y14" i="12" l="1"/>
  <c r="L16" i="12"/>
  <c r="D10" i="12" l="1"/>
  <c r="E10" i="12"/>
  <c r="F10" i="12"/>
  <c r="B10" i="12" l="1"/>
  <c r="G10" i="12"/>
  <c r="O5" i="12" s="1"/>
  <c r="N5" i="12"/>
  <c r="M5" i="12"/>
  <c r="L5" i="12"/>
  <c r="I8" i="12"/>
  <c r="O6" i="12" s="1"/>
  <c r="M14" i="12" s="1"/>
  <c r="I7" i="12"/>
  <c r="N6" i="12" s="1"/>
  <c r="M13" i="12" s="1"/>
  <c r="I6" i="12"/>
  <c r="M6" i="12" s="1"/>
  <c r="M12" i="12" s="1"/>
  <c r="I5" i="12"/>
  <c r="L6" i="12" s="1"/>
  <c r="M11" i="12" s="1"/>
  <c r="M15" i="12" l="1"/>
  <c r="O7" i="12"/>
  <c r="N14" i="12" s="1"/>
  <c r="N7" i="12"/>
  <c r="N13" i="12" s="1"/>
  <c r="L13" i="12"/>
  <c r="L12" i="12"/>
  <c r="M7" i="12"/>
  <c r="N12" i="12" s="1"/>
  <c r="L7" i="12"/>
  <c r="N11" i="12" s="1"/>
  <c r="L11" i="12"/>
  <c r="L14" i="12"/>
  <c r="L15" i="12" l="1"/>
  <c r="N15" i="12"/>
  <c r="E62" i="2" l="1"/>
  <c r="F62" i="2"/>
  <c r="D62" i="2"/>
  <c r="F31" i="2"/>
  <c r="E31" i="2"/>
  <c r="D31" i="2"/>
  <c r="I24" i="2"/>
  <c r="F24" i="1" l="1"/>
  <c r="F25" i="1"/>
  <c r="F26" i="1"/>
  <c r="F27" i="1"/>
  <c r="E25" i="1"/>
  <c r="E26" i="1"/>
  <c r="E27" i="1"/>
  <c r="E24" i="1"/>
  <c r="D25" i="1"/>
  <c r="D26" i="1"/>
  <c r="D27" i="1"/>
  <c r="D24" i="1"/>
  <c r="C27" i="1"/>
  <c r="C26" i="1"/>
  <c r="C25" i="1"/>
  <c r="C24" i="1"/>
  <c r="B27" i="1"/>
  <c r="B26" i="1"/>
  <c r="B25" i="1"/>
  <c r="B24" i="1"/>
  <c r="AE39" i="1"/>
  <c r="AD39" i="1"/>
  <c r="AC39" i="1"/>
  <c r="U145" i="1"/>
  <c r="T144" i="1"/>
  <c r="S144" i="1"/>
  <c r="AE30" i="1" l="1"/>
  <c r="AD30" i="1"/>
  <c r="AC30" i="1"/>
  <c r="AE20" i="1" l="1"/>
  <c r="AD20" i="1"/>
  <c r="AC20" i="1"/>
  <c r="T132" i="1"/>
  <c r="U133" i="1"/>
  <c r="S132" i="1"/>
  <c r="K32" i="1"/>
  <c r="K113" i="1" l="1"/>
  <c r="L17" i="3"/>
  <c r="D17" i="3"/>
  <c r="T21" i="1" l="1"/>
  <c r="S21" i="1"/>
  <c r="R21" i="1"/>
  <c r="AG40" i="2"/>
  <c r="AF40" i="2"/>
  <c r="AE40" i="2"/>
  <c r="AD40" i="2"/>
  <c r="AC40" i="2"/>
  <c r="AB40" i="2"/>
  <c r="N118" i="2" l="1"/>
  <c r="N117" i="2"/>
  <c r="K113" i="2"/>
  <c r="AB29" i="2"/>
  <c r="AD29" i="2"/>
  <c r="AE29" i="2"/>
  <c r="AF29" i="2"/>
  <c r="AF32" i="2" s="1"/>
  <c r="AG29" i="2"/>
  <c r="AC29" i="2"/>
  <c r="R6" i="2"/>
  <c r="R5" i="2"/>
  <c r="R3" i="2"/>
  <c r="D40" i="2"/>
  <c r="F47" i="2"/>
  <c r="E47" i="2"/>
  <c r="D47" i="2"/>
  <c r="I39" i="2"/>
  <c r="I38" i="2"/>
  <c r="I37" i="2"/>
  <c r="I36" i="2"/>
  <c r="P97" i="1"/>
  <c r="I3" i="2"/>
  <c r="I4" i="2"/>
  <c r="I5" i="2"/>
  <c r="I2" i="2"/>
  <c r="T101" i="1"/>
  <c r="S101" i="1"/>
  <c r="R101" i="1"/>
  <c r="I6" i="2" l="1"/>
  <c r="AB31" i="2"/>
  <c r="L78" i="2"/>
  <c r="M78" i="2"/>
  <c r="K78" i="2"/>
  <c r="T89" i="1"/>
  <c r="S89" i="1"/>
  <c r="R89" i="1"/>
  <c r="S68" i="1"/>
  <c r="T68" i="1"/>
  <c r="K89" i="1"/>
  <c r="K77" i="1"/>
  <c r="K11" i="1"/>
  <c r="K44" i="1"/>
  <c r="K54" i="1"/>
  <c r="K68" i="1"/>
  <c r="R54" i="1"/>
  <c r="S54" i="1"/>
  <c r="T54" i="1"/>
  <c r="T44" i="1"/>
  <c r="S44" i="1"/>
  <c r="R44" i="1"/>
  <c r="S11" i="1"/>
  <c r="T11" i="1"/>
  <c r="R11" i="1"/>
  <c r="AP22" i="1"/>
  <c r="AO22" i="1"/>
  <c r="AN22" i="1"/>
  <c r="AM22" i="1"/>
  <c r="E13" i="2"/>
  <c r="I47" i="2" s="1"/>
  <c r="F13" i="2"/>
  <c r="K47" i="2" s="1"/>
  <c r="D13" i="2"/>
  <c r="H47" i="2" s="1"/>
  <c r="P84" i="1"/>
  <c r="P88" i="1"/>
  <c r="P87" i="1"/>
  <c r="P86" i="1"/>
  <c r="P85" i="1"/>
  <c r="P73" i="1"/>
  <c r="P64" i="1"/>
  <c r="P50" i="1"/>
  <c r="P40" i="1"/>
  <c r="P7" i="1"/>
  <c r="P18" i="1"/>
  <c r="P28" i="1"/>
  <c r="S32" i="1"/>
  <c r="T32" i="1"/>
  <c r="R32" i="1"/>
  <c r="Y32" i="1"/>
  <c r="X32" i="1"/>
  <c r="W32" i="1"/>
  <c r="K22" i="1"/>
  <c r="P89" i="1" l="1"/>
  <c r="S77" i="1"/>
  <c r="T77" i="1"/>
  <c r="R77" i="1"/>
  <c r="R68" i="1"/>
</calcChain>
</file>

<file path=xl/sharedStrings.xml><?xml version="1.0" encoding="utf-8"?>
<sst xmlns="http://schemas.openxmlformats.org/spreadsheetml/2006/main" count="1000" uniqueCount="195">
  <si>
    <t>class1</t>
  </si>
  <si>
    <t>class2</t>
  </si>
  <si>
    <t>class3</t>
  </si>
  <si>
    <t>class4</t>
  </si>
  <si>
    <t xml:space="preserve">Number Of Image </t>
  </si>
  <si>
    <t>Train</t>
  </si>
  <si>
    <t>Validation</t>
  </si>
  <si>
    <t>Test</t>
  </si>
  <si>
    <t>Class1</t>
  </si>
  <si>
    <t>Class2</t>
  </si>
  <si>
    <t>کلاس</t>
  </si>
  <si>
    <t>Precision</t>
  </si>
  <si>
    <t>Recall</t>
  </si>
  <si>
    <t>F1-Score</t>
  </si>
  <si>
    <t>معیار</t>
  </si>
  <si>
    <t>ماتریس ۱</t>
  </si>
  <si>
    <t>ماتریس ۲</t>
  </si>
  <si>
    <t>میانگین F1-Score</t>
  </si>
  <si>
    <t>میانگین Precision</t>
  </si>
  <si>
    <t>میانگین Recall</t>
  </si>
  <si>
    <t>class0</t>
  </si>
  <si>
    <t>avrage</t>
  </si>
  <si>
    <t>Support</t>
  </si>
  <si>
    <t xml:space="preserve"> Batch=16   adding  to train</t>
  </si>
  <si>
    <t>sum</t>
  </si>
  <si>
    <t>مجموع کل نمونه‌ها: 13074</t>
  </si>
  <si>
    <t>sum=</t>
  </si>
  <si>
    <t>Macro Avg</t>
  </si>
  <si>
    <t>Micro Avg</t>
  </si>
  <si>
    <t>Accuracy</t>
  </si>
  <si>
    <t>-</t>
  </si>
  <si>
    <t>balance dataset</t>
  </si>
  <si>
    <t>balance dataset result</t>
  </si>
  <si>
    <t>Class0</t>
  </si>
  <si>
    <t>Class3</t>
  </si>
  <si>
    <t>Class4</t>
  </si>
  <si>
    <t>ا</t>
  </si>
  <si>
    <t>Batch=16            addint to train &amp; val</t>
  </si>
  <si>
    <t xml:space="preserve"> Batch=16            adding  to train</t>
  </si>
  <si>
    <t>F1-Score,batch=16</t>
  </si>
  <si>
    <t>Recall,batch=16</t>
  </si>
  <si>
    <t>Precision,batch=16</t>
  </si>
  <si>
    <t xml:space="preserve"> Batch=1</t>
  </si>
  <si>
    <t>Batch=16</t>
  </si>
  <si>
    <t>Batch=1</t>
  </si>
  <si>
    <t xml:space="preserve"> F1-Score</t>
  </si>
  <si>
    <t>Avrage</t>
  </si>
  <si>
    <t xml:space="preserve"> Precision</t>
  </si>
  <si>
    <t xml:space="preserve"> Recall</t>
  </si>
  <si>
    <t xml:space="preserve">Precision </t>
  </si>
  <si>
    <t xml:space="preserve">Recall </t>
  </si>
  <si>
    <t>cross validation &amp; balance data</t>
  </si>
  <si>
    <t>class</t>
  </si>
  <si>
    <t>Class</t>
  </si>
  <si>
    <t>TP</t>
  </si>
  <si>
    <t>FN (جمع سطر - TP)</t>
  </si>
  <si>
    <t>FP (جمع ستون - TP)</t>
  </si>
  <si>
    <r>
      <t xml:space="preserve">15 + 38 + 3 + 37 = </t>
    </r>
    <r>
      <rPr>
        <b/>
        <sz val="11"/>
        <color theme="1"/>
        <rFont val="Calibri"/>
        <family val="2"/>
        <scheme val="minor"/>
      </rPr>
      <t>93</t>
    </r>
  </si>
  <si>
    <r>
      <t xml:space="preserve">0 + 4 + 2 + 11 = </t>
    </r>
    <r>
      <rPr>
        <b/>
        <sz val="11"/>
        <color theme="1"/>
        <rFont val="Calibri"/>
        <family val="2"/>
        <scheme val="minor"/>
      </rPr>
      <t>17</t>
    </r>
  </si>
  <si>
    <r>
      <t xml:space="preserve">12 + 4 + 29 + 8 = </t>
    </r>
    <r>
      <rPr>
        <b/>
        <sz val="11"/>
        <color theme="1"/>
        <rFont val="Calibri"/>
        <family val="2"/>
        <scheme val="minor"/>
      </rPr>
      <t>53</t>
    </r>
  </si>
  <si>
    <r>
      <t xml:space="preserve">0 + 38 + 35 + 16 = </t>
    </r>
    <r>
      <rPr>
        <b/>
        <sz val="11"/>
        <color theme="1"/>
        <rFont val="Calibri"/>
        <family val="2"/>
        <scheme val="minor"/>
      </rPr>
      <t>89</t>
    </r>
  </si>
  <si>
    <r>
      <t xml:space="preserve">10 + 2 + 35 + 6 = </t>
    </r>
    <r>
      <rPr>
        <b/>
        <sz val="11"/>
        <color theme="1"/>
        <rFont val="Calibri"/>
        <family val="2"/>
        <scheme val="minor"/>
      </rPr>
      <t>53</t>
    </r>
  </si>
  <si>
    <r>
      <t xml:space="preserve">0 + 3 + 29 + 5 = </t>
    </r>
    <r>
      <rPr>
        <b/>
        <sz val="11"/>
        <color theme="1"/>
        <rFont val="Calibri"/>
        <family val="2"/>
        <scheme val="minor"/>
      </rPr>
      <t>37</t>
    </r>
  </si>
  <si>
    <r>
      <t xml:space="preserve">9 + 11 + 16 + 5 = </t>
    </r>
    <r>
      <rPr>
        <b/>
        <sz val="11"/>
        <color theme="1"/>
        <rFont val="Calibri"/>
        <family val="2"/>
        <scheme val="minor"/>
      </rPr>
      <t>41</t>
    </r>
  </si>
  <si>
    <r>
      <t xml:space="preserve">0 + 37 + 8 + 6 = </t>
    </r>
    <r>
      <rPr>
        <b/>
        <sz val="11"/>
        <color theme="1"/>
        <rFont val="Calibri"/>
        <family val="2"/>
        <scheme val="minor"/>
      </rPr>
      <t>51</t>
    </r>
  </si>
  <si>
    <t>متریک</t>
  </si>
  <si>
    <t>مقدار میانگین</t>
  </si>
  <si>
    <r>
      <t xml:space="preserve">(0.958 + 0.833 + 0.923 + 0.9) / 4 ≈ </t>
    </r>
    <r>
      <rPr>
        <b/>
        <sz val="11"/>
        <color theme="1"/>
        <rFont val="Calibri"/>
        <family val="2"/>
        <scheme val="minor"/>
      </rPr>
      <t>0.9035</t>
    </r>
  </si>
  <si>
    <r>
      <t xml:space="preserve">(0.814 + 0.893 + 0.893 + 0.918) / 4 ≈ </t>
    </r>
    <r>
      <rPr>
        <b/>
        <sz val="11"/>
        <color theme="1"/>
        <rFont val="Calibri"/>
        <family val="2"/>
        <scheme val="minor"/>
      </rPr>
      <t>0.8795</t>
    </r>
  </si>
  <si>
    <r>
      <t xml:space="preserve">(0.88 + 0.862 + 0.908 + 0.909) / 4 ≈ </t>
    </r>
    <r>
      <rPr>
        <b/>
        <sz val="11"/>
        <color theme="1"/>
        <rFont val="Calibri"/>
        <family val="2"/>
        <scheme val="minor"/>
      </rPr>
      <t>0.88975</t>
    </r>
  </si>
  <si>
    <t>balance Dataset_cross validation_with Redpoint</t>
  </si>
  <si>
    <t>تعداد کل نمونه های تشخیص داده شده</t>
  </si>
  <si>
    <t>تعداد کل نمونه های موجود در داده های تست</t>
  </si>
  <si>
    <t>تعداد نمونه های تشخیص داده نشده</t>
  </si>
  <si>
    <t>درصد تشخیص در تعداد درختان</t>
  </si>
  <si>
    <t>0.8795=0.88</t>
  </si>
  <si>
    <t>0.88975=0.89</t>
  </si>
  <si>
    <t>Recall-Reference</t>
  </si>
  <si>
    <t>PrecisionReference</t>
  </si>
  <si>
    <t>Recall Reference</t>
  </si>
  <si>
    <t>F1     Reference</t>
  </si>
  <si>
    <t xml:space="preserve"> بهبود نسبت به روش ساده </t>
  </si>
  <si>
    <t>step0+batch16_with filter_old dataset</t>
  </si>
  <si>
    <t>بهبود روش cross  با دیتا ست همگن نسبت به روش ساده و دیتاست ناهمگمن</t>
  </si>
  <si>
    <t>آموزش با تصاویر ساده ولی فیلتر خروجی به کمک نقاط treecountnet</t>
  </si>
  <si>
    <t>Precision Reference</t>
  </si>
  <si>
    <t>F1 Reference</t>
  </si>
  <si>
    <t>Recall Our</t>
  </si>
  <si>
    <t>Precision Our</t>
  </si>
  <si>
    <t>Recall   Our</t>
  </si>
  <si>
    <t xml:space="preserve">Precision   Our </t>
  </si>
  <si>
    <t xml:space="preserve">      F1     Our</t>
  </si>
  <si>
    <t>–</t>
  </si>
  <si>
    <t>step0_mymodel_red point</t>
  </si>
  <si>
    <t>step0_mymodel_red point_batch16</t>
  </si>
  <si>
    <t>macro avg</t>
  </si>
  <si>
    <t>accuracy</t>
  </si>
  <si>
    <t>آ</t>
  </si>
  <si>
    <t>دیتاست اورجینال step0</t>
  </si>
  <si>
    <t>E:\FASTRCNN\FASTRCNN\dataset\000_WITHOT_RED_POINT</t>
  </si>
  <si>
    <t>Average</t>
  </si>
  <si>
    <t>Sum</t>
  </si>
  <si>
    <t>Metric</t>
  </si>
  <si>
    <t>az1</t>
  </si>
  <si>
    <t>Stage0</t>
  </si>
  <si>
    <t>Stage1</t>
  </si>
  <si>
    <t>Stage2</t>
  </si>
  <si>
    <t>Stage3</t>
  </si>
  <si>
    <t>with filter</t>
  </si>
  <si>
    <t>Stage0_batch1</t>
  </si>
  <si>
    <t>Stage4</t>
  </si>
  <si>
    <t>Stageo0_batch 16_with filter</t>
  </si>
  <si>
    <t xml:space="preserve">    Stage0             with filter</t>
  </si>
  <si>
    <t>Stage0     without filter</t>
  </si>
  <si>
    <t>Stage1   without filter</t>
  </si>
  <si>
    <t xml:space="preserve">        Stage2        without filter</t>
  </si>
  <si>
    <t>Stageo0_batch 16_without_ filter</t>
  </si>
  <si>
    <t>Stage0_batch 16_without_ filte</t>
  </si>
  <si>
    <t>Stage1_batch 16_without_ filter</t>
  </si>
  <si>
    <t>Stage1_batch1</t>
  </si>
  <si>
    <t>Stage1_batch 16</t>
  </si>
  <si>
    <t>Stage1_batch 16_best to train</t>
  </si>
  <si>
    <t>Stage1_batch 16_best to train&amp;val</t>
  </si>
  <si>
    <t>Stageo1_batch 16_without_ filter</t>
  </si>
  <si>
    <t>Stage2_batch16_with filtering</t>
  </si>
  <si>
    <t>Stage2_batch16_without filtering</t>
  </si>
  <si>
    <t>Stage</t>
  </si>
  <si>
    <t>Conditions</t>
  </si>
  <si>
    <t>مرحله 0</t>
  </si>
  <si>
    <t>مرحله 1</t>
  </si>
  <si>
    <t>مرحله 2</t>
  </si>
  <si>
    <t>مرحله3</t>
  </si>
  <si>
    <t>میانگین تعداد درختان در هر کلاس برای هر تصویر:</t>
  </si>
  <si>
    <t>مرحله 4</t>
  </si>
  <si>
    <t>تست</t>
  </si>
  <si>
    <t>Stage_0</t>
  </si>
  <si>
    <t>Stage_1</t>
  </si>
  <si>
    <t>Stage_2</t>
  </si>
  <si>
    <t>Stage_3</t>
  </si>
  <si>
    <t>Stage_4</t>
  </si>
  <si>
    <t>میانگین تفاضل تعداد درختان در هر کلاس برای هر تصویربین داده های آموزشی و آزمایشی</t>
  </si>
  <si>
    <t>Dataset</t>
  </si>
  <si>
    <t>t-statistic</t>
  </si>
  <si>
    <t>p-value</t>
  </si>
  <si>
    <t>GT \ Pred</t>
  </si>
  <si>
    <t>az4</t>
  </si>
  <si>
    <t>تعداد نمونه‌ها (Support)</t>
  </si>
  <si>
    <t xml:space="preserve"> (Precision)</t>
  </si>
  <si>
    <t xml:space="preserve"> (Recall)</t>
  </si>
  <si>
    <t>precision</t>
  </si>
  <si>
    <t>recall</t>
  </si>
  <si>
    <t>f1-score</t>
  </si>
  <si>
    <t>support</t>
  </si>
  <si>
    <t>az1 Ttest</t>
  </si>
  <si>
    <t>az1_step0_ttest</t>
  </si>
  <si>
    <t>step0+batch16_with</t>
  </si>
  <si>
    <t>Mean</t>
  </si>
  <si>
    <t>Std Dev</t>
  </si>
  <si>
    <t>Count</t>
  </si>
  <si>
    <t>Degrees of Freedom</t>
  </si>
  <si>
    <t>آزمایش 4 مرتبه اول</t>
  </si>
  <si>
    <t>آزمایش 4 مرتبه دوم</t>
  </si>
  <si>
    <t>Micro F1_Before Optimization</t>
  </si>
  <si>
    <t>Micro F1_After Optimization</t>
  </si>
  <si>
    <t>آزمایش 4 ttest</t>
  </si>
  <si>
    <t>az3</t>
  </si>
  <si>
    <t>recal</t>
  </si>
  <si>
    <t>f1_score</t>
  </si>
  <si>
    <t>Acuraccy</t>
  </si>
  <si>
    <t>map</t>
  </si>
  <si>
    <t>threshold</t>
  </si>
  <si>
    <t>try2</t>
  </si>
  <si>
    <t>try1</t>
  </si>
  <si>
    <t>az4_try 1</t>
  </si>
  <si>
    <t>max</t>
  </si>
  <si>
    <t>Best Befor Pseudo_Labeling</t>
  </si>
  <si>
    <t>Avrage Befor Pseudo_Labeling</t>
  </si>
  <si>
    <t>Best After Pseudo_Labeling</t>
  </si>
  <si>
    <t>_</t>
  </si>
  <si>
    <t>Avrage After creat Uniform dataset</t>
  </si>
  <si>
    <t>Avrage After creat Uniform dataset &amp; Cross Validation</t>
  </si>
  <si>
    <t>avrage for best threshold(=0.7)</t>
  </si>
  <si>
    <t>COPY CONFUSION_MATRIX HERE</t>
  </si>
  <si>
    <t>Calculating metrics1</t>
  </si>
  <si>
    <t>Calculating metrics2</t>
  </si>
  <si>
    <t>Calculating metrics3</t>
  </si>
  <si>
    <t>RESULT_FOR_BEST_THRESHOLD</t>
  </si>
  <si>
    <t>Best sample  befor seudo</t>
  </si>
  <si>
    <t>Average befor seudo</t>
  </si>
  <si>
    <t>best avg after pseudo =0.7</t>
  </si>
  <si>
    <t>The best results from the tables below</t>
  </si>
  <si>
    <t>ROW_AVGE</t>
  </si>
  <si>
    <t>az3 ttest</t>
  </si>
  <si>
    <t>az4ttest1</t>
  </si>
  <si>
    <t>az4 ttest2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</si>
</sst>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b/>
      <sz val="8"/>
      <color theme="1"/>
      <name val="Segoe UI"/>
      <family val="2"/>
    </font>
    <font>
      <b/>
      <sz val="10"/>
      <color rgb="FFF5F5F5"/>
      <name val="Segoe UI"/>
      <family val="2"/>
    </font>
    <font>
      <b/>
      <sz val="10"/>
      <color rgb="FFF8FAFF"/>
      <name val="Segoe UI"/>
      <family val="2"/>
    </font>
    <font>
      <b/>
      <sz val="11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2"/>
      <color theme="1"/>
      <name val="Segoe UI"/>
      <family val="2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8"/>
      <color theme="1"/>
      <name val="Arial"/>
      <family val="2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37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4" borderId="2" xfId="0" applyFill="1" applyBorder="1"/>
    <xf numFmtId="0" fontId="2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0" fillId="0" borderId="0" xfId="0" applyBorder="1"/>
    <xf numFmtId="0" fontId="3" fillId="4" borderId="4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4" fillId="4" borderId="2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4" borderId="20" xfId="0" applyFill="1" applyBorder="1"/>
    <xf numFmtId="0" fontId="0" fillId="4" borderId="21" xfId="0" applyFill="1" applyBorder="1"/>
    <xf numFmtId="0" fontId="0" fillId="0" borderId="22" xfId="0" applyBorder="1"/>
    <xf numFmtId="0" fontId="0" fillId="0" borderId="23" xfId="0" applyBorder="1"/>
    <xf numFmtId="0" fontId="5" fillId="0" borderId="23" xfId="0" applyFont="1" applyBorder="1" applyAlignment="1">
      <alignment horizontal="left" vertical="center" indent="1"/>
    </xf>
    <xf numFmtId="0" fontId="0" fillId="0" borderId="24" xfId="0" applyBorder="1"/>
    <xf numFmtId="0" fontId="0" fillId="4" borderId="0" xfId="0" applyFill="1" applyBorder="1"/>
    <xf numFmtId="0" fontId="0" fillId="3" borderId="0" xfId="0" applyFill="1" applyBorder="1"/>
    <xf numFmtId="0" fontId="4" fillId="3" borderId="2" xfId="0" applyFont="1" applyFill="1" applyBorder="1"/>
    <xf numFmtId="0" fontId="4" fillId="4" borderId="0" xfId="0" applyFont="1" applyFill="1" applyBorder="1"/>
    <xf numFmtId="0" fontId="4" fillId="3" borderId="0" xfId="0" applyFont="1" applyFill="1" applyBorder="1"/>
    <xf numFmtId="0" fontId="4" fillId="3" borderId="4" xfId="0" applyFont="1" applyFill="1" applyBorder="1"/>
    <xf numFmtId="0" fontId="0" fillId="0" borderId="25" xfId="0" applyBorder="1"/>
    <xf numFmtId="0" fontId="4" fillId="4" borderId="26" xfId="0" applyFont="1" applyFill="1" applyBorder="1"/>
    <xf numFmtId="0" fontId="0" fillId="0" borderId="27" xfId="0" applyBorder="1"/>
    <xf numFmtId="0" fontId="0" fillId="0" borderId="28" xfId="0" applyBorder="1"/>
    <xf numFmtId="0" fontId="4" fillId="4" borderId="29" xfId="0" applyFont="1" applyFill="1" applyBorder="1"/>
    <xf numFmtId="0" fontId="4" fillId="3" borderId="29" xfId="0" applyFont="1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8" fillId="7" borderId="0" xfId="0" applyFont="1" applyFill="1" applyAlignment="1">
      <alignment horizontal="justify" vertical="center" wrapText="1" readingOrder="2"/>
    </xf>
    <xf numFmtId="0" fontId="8" fillId="8" borderId="0" xfId="0" applyFont="1" applyFill="1" applyAlignment="1">
      <alignment horizontal="justify" vertical="center" wrapText="1" readingOrder="2"/>
    </xf>
    <xf numFmtId="0" fontId="7" fillId="9" borderId="11" xfId="0" applyFont="1" applyFill="1" applyBorder="1" applyAlignment="1">
      <alignment horizontal="justify" vertical="center" wrapText="1" readingOrder="2"/>
    </xf>
    <xf numFmtId="0" fontId="4" fillId="9" borderId="11" xfId="0" applyFont="1" applyFill="1" applyBorder="1"/>
    <xf numFmtId="0" fontId="4" fillId="2" borderId="26" xfId="0" applyFont="1" applyFill="1" applyBorder="1"/>
    <xf numFmtId="0" fontId="4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2" borderId="2" xfId="0" applyFont="1" applyFill="1" applyBorder="1"/>
    <xf numFmtId="0" fontId="8" fillId="7" borderId="0" xfId="0" applyFont="1" applyFill="1" applyAlignment="1">
      <alignment horizontal="left" vertical="center" wrapText="1" readingOrder="2"/>
    </xf>
    <xf numFmtId="0" fontId="9" fillId="8" borderId="0" xfId="0" applyFont="1" applyFill="1" applyAlignment="1">
      <alignment horizontal="left" vertical="center" wrapText="1" readingOrder="2"/>
    </xf>
    <xf numFmtId="0" fontId="9" fillId="7" borderId="0" xfId="0" applyFont="1" applyFill="1" applyAlignment="1">
      <alignment horizontal="left" vertical="center" wrapText="1" readingOrder="2"/>
    </xf>
    <xf numFmtId="0" fontId="8" fillId="8" borderId="0" xfId="0" applyFont="1" applyFill="1" applyAlignment="1">
      <alignment horizontal="left" vertical="center" wrapText="1" readingOrder="2"/>
    </xf>
    <xf numFmtId="0" fontId="4" fillId="9" borderId="10" xfId="0" applyFont="1" applyFill="1" applyBorder="1" applyAlignment="1">
      <alignment horizontal="left"/>
    </xf>
    <xf numFmtId="0" fontId="4" fillId="9" borderId="26" xfId="0" applyFont="1" applyFill="1" applyBorder="1" applyAlignment="1">
      <alignment horizontal="left"/>
    </xf>
    <xf numFmtId="0" fontId="8" fillId="7" borderId="0" xfId="0" applyFont="1" applyFill="1" applyAlignment="1">
      <alignment vertical="center" wrapText="1" readingOrder="2"/>
    </xf>
    <xf numFmtId="0" fontId="2" fillId="6" borderId="12" xfId="0" applyFont="1" applyFill="1" applyBorder="1" applyAlignment="1">
      <alignment horizontal="center" vertical="center" wrapText="1"/>
    </xf>
    <xf numFmtId="0" fontId="0" fillId="0" borderId="0" xfId="0" applyAlignment="1"/>
    <xf numFmtId="0" fontId="11" fillId="4" borderId="2" xfId="0" applyFont="1" applyFill="1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2" fillId="4" borderId="2" xfId="0" applyFont="1" applyFill="1" applyBorder="1"/>
    <xf numFmtId="0" fontId="12" fillId="3" borderId="2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1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4" fillId="3" borderId="8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10" borderId="11" xfId="0" applyFill="1" applyBorder="1"/>
    <xf numFmtId="0" fontId="0" fillId="10" borderId="11" xfId="0" applyFill="1" applyBorder="1" applyAlignment="1">
      <alignment wrapText="1"/>
    </xf>
    <xf numFmtId="0" fontId="0" fillId="8" borderId="0" xfId="0" applyFill="1"/>
    <xf numFmtId="0" fontId="0" fillId="0" borderId="0" xfId="0" applyAlignment="1">
      <alignment wrapText="1"/>
    </xf>
    <xf numFmtId="0" fontId="3" fillId="4" borderId="11" xfId="0" applyFont="1" applyFill="1" applyBorder="1" applyAlignment="1">
      <alignment vertical="center" wrapText="1"/>
    </xf>
    <xf numFmtId="164" fontId="0" fillId="0" borderId="0" xfId="0" applyNumberFormat="1"/>
    <xf numFmtId="2" fontId="0" fillId="0" borderId="11" xfId="0" applyNumberFormat="1" applyBorder="1"/>
    <xf numFmtId="164" fontId="0" fillId="10" borderId="0" xfId="0" applyNumberFormat="1" applyFill="1"/>
    <xf numFmtId="164" fontId="4" fillId="3" borderId="2" xfId="0" applyNumberFormat="1" applyFont="1" applyFill="1" applyBorder="1" applyAlignment="1">
      <alignment horizontal="left"/>
    </xf>
    <xf numFmtId="164" fontId="0" fillId="0" borderId="11" xfId="0" applyNumberFormat="1" applyBorder="1"/>
    <xf numFmtId="2" fontId="0" fillId="0" borderId="0" xfId="0" applyNumberFormat="1"/>
    <xf numFmtId="0" fontId="0" fillId="7" borderId="0" xfId="0" applyFill="1"/>
    <xf numFmtId="164" fontId="0" fillId="5" borderId="0" xfId="0" applyNumberFormat="1" applyFill="1"/>
    <xf numFmtId="164" fontId="0" fillId="0" borderId="0" xfId="0" applyNumberFormat="1" applyFill="1" applyBorder="1"/>
    <xf numFmtId="0" fontId="0" fillId="2" borderId="0" xfId="0" applyFill="1"/>
    <xf numFmtId="164" fontId="3" fillId="4" borderId="11" xfId="0" applyNumberFormat="1" applyFont="1" applyFill="1" applyBorder="1" applyAlignment="1">
      <alignment vertical="center" wrapText="1"/>
    </xf>
    <xf numFmtId="164" fontId="0" fillId="14" borderId="0" xfId="0" applyNumberFormat="1" applyFill="1"/>
    <xf numFmtId="164" fontId="0" fillId="14" borderId="11" xfId="0" applyNumberFormat="1" applyFill="1" applyBorder="1"/>
    <xf numFmtId="164" fontId="0" fillId="14" borderId="0" xfId="0" applyNumberFormat="1" applyFill="1" applyBorder="1"/>
    <xf numFmtId="164" fontId="0" fillId="7" borderId="0" xfId="0" applyNumberFormat="1" applyFill="1"/>
    <xf numFmtId="164" fontId="0" fillId="0" borderId="0" xfId="0" applyNumberFormat="1" applyAlignment="1">
      <alignment horizontal="left"/>
    </xf>
    <xf numFmtId="164" fontId="0" fillId="2" borderId="0" xfId="0" applyNumberFormat="1" applyFill="1"/>
    <xf numFmtId="164" fontId="0" fillId="16" borderId="0" xfId="0" applyNumberFormat="1" applyFill="1"/>
    <xf numFmtId="164" fontId="0" fillId="13" borderId="0" xfId="0" applyNumberFormat="1" applyFill="1"/>
    <xf numFmtId="164" fontId="0" fillId="15" borderId="0" xfId="0" applyNumberFormat="1" applyFill="1"/>
    <xf numFmtId="164" fontId="0" fillId="17" borderId="0" xfId="0" applyNumberFormat="1" applyFill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7" fillId="13" borderId="0" xfId="0" applyFont="1" applyFill="1" applyBorder="1" applyAlignment="1">
      <alignment wrapText="1"/>
    </xf>
    <xf numFmtId="0" fontId="17" fillId="13" borderId="0" xfId="0" applyFont="1" applyFill="1"/>
    <xf numFmtId="0" fontId="18" fillId="0" borderId="0" xfId="0" applyFont="1"/>
    <xf numFmtId="0" fontId="0" fillId="0" borderId="0" xfId="0" applyAlignment="1">
      <alignment horizont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0" fillId="11" borderId="0" xfId="0" applyFont="1" applyFill="1" applyAlignment="1">
      <alignment horizontal="center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3" fillId="12" borderId="0" xfId="0" applyFont="1" applyFill="1" applyAlignment="1">
      <alignment horizontal="center" vertical="center" wrapText="1"/>
    </xf>
    <xf numFmtId="0" fontId="13" fillId="10" borderId="0" xfId="0" applyFont="1" applyFill="1" applyAlignment="1">
      <alignment horizontal="center" vertical="center"/>
    </xf>
    <xf numFmtId="0" fontId="14" fillId="12" borderId="0" xfId="0" applyFont="1" applyFill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15" fillId="10" borderId="0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 wrapText="1"/>
    </xf>
    <xf numFmtId="0" fontId="16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5" xfId="0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0" fillId="12" borderId="0" xfId="0" applyFill="1" applyAlignment="1">
      <alignment horizontal="center"/>
    </xf>
    <xf numFmtId="0" fontId="0" fillId="12" borderId="23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0"/>
  <sheetViews>
    <sheetView topLeftCell="L1" zoomScale="85" zoomScaleNormal="85" workbookViewId="0">
      <selection activeCell="S2" sqref="S2:X2"/>
    </sheetView>
  </sheetViews>
  <sheetFormatPr defaultRowHeight="14.5" x14ac:dyDescent="0.35"/>
  <cols>
    <col min="12" max="12" width="8.7265625" customWidth="1"/>
    <col min="14" max="14" width="10.36328125" customWidth="1"/>
    <col min="17" max="17" width="6.81640625" customWidth="1"/>
    <col min="18" max="18" width="10.7265625" customWidth="1"/>
    <col min="19" max="19" width="9.08984375" customWidth="1"/>
    <col min="20" max="20" width="9.453125" customWidth="1"/>
    <col min="21" max="21" width="8.36328125" customWidth="1"/>
    <col min="23" max="23" width="13.90625" customWidth="1"/>
    <col min="24" max="24" width="26.54296875" customWidth="1"/>
    <col min="25" max="25" width="13.36328125" customWidth="1"/>
  </cols>
  <sheetData>
    <row r="1" spans="1:25" x14ac:dyDescent="0.35">
      <c r="B1" s="150" t="s">
        <v>182</v>
      </c>
      <c r="C1" s="121"/>
      <c r="D1" s="121"/>
      <c r="E1" s="121"/>
      <c r="F1" s="121"/>
      <c r="G1" s="121"/>
      <c r="H1" s="121"/>
    </row>
    <row r="2" spans="1:25" x14ac:dyDescent="0.35">
      <c r="B2" s="151" t="s">
        <v>183</v>
      </c>
      <c r="C2" s="151"/>
      <c r="D2" s="151"/>
      <c r="E2" s="151"/>
      <c r="F2" s="151"/>
      <c r="G2" s="151"/>
      <c r="K2" s="151" t="s">
        <v>184</v>
      </c>
      <c r="L2" s="151"/>
      <c r="M2" s="151"/>
      <c r="N2" s="151"/>
      <c r="O2" s="151"/>
      <c r="P2" s="151"/>
      <c r="S2" s="152" t="s">
        <v>190</v>
      </c>
      <c r="T2" s="152"/>
      <c r="U2" s="152"/>
      <c r="V2" s="152"/>
      <c r="W2" s="152"/>
      <c r="X2" s="152"/>
    </row>
    <row r="3" spans="1:25" ht="32" x14ac:dyDescent="0.35">
      <c r="B3" s="10" t="s">
        <v>144</v>
      </c>
      <c r="C3" s="10" t="s">
        <v>20</v>
      </c>
      <c r="D3" s="10" t="s">
        <v>0</v>
      </c>
      <c r="E3" s="10" t="s">
        <v>1</v>
      </c>
      <c r="F3" s="10" t="s">
        <v>2</v>
      </c>
      <c r="G3" s="10" t="s">
        <v>3</v>
      </c>
      <c r="S3" s="105" t="s">
        <v>170</v>
      </c>
      <c r="T3" s="105" t="s">
        <v>149</v>
      </c>
      <c r="U3" s="105" t="s">
        <v>166</v>
      </c>
      <c r="V3" s="105" t="s">
        <v>167</v>
      </c>
      <c r="W3" s="105" t="s">
        <v>168</v>
      </c>
      <c r="X3" s="105" t="s">
        <v>169</v>
      </c>
      <c r="Y3" s="95" t="s">
        <v>191</v>
      </c>
    </row>
    <row r="4" spans="1:25" ht="16" x14ac:dyDescent="0.35">
      <c r="B4" s="10" t="s">
        <v>20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L4" s="10" t="s">
        <v>0</v>
      </c>
      <c r="M4" s="10" t="s">
        <v>1</v>
      </c>
      <c r="N4" s="10" t="s">
        <v>2</v>
      </c>
      <c r="O4" s="10" t="s">
        <v>3</v>
      </c>
      <c r="S4" s="95">
        <v>0.5</v>
      </c>
      <c r="T4" s="95">
        <v>0.69551840442273571</v>
      </c>
      <c r="U4" s="95">
        <v>0.58333796165289642</v>
      </c>
      <c r="V4" s="95">
        <v>0.62463005541463068</v>
      </c>
      <c r="W4" s="95">
        <v>0.72291143594153051</v>
      </c>
      <c r="X4" s="95">
        <v>0.51</v>
      </c>
      <c r="Y4" s="95">
        <f>AVERAGE(T4:X4)</f>
        <v>0.62727957148635871</v>
      </c>
    </row>
    <row r="5" spans="1:25" ht="32" customHeight="1" x14ac:dyDescent="0.35">
      <c r="B5" s="10" t="s">
        <v>0</v>
      </c>
      <c r="C5" s="40">
        <v>72</v>
      </c>
      <c r="D5" s="40">
        <v>726</v>
      </c>
      <c r="E5" s="40">
        <v>38</v>
      </c>
      <c r="F5" s="40">
        <v>11</v>
      </c>
      <c r="G5" s="40">
        <v>251</v>
      </c>
      <c r="I5">
        <f>SUM(C5:G5)-D5</f>
        <v>372</v>
      </c>
      <c r="K5" t="s">
        <v>149</v>
      </c>
      <c r="L5">
        <f>D5/(D5+D10)</f>
        <v>0.93677419354838709</v>
      </c>
      <c r="M5">
        <f>E6/(E6+E10)</f>
        <v>0.67948717948717952</v>
      </c>
      <c r="N5">
        <f>F7/(F7+F10)</f>
        <v>0.25925925925925924</v>
      </c>
      <c r="O5">
        <f>G8/(G8+G10)</f>
        <v>0.56902654867256641</v>
      </c>
      <c r="S5" s="95">
        <v>0.55000000000000004</v>
      </c>
      <c r="T5" s="97">
        <v>0.75199664888563567</v>
      </c>
      <c r="U5" s="95">
        <v>0.59864714614181325</v>
      </c>
      <c r="V5" s="95">
        <v>0.64127639721268692</v>
      </c>
      <c r="W5" s="97">
        <v>0.72499999999999998</v>
      </c>
      <c r="X5" s="95">
        <v>0.51750000000000007</v>
      </c>
      <c r="Y5" s="95">
        <f t="shared" ref="Y5:Y13" si="0">AVERAGE(T5:X5)</f>
        <v>0.64688403844802722</v>
      </c>
    </row>
    <row r="6" spans="1:25" ht="16" x14ac:dyDescent="0.35">
      <c r="B6" s="10" t="s">
        <v>1</v>
      </c>
      <c r="C6" s="40">
        <v>24</v>
      </c>
      <c r="D6" s="40">
        <v>42</v>
      </c>
      <c r="E6" s="40">
        <v>106</v>
      </c>
      <c r="F6" s="40">
        <v>47</v>
      </c>
      <c r="G6" s="40">
        <v>225</v>
      </c>
      <c r="I6">
        <f>SUM(C6:G6)-E6</f>
        <v>338</v>
      </c>
      <c r="K6" t="s">
        <v>166</v>
      </c>
      <c r="L6">
        <f>D5/(D5+I5)</f>
        <v>0.66120218579234968</v>
      </c>
      <c r="M6">
        <f>E6/(E6+I6)</f>
        <v>0.23873873873873874</v>
      </c>
      <c r="N6">
        <f>F7/(F7+I7)</f>
        <v>0.44680851063829785</v>
      </c>
      <c r="O6">
        <f>G8/(G8+I8)</f>
        <v>0.8724559023066486</v>
      </c>
      <c r="S6" s="95">
        <v>0.6</v>
      </c>
      <c r="T6" s="102">
        <v>0.73497555097798128</v>
      </c>
      <c r="U6" s="95">
        <v>0.61835476061669714</v>
      </c>
      <c r="V6" s="95">
        <v>0.65780399373336851</v>
      </c>
      <c r="W6" s="95">
        <v>0.71250000000000002</v>
      </c>
      <c r="X6" s="95">
        <v>0.54225000000000001</v>
      </c>
      <c r="Y6" s="95">
        <f t="shared" si="0"/>
        <v>0.65317686106560946</v>
      </c>
    </row>
    <row r="7" spans="1:25" ht="16" x14ac:dyDescent="0.35">
      <c r="B7" s="10" t="s">
        <v>2</v>
      </c>
      <c r="C7" s="40">
        <v>4</v>
      </c>
      <c r="D7" s="40">
        <v>2</v>
      </c>
      <c r="E7" s="40">
        <v>9</v>
      </c>
      <c r="F7" s="40">
        <v>21</v>
      </c>
      <c r="G7" s="40">
        <v>11</v>
      </c>
      <c r="I7">
        <f>SUM(C7:G7)-F7</f>
        <v>26</v>
      </c>
      <c r="K7" t="s">
        <v>167</v>
      </c>
      <c r="L7">
        <f>2*L5*L6/(L5+L6)</f>
        <v>0.77522690870261612</v>
      </c>
      <c r="M7">
        <f>2*M5*M6/(M5+M6)</f>
        <v>0.35333333333333333</v>
      </c>
      <c r="N7">
        <f>2*N5*N6/(N5+N6)</f>
        <v>0.328125</v>
      </c>
      <c r="O7">
        <f>2*O5*O6/(O5+O6)</f>
        <v>0.68880557043385116</v>
      </c>
      <c r="S7" s="95">
        <v>0.65</v>
      </c>
      <c r="T7" s="95">
        <v>0.71642829683321596</v>
      </c>
      <c r="U7" s="95">
        <v>0.60174896163210834</v>
      </c>
      <c r="V7" s="95">
        <v>0.6364106633718899</v>
      </c>
      <c r="W7" s="95">
        <v>0.71632416165090285</v>
      </c>
      <c r="X7" s="95">
        <v>0.52750000000000008</v>
      </c>
      <c r="Y7" s="95">
        <f t="shared" si="0"/>
        <v>0.63968241669762338</v>
      </c>
    </row>
    <row r="8" spans="1:25" ht="16" x14ac:dyDescent="0.35">
      <c r="B8" s="10" t="s">
        <v>3</v>
      </c>
      <c r="C8" s="40">
        <v>84</v>
      </c>
      <c r="D8" s="40">
        <v>5</v>
      </c>
      <c r="E8" s="40">
        <v>3</v>
      </c>
      <c r="F8" s="40">
        <v>2</v>
      </c>
      <c r="G8" s="40">
        <v>643</v>
      </c>
      <c r="I8">
        <f>SUM(C8:G8)-G8</f>
        <v>94</v>
      </c>
      <c r="S8" s="95">
        <v>0.7</v>
      </c>
      <c r="T8" s="95">
        <v>0.73138516740788273</v>
      </c>
      <c r="U8" s="102">
        <v>0.62700594888620365</v>
      </c>
      <c r="V8" s="102">
        <v>0.66402235747571758</v>
      </c>
      <c r="W8" s="99">
        <v>0.72</v>
      </c>
      <c r="X8" s="97">
        <v>0.5625</v>
      </c>
      <c r="Y8" s="95">
        <f t="shared" si="0"/>
        <v>0.66098269475396076</v>
      </c>
    </row>
    <row r="9" spans="1:25" x14ac:dyDescent="0.35">
      <c r="C9">
        <v>198</v>
      </c>
      <c r="D9">
        <v>18</v>
      </c>
      <c r="E9">
        <v>21</v>
      </c>
      <c r="F9">
        <v>2</v>
      </c>
      <c r="G9">
        <v>498</v>
      </c>
      <c r="K9" s="151" t="s">
        <v>185</v>
      </c>
      <c r="L9" s="151"/>
      <c r="M9" s="151"/>
      <c r="N9" s="151"/>
      <c r="O9" s="151"/>
      <c r="P9" s="151"/>
      <c r="S9" s="95">
        <v>0.75</v>
      </c>
      <c r="T9" s="95">
        <v>0.73626149895358961</v>
      </c>
      <c r="U9" s="95">
        <v>0.57749276214455447</v>
      </c>
      <c r="V9" s="95">
        <v>0.61659305112024843</v>
      </c>
      <c r="W9" s="95">
        <v>0.65500000000000003</v>
      </c>
      <c r="X9" s="95">
        <v>0.49</v>
      </c>
      <c r="Y9" s="95">
        <f t="shared" si="0"/>
        <v>0.61506946244367844</v>
      </c>
    </row>
    <row r="10" spans="1:25" ht="16" x14ac:dyDescent="0.35">
      <c r="A10" s="92" t="s">
        <v>24</v>
      </c>
      <c r="B10" s="92">
        <f>SUM(C5:G8)</f>
        <v>2326</v>
      </c>
      <c r="D10">
        <f>SUM(D5:D8)-D5</f>
        <v>49</v>
      </c>
      <c r="E10">
        <f>SUM(E5:E8)-E6</f>
        <v>50</v>
      </c>
      <c r="F10">
        <f>SUM(F5:F8)-F7</f>
        <v>60</v>
      </c>
      <c r="G10">
        <f>SUM(G5:G8)-G8</f>
        <v>487</v>
      </c>
      <c r="K10" s="94"/>
      <c r="L10" s="94" t="s">
        <v>149</v>
      </c>
      <c r="M10" s="94" t="s">
        <v>166</v>
      </c>
      <c r="N10" s="94" t="s">
        <v>167</v>
      </c>
      <c r="S10" s="95">
        <v>0.8</v>
      </c>
      <c r="T10" s="95">
        <v>0.71785837549538856</v>
      </c>
      <c r="U10" s="97">
        <v>0.61151847347634192</v>
      </c>
      <c r="V10" s="102">
        <v>0.64673278132545309</v>
      </c>
      <c r="W10" s="95">
        <v>0.68500000000000005</v>
      </c>
      <c r="X10" s="95">
        <v>0.51750000000000007</v>
      </c>
      <c r="Y10" s="95">
        <f t="shared" si="0"/>
        <v>0.63572192605943678</v>
      </c>
    </row>
    <row r="11" spans="1:25" ht="16" x14ac:dyDescent="0.35">
      <c r="K11" s="94" t="s">
        <v>0</v>
      </c>
      <c r="L11" s="96">
        <f>L5</f>
        <v>0.93677419354838709</v>
      </c>
      <c r="M11" s="96">
        <f>L6</f>
        <v>0.66120218579234968</v>
      </c>
      <c r="N11" s="96">
        <f>L7</f>
        <v>0.77522690870261612</v>
      </c>
      <c r="S11" s="95">
        <v>0.85</v>
      </c>
      <c r="T11" s="95">
        <v>0.66649847215241442</v>
      </c>
      <c r="U11" s="95">
        <v>0.62874200200719421</v>
      </c>
      <c r="V11" s="95">
        <v>0.60939017423078867</v>
      </c>
      <c r="W11" s="95">
        <v>0.68036113499570072</v>
      </c>
      <c r="X11" s="95">
        <v>0.53320000000000012</v>
      </c>
      <c r="Y11" s="95">
        <f t="shared" si="0"/>
        <v>0.62363835667721967</v>
      </c>
    </row>
    <row r="12" spans="1:25" ht="16" x14ac:dyDescent="0.35">
      <c r="K12" s="94" t="s">
        <v>1</v>
      </c>
      <c r="L12" s="96">
        <f>M5</f>
        <v>0.67948717948717952</v>
      </c>
      <c r="M12" s="96">
        <f>M6</f>
        <v>0.23873873873873874</v>
      </c>
      <c r="N12" s="96">
        <f>M7</f>
        <v>0.35333333333333333</v>
      </c>
      <c r="S12" s="95">
        <v>0.9</v>
      </c>
      <c r="T12" s="95">
        <v>0.67113875150861124</v>
      </c>
      <c r="U12" s="95">
        <v>0.60601834847871183</v>
      </c>
      <c r="V12" s="95">
        <v>0.61559202330749052</v>
      </c>
      <c r="W12" s="95">
        <v>0.66493264545715103</v>
      </c>
      <c r="X12" s="95">
        <v>0.52</v>
      </c>
      <c r="Y12" s="95">
        <f t="shared" si="0"/>
        <v>0.61553635375039295</v>
      </c>
    </row>
    <row r="13" spans="1:25" ht="16" x14ac:dyDescent="0.35">
      <c r="K13" s="94" t="s">
        <v>2</v>
      </c>
      <c r="L13" s="96">
        <f>N5</f>
        <v>0.25925925925925924</v>
      </c>
      <c r="M13" s="96">
        <f>N6</f>
        <v>0.44680851063829785</v>
      </c>
      <c r="N13" s="96">
        <f>N7</f>
        <v>0.328125</v>
      </c>
      <c r="S13" s="95">
        <v>0.95</v>
      </c>
      <c r="T13" s="95">
        <v>0.64107709423798009</v>
      </c>
      <c r="U13" s="95">
        <v>0.59088343264574728</v>
      </c>
      <c r="V13" s="95">
        <v>0.56216142952754566</v>
      </c>
      <c r="W13" s="95">
        <v>0.63755374032674117</v>
      </c>
      <c r="X13" s="95">
        <v>0.47500000000000003</v>
      </c>
      <c r="Y13" s="95">
        <f t="shared" si="0"/>
        <v>0.58133513934760284</v>
      </c>
    </row>
    <row r="14" spans="1:25" ht="16" x14ac:dyDescent="0.35">
      <c r="K14" s="94" t="s">
        <v>3</v>
      </c>
      <c r="L14" s="96">
        <f>O5</f>
        <v>0.56902654867256641</v>
      </c>
      <c r="M14" s="96">
        <f>O6</f>
        <v>0.8724559023066486</v>
      </c>
      <c r="N14" s="96">
        <f>O7</f>
        <v>0.68880557043385116</v>
      </c>
      <c r="S14" s="115" t="s">
        <v>174</v>
      </c>
      <c r="T14" s="115">
        <f t="shared" ref="T14:Y14" si="1">MAX(T4:T13)</f>
        <v>0.75199664888563567</v>
      </c>
      <c r="U14" s="115">
        <f t="shared" si="1"/>
        <v>0.62874200200719421</v>
      </c>
      <c r="V14" s="115">
        <f t="shared" si="1"/>
        <v>0.66402235747571758</v>
      </c>
      <c r="W14" s="115">
        <f t="shared" si="1"/>
        <v>0.72499999999999998</v>
      </c>
      <c r="X14" s="115">
        <f t="shared" si="1"/>
        <v>0.5625</v>
      </c>
      <c r="Y14" s="115">
        <f t="shared" si="1"/>
        <v>0.66098269475396076</v>
      </c>
    </row>
    <row r="15" spans="1:25" ht="16" x14ac:dyDescent="0.35">
      <c r="K15" s="94" t="s">
        <v>46</v>
      </c>
      <c r="L15" s="96">
        <f>AVERAGE(L11:L14)</f>
        <v>0.61113679524184805</v>
      </c>
      <c r="M15" s="96">
        <f>AVERAGE(M11:M14)</f>
        <v>0.55480133436900869</v>
      </c>
      <c r="N15" s="96">
        <f>AVERAGE(N11:N14)</f>
        <v>0.53637270311745011</v>
      </c>
      <c r="S15" s="95"/>
      <c r="T15" s="95"/>
      <c r="U15" s="95"/>
      <c r="V15" s="95"/>
      <c r="W15" s="95"/>
      <c r="X15" s="95"/>
      <c r="Y15" s="95"/>
    </row>
    <row r="16" spans="1:25" ht="16" x14ac:dyDescent="0.35">
      <c r="K16" s="94" t="s">
        <v>168</v>
      </c>
      <c r="L16" s="96">
        <f>(D5+E6+F7+G8)/SUM(C5:G8)</f>
        <v>0.64316423043852111</v>
      </c>
      <c r="M16" s="96"/>
      <c r="N16" s="96"/>
    </row>
    <row r="17" spans="8:15" x14ac:dyDescent="0.35">
      <c r="H17" s="121"/>
      <c r="I17" s="121"/>
      <c r="J17" s="121"/>
      <c r="K17" s="121"/>
    </row>
    <row r="18" spans="8:15" x14ac:dyDescent="0.35">
      <c r="J18" s="152" t="s">
        <v>186</v>
      </c>
      <c r="K18" s="152"/>
      <c r="L18" s="152"/>
      <c r="M18" s="152"/>
      <c r="N18" s="152"/>
      <c r="O18" s="152"/>
    </row>
    <row r="19" spans="8:15" ht="32" x14ac:dyDescent="0.35">
      <c r="J19" s="94" t="s">
        <v>170</v>
      </c>
      <c r="K19" s="94" t="s">
        <v>149</v>
      </c>
      <c r="L19" s="94" t="s">
        <v>166</v>
      </c>
      <c r="M19" s="94" t="s">
        <v>167</v>
      </c>
      <c r="N19" s="94" t="s">
        <v>168</v>
      </c>
      <c r="O19" s="94" t="s">
        <v>169</v>
      </c>
    </row>
    <row r="20" spans="8:15" x14ac:dyDescent="0.35">
      <c r="J20">
        <v>0.7</v>
      </c>
      <c r="K20">
        <v>0.65525379082146307</v>
      </c>
      <c r="L20">
        <v>0.61945669342175647</v>
      </c>
      <c r="M20">
        <v>0.56919329068944946</v>
      </c>
      <c r="N20">
        <v>0.67712811693895103</v>
      </c>
      <c r="O20" s="83">
        <v>0.52</v>
      </c>
    </row>
    <row r="33" spans="1:82" x14ac:dyDescent="0.35">
      <c r="BH33" s="95"/>
    </row>
    <row r="34" spans="1:82" x14ac:dyDescent="0.35">
      <c r="AR34" s="95"/>
      <c r="AZ34" s="95"/>
      <c r="BH34" s="95"/>
    </row>
    <row r="35" spans="1:82" x14ac:dyDescent="0.35">
      <c r="AR35" s="95"/>
      <c r="AZ35" s="95"/>
      <c r="BH35" s="95"/>
      <c r="BP35" s="95"/>
    </row>
    <row r="36" spans="1:82" ht="32" x14ac:dyDescent="0.35">
      <c r="A36" s="95"/>
      <c r="I36" s="105" t="s">
        <v>170</v>
      </c>
      <c r="J36" s="105" t="s">
        <v>149</v>
      </c>
      <c r="K36" s="105" t="s">
        <v>166</v>
      </c>
      <c r="L36" s="105" t="s">
        <v>167</v>
      </c>
      <c r="M36" s="105" t="s">
        <v>168</v>
      </c>
      <c r="N36" s="105" t="s">
        <v>169</v>
      </c>
      <c r="O36" s="95"/>
      <c r="P36" s="105" t="s">
        <v>170</v>
      </c>
      <c r="Q36" s="105" t="s">
        <v>149</v>
      </c>
      <c r="R36" s="105" t="s">
        <v>166</v>
      </c>
      <c r="S36" s="105" t="s">
        <v>167</v>
      </c>
      <c r="T36" s="105" t="s">
        <v>168</v>
      </c>
      <c r="U36" s="105" t="s">
        <v>169</v>
      </c>
      <c r="V36" s="95"/>
      <c r="W36" s="105" t="s">
        <v>170</v>
      </c>
      <c r="X36" s="105" t="s">
        <v>149</v>
      </c>
      <c r="Y36" s="105" t="s">
        <v>166</v>
      </c>
      <c r="Z36" s="105" t="s">
        <v>167</v>
      </c>
      <c r="AA36" s="105" t="s">
        <v>168</v>
      </c>
      <c r="AB36" s="105" t="s">
        <v>169</v>
      </c>
      <c r="AD36" s="95"/>
      <c r="AE36" s="105" t="s">
        <v>170</v>
      </c>
      <c r="AF36" s="105" t="s">
        <v>149</v>
      </c>
      <c r="AG36" s="105" t="s">
        <v>166</v>
      </c>
      <c r="AH36" s="105" t="s">
        <v>167</v>
      </c>
      <c r="AI36" s="105" t="s">
        <v>168</v>
      </c>
      <c r="AJ36" s="105" t="s">
        <v>169</v>
      </c>
      <c r="AK36" s="95"/>
      <c r="AL36" s="105" t="s">
        <v>170</v>
      </c>
      <c r="AM36" s="105" t="s">
        <v>149</v>
      </c>
      <c r="AN36" s="105" t="s">
        <v>166</v>
      </c>
      <c r="AO36" s="105" t="s">
        <v>167</v>
      </c>
      <c r="AP36" s="105" t="s">
        <v>168</v>
      </c>
      <c r="AQ36" s="105" t="s">
        <v>169</v>
      </c>
      <c r="AR36" s="95"/>
      <c r="AS36" s="95"/>
      <c r="AT36" s="105" t="s">
        <v>170</v>
      </c>
      <c r="AU36" s="105" t="s">
        <v>149</v>
      </c>
      <c r="AV36" s="105" t="s">
        <v>166</v>
      </c>
      <c r="AW36" s="105" t="s">
        <v>167</v>
      </c>
      <c r="AX36" s="105" t="s">
        <v>168</v>
      </c>
      <c r="AY36" s="105" t="s">
        <v>169</v>
      </c>
      <c r="AZ36" s="95"/>
      <c r="BA36" s="95"/>
      <c r="BB36" s="105" t="s">
        <v>170</v>
      </c>
      <c r="BC36" s="105" t="s">
        <v>149</v>
      </c>
      <c r="BD36" s="105" t="s">
        <v>166</v>
      </c>
      <c r="BE36" s="105" t="s">
        <v>167</v>
      </c>
      <c r="BF36" s="105" t="s">
        <v>168</v>
      </c>
      <c r="BG36" s="105" t="s">
        <v>169</v>
      </c>
      <c r="BH36" s="95"/>
      <c r="BI36" s="95"/>
      <c r="BJ36" s="105" t="s">
        <v>170</v>
      </c>
      <c r="BK36" s="105" t="s">
        <v>149</v>
      </c>
      <c r="BL36" s="105" t="s">
        <v>166</v>
      </c>
      <c r="BM36" s="105" t="s">
        <v>167</v>
      </c>
      <c r="BN36" s="105" t="s">
        <v>168</v>
      </c>
      <c r="BO36" s="105" t="s">
        <v>169</v>
      </c>
      <c r="BQ36" s="95"/>
      <c r="BR36" s="105" t="s">
        <v>170</v>
      </c>
      <c r="BS36" s="105" t="s">
        <v>149</v>
      </c>
      <c r="BT36" s="105" t="s">
        <v>166</v>
      </c>
      <c r="BU36" s="105" t="s">
        <v>167</v>
      </c>
      <c r="BV36" s="105" t="s">
        <v>168</v>
      </c>
      <c r="BW36" s="105" t="s">
        <v>169</v>
      </c>
      <c r="BY36" s="94" t="s">
        <v>170</v>
      </c>
      <c r="BZ36" s="94" t="s">
        <v>149</v>
      </c>
      <c r="CA36" s="94" t="s">
        <v>166</v>
      </c>
      <c r="CB36" s="94" t="s">
        <v>167</v>
      </c>
      <c r="CC36" s="94" t="s">
        <v>168</v>
      </c>
      <c r="CD36" s="94" t="s">
        <v>169</v>
      </c>
    </row>
    <row r="37" spans="1:82" x14ac:dyDescent="0.35">
      <c r="A37" s="95"/>
      <c r="I37" s="95">
        <v>0.5</v>
      </c>
      <c r="J37" s="95">
        <v>0.66039315820237521</v>
      </c>
      <c r="K37" s="95">
        <v>0.60283945228066182</v>
      </c>
      <c r="L37" s="95">
        <v>0.62821816146017828</v>
      </c>
      <c r="M37" s="95">
        <v>0.73000859845227861</v>
      </c>
      <c r="N37" s="95">
        <v>0.51</v>
      </c>
      <c r="O37" s="95"/>
      <c r="P37" s="95">
        <v>0.55000000000000004</v>
      </c>
      <c r="Q37" s="95">
        <v>0.7105646635966536</v>
      </c>
      <c r="R37" s="95">
        <v>0.63174557985719737</v>
      </c>
      <c r="S37" s="95">
        <v>0.64282690246237117</v>
      </c>
      <c r="T37" s="95">
        <v>0.72</v>
      </c>
      <c r="U37" s="95">
        <v>0.54</v>
      </c>
      <c r="V37" s="95"/>
      <c r="W37" s="95">
        <v>0.6</v>
      </c>
      <c r="X37" s="95">
        <v>0.79849005687253927</v>
      </c>
      <c r="Y37" s="95">
        <v>0.62366713529683548</v>
      </c>
      <c r="Z37" s="95">
        <v>0.68819582857430073</v>
      </c>
      <c r="AA37" s="95">
        <v>0.71</v>
      </c>
      <c r="AB37" s="95">
        <v>0.55200000000000005</v>
      </c>
      <c r="AD37" s="95"/>
      <c r="AE37" s="95">
        <v>0.65</v>
      </c>
      <c r="AF37" s="95">
        <v>0.69582010908787306</v>
      </c>
      <c r="AG37" s="95">
        <v>0.57908839957232883</v>
      </c>
      <c r="AH37" s="95">
        <v>0.61372557715145848</v>
      </c>
      <c r="AI37" s="95">
        <v>0.68529664660361134</v>
      </c>
      <c r="AJ37" s="95">
        <v>0.49</v>
      </c>
      <c r="AK37" s="95"/>
      <c r="AL37" s="95">
        <v>0.7</v>
      </c>
      <c r="AM37" s="99">
        <v>0.75149446970492373</v>
      </c>
      <c r="AN37" s="99">
        <v>0.63973621901652655</v>
      </c>
      <c r="AO37" s="99">
        <v>0.68508171469535839</v>
      </c>
      <c r="AP37" s="103">
        <v>0.73</v>
      </c>
      <c r="AQ37" s="95">
        <v>0.56000000000000005</v>
      </c>
      <c r="AR37" s="95"/>
      <c r="AS37" s="95"/>
      <c r="AT37" s="95">
        <v>0.75</v>
      </c>
      <c r="AU37" s="95">
        <v>0.72368823193628706</v>
      </c>
      <c r="AV37" s="95">
        <v>0.63097165277762557</v>
      </c>
      <c r="AW37" s="95">
        <v>0.63146755025486501</v>
      </c>
      <c r="AX37" s="95">
        <v>0.65</v>
      </c>
      <c r="AY37" s="95">
        <v>0.56000000000000005</v>
      </c>
      <c r="AZ37" s="95"/>
      <c r="BA37" s="95"/>
      <c r="BB37" s="95">
        <v>0.8</v>
      </c>
      <c r="BC37" s="95">
        <v>0.64806900944589296</v>
      </c>
      <c r="BD37" s="95">
        <v>0.58420553876664061</v>
      </c>
      <c r="BE37" s="95">
        <v>0.59656804129752894</v>
      </c>
      <c r="BF37" s="95">
        <v>0.72</v>
      </c>
      <c r="BG37" s="95">
        <v>0.46</v>
      </c>
      <c r="BH37" s="95"/>
      <c r="BI37" s="95"/>
      <c r="BJ37" s="95">
        <v>0.85</v>
      </c>
      <c r="BK37" s="95">
        <v>0.65078760154699045</v>
      </c>
      <c r="BL37" s="95">
        <v>0.61918677221674789</v>
      </c>
      <c r="BM37" s="95">
        <v>0.58266854188903205</v>
      </c>
      <c r="BN37" s="95">
        <v>0.61822871883061048</v>
      </c>
      <c r="BO37" s="95">
        <v>0.52</v>
      </c>
      <c r="BP37" s="95"/>
      <c r="BQ37" s="95"/>
      <c r="BR37" s="95">
        <v>0.9</v>
      </c>
      <c r="BS37" s="99">
        <v>0.67412832871871509</v>
      </c>
      <c r="BT37" s="99">
        <v>0.59978905486749512</v>
      </c>
      <c r="BU37" s="99">
        <v>0.60946876214911616</v>
      </c>
      <c r="BV37" s="103">
        <v>0.69</v>
      </c>
      <c r="BW37" s="103">
        <v>0.51</v>
      </c>
      <c r="BY37">
        <v>0.95</v>
      </c>
      <c r="BZ37">
        <v>0.6065559534785695</v>
      </c>
      <c r="CA37">
        <v>0.60994754060826306</v>
      </c>
      <c r="CB37">
        <v>0.50321398782764926</v>
      </c>
      <c r="CC37">
        <v>0.6</v>
      </c>
      <c r="CD37">
        <v>0.46</v>
      </c>
    </row>
    <row r="38" spans="1:82" x14ac:dyDescent="0.35">
      <c r="A38" s="95"/>
      <c r="I38" s="95">
        <v>0.5</v>
      </c>
      <c r="J38" s="95">
        <v>0.62402721082043677</v>
      </c>
      <c r="K38" s="95">
        <v>0.56283883569249982</v>
      </c>
      <c r="L38" s="95">
        <v>0.585692000115972</v>
      </c>
      <c r="M38" s="95">
        <v>0.704213241616509</v>
      </c>
      <c r="N38" s="95">
        <v>0.47</v>
      </c>
      <c r="O38" s="95"/>
      <c r="P38" s="95">
        <v>0.55000000000000004</v>
      </c>
      <c r="Q38" s="95">
        <v>0.71329888262656072</v>
      </c>
      <c r="R38" s="95">
        <v>0.61678611677505413</v>
      </c>
      <c r="S38" s="95">
        <v>0.66040001109891155</v>
      </c>
      <c r="T38" s="95">
        <v>0.72</v>
      </c>
      <c r="U38" s="95">
        <v>0.54</v>
      </c>
      <c r="V38" s="95"/>
      <c r="W38" s="95">
        <v>0.6</v>
      </c>
      <c r="X38" s="95">
        <v>0.69870773086867322</v>
      </c>
      <c r="Y38" s="95">
        <v>0.6100305500215828</v>
      </c>
      <c r="Z38" s="95">
        <v>0.6354103636986822</v>
      </c>
      <c r="AA38" s="95">
        <v>0.71</v>
      </c>
      <c r="AB38" s="95">
        <v>0.51</v>
      </c>
      <c r="AD38" s="95"/>
      <c r="AE38" s="106">
        <v>0.65</v>
      </c>
      <c r="AF38" s="107">
        <v>0.76899297842547143</v>
      </c>
      <c r="AG38" s="107">
        <v>0.63744946990408735</v>
      </c>
      <c r="AH38" s="107">
        <v>0.6908586560948079</v>
      </c>
      <c r="AI38" s="108">
        <v>0.76</v>
      </c>
      <c r="AJ38" s="108">
        <v>0.59</v>
      </c>
      <c r="AK38" s="95"/>
      <c r="AL38" s="95">
        <v>0.7</v>
      </c>
      <c r="AM38" s="95">
        <v>0.77983040689216976</v>
      </c>
      <c r="AN38" s="95">
        <v>0.63234714921302904</v>
      </c>
      <c r="AO38" s="95">
        <v>0.69034345855757351</v>
      </c>
      <c r="AP38" s="95">
        <v>0.74</v>
      </c>
      <c r="AQ38" s="95">
        <v>0.56000000000000005</v>
      </c>
      <c r="AR38" s="95"/>
      <c r="AS38" s="95"/>
      <c r="AT38" s="95">
        <v>0.75</v>
      </c>
      <c r="AU38" s="99">
        <v>0.73562031948206796</v>
      </c>
      <c r="AV38" s="99">
        <v>0.56060084100666852</v>
      </c>
      <c r="AW38" s="99">
        <v>0.60516138402163588</v>
      </c>
      <c r="AX38" s="103">
        <v>0.65</v>
      </c>
      <c r="AY38" s="103">
        <v>0.45</v>
      </c>
      <c r="AZ38" s="95"/>
      <c r="BA38" s="95"/>
      <c r="BB38" s="95">
        <v>0.8</v>
      </c>
      <c r="BC38" s="95">
        <v>0.74476911895021281</v>
      </c>
      <c r="BD38" s="95">
        <v>0.62670057109939148</v>
      </c>
      <c r="BE38" s="95">
        <v>0.66574056219044864</v>
      </c>
      <c r="BF38" s="95">
        <v>0.65</v>
      </c>
      <c r="BG38" s="95">
        <v>0.55000000000000004</v>
      </c>
      <c r="BH38" s="95"/>
      <c r="BI38" s="95"/>
      <c r="BJ38" s="95">
        <v>0.85</v>
      </c>
      <c r="BK38" s="95">
        <v>0.64989243291871501</v>
      </c>
      <c r="BL38" s="95">
        <v>0.62965852754375273</v>
      </c>
      <c r="BM38" s="95">
        <v>0.60980793533051281</v>
      </c>
      <c r="BN38" s="95">
        <v>0.7</v>
      </c>
      <c r="BO38" s="95">
        <v>0.54</v>
      </c>
      <c r="BQ38" s="95"/>
      <c r="BR38" s="95">
        <v>0.9</v>
      </c>
      <c r="BS38" s="95">
        <v>0.65422130418787172</v>
      </c>
      <c r="BT38" s="95">
        <v>0.6386982236614438</v>
      </c>
      <c r="BU38" s="95">
        <v>0.62122585036198918</v>
      </c>
      <c r="BV38" s="95">
        <v>0.68959587274290624</v>
      </c>
      <c r="BW38" s="95">
        <v>0.54</v>
      </c>
      <c r="BY38">
        <v>0.95</v>
      </c>
      <c r="BZ38">
        <v>0.61113679524184805</v>
      </c>
      <c r="CA38">
        <v>0.55480133436900869</v>
      </c>
      <c r="CB38">
        <v>0.53637270311745011</v>
      </c>
      <c r="CC38">
        <v>0.64316423043852111</v>
      </c>
      <c r="CD38">
        <v>0.44</v>
      </c>
    </row>
    <row r="39" spans="1:82" x14ac:dyDescent="0.35">
      <c r="A39" s="95"/>
      <c r="I39" s="95">
        <v>0.5</v>
      </c>
      <c r="J39" s="95">
        <v>0.76103316106035268</v>
      </c>
      <c r="K39" s="95">
        <v>0.59649232100055682</v>
      </c>
      <c r="L39" s="95">
        <v>0.65175241972417863</v>
      </c>
      <c r="M39" s="95">
        <v>0.74462596732588138</v>
      </c>
      <c r="N39" s="95">
        <v>0.56000000000000005</v>
      </c>
      <c r="O39" s="95"/>
      <c r="P39" s="95">
        <v>0.55000000000000004</v>
      </c>
      <c r="Q39" s="97">
        <v>0.80568738815900875</v>
      </c>
      <c r="R39" s="95">
        <v>0.57946889497303633</v>
      </c>
      <c r="S39" s="95">
        <v>0.63605660717943158</v>
      </c>
      <c r="T39" s="95">
        <v>0.73</v>
      </c>
      <c r="U39" s="95">
        <v>0.5</v>
      </c>
      <c r="V39" s="95"/>
      <c r="W39" s="115">
        <v>0.6</v>
      </c>
      <c r="X39" s="115">
        <v>0.7831030286774372</v>
      </c>
      <c r="Y39" s="115">
        <v>0.66292551795853649</v>
      </c>
      <c r="Z39" s="115">
        <v>0.70130660974206283</v>
      </c>
      <c r="AA39" s="115">
        <v>0.74</v>
      </c>
      <c r="AB39" s="115">
        <v>0.6</v>
      </c>
      <c r="AD39" s="95"/>
      <c r="AE39" s="95">
        <v>0.65</v>
      </c>
      <c r="AF39" s="95">
        <v>0.6701073386818408</v>
      </c>
      <c r="AG39" s="95">
        <v>0.57833719598611133</v>
      </c>
      <c r="AH39" s="95">
        <v>0.58040629161032387</v>
      </c>
      <c r="AI39" s="95">
        <v>0.67</v>
      </c>
      <c r="AJ39" s="95">
        <v>0.49</v>
      </c>
      <c r="AK39" s="95"/>
      <c r="AL39" s="95">
        <v>0.7</v>
      </c>
      <c r="AM39" s="95">
        <v>0.70052583948678115</v>
      </c>
      <c r="AN39" s="95">
        <v>0.60812076716000152</v>
      </c>
      <c r="AO39" s="95">
        <v>0.63295261315656492</v>
      </c>
      <c r="AP39" s="95">
        <v>0.69</v>
      </c>
      <c r="AQ39" s="95">
        <v>0.54</v>
      </c>
      <c r="AR39" s="95"/>
      <c r="AS39" s="95"/>
      <c r="AT39" s="95">
        <v>0.75</v>
      </c>
      <c r="AU39" s="95">
        <v>0.72819013103516861</v>
      </c>
      <c r="AV39" s="95">
        <v>0.55160729138123732</v>
      </c>
      <c r="AW39" s="95">
        <v>0.60002920093119672</v>
      </c>
      <c r="AX39" s="95">
        <v>0.63</v>
      </c>
      <c r="AY39" s="95">
        <v>0.47</v>
      </c>
      <c r="AZ39" s="95"/>
      <c r="BA39" s="95"/>
      <c r="BB39" s="95">
        <v>0.8</v>
      </c>
      <c r="BC39" s="95">
        <v>0.70454463533706579</v>
      </c>
      <c r="BD39" s="95">
        <v>0.60607562380080582</v>
      </c>
      <c r="BE39" s="95">
        <v>0.64214578949960011</v>
      </c>
      <c r="BF39" s="95">
        <v>0.69</v>
      </c>
      <c r="BG39" s="95">
        <v>0.51</v>
      </c>
      <c r="BH39" s="95"/>
      <c r="BI39" s="95"/>
      <c r="BJ39" s="95">
        <v>0.85</v>
      </c>
      <c r="BK39" s="95">
        <v>0.66836775385086922</v>
      </c>
      <c r="BL39" s="95">
        <v>0.6567627933963982</v>
      </c>
      <c r="BM39" s="95">
        <v>0.60383327435439493</v>
      </c>
      <c r="BN39" s="95">
        <v>0.69</v>
      </c>
      <c r="BO39" s="95">
        <v>0.56000000000000005</v>
      </c>
      <c r="BP39" s="95"/>
      <c r="BQ39" s="95"/>
      <c r="BR39" s="95">
        <v>0.9</v>
      </c>
      <c r="BS39" s="95">
        <v>0.63576964035618166</v>
      </c>
      <c r="BT39" s="95">
        <v>0.65974766903503057</v>
      </c>
      <c r="BU39" s="95">
        <v>0.62540521925549075</v>
      </c>
      <c r="BV39" s="95">
        <v>0.69</v>
      </c>
      <c r="BW39" s="95">
        <v>0.56999999999999995</v>
      </c>
      <c r="BY39">
        <v>0.95</v>
      </c>
      <c r="BZ39">
        <v>0.62524181012356539</v>
      </c>
      <c r="CA39">
        <v>0.55086881257822851</v>
      </c>
      <c r="CB39">
        <v>0.54677462219164774</v>
      </c>
      <c r="CC39">
        <v>0.60705073086844363</v>
      </c>
      <c r="CD39">
        <v>0.45</v>
      </c>
    </row>
    <row r="40" spans="1:82" x14ac:dyDescent="0.35">
      <c r="A40" s="95"/>
      <c r="I40" s="95">
        <v>0.5</v>
      </c>
      <c r="J40" s="95">
        <v>0.66167860457074412</v>
      </c>
      <c r="K40" s="95">
        <v>0.57111046174611757</v>
      </c>
      <c r="L40" s="95">
        <v>0.61067708930390263</v>
      </c>
      <c r="M40" s="95">
        <v>0.71</v>
      </c>
      <c r="N40" s="95">
        <v>0.5</v>
      </c>
      <c r="O40" s="95"/>
      <c r="P40" s="95">
        <v>0.55000000000000004</v>
      </c>
      <c r="Q40" s="95">
        <v>0.77843566116031992</v>
      </c>
      <c r="R40" s="95">
        <v>0.56658799296196549</v>
      </c>
      <c r="S40" s="95">
        <v>0.6258220681100336</v>
      </c>
      <c r="T40" s="95">
        <v>0.73</v>
      </c>
      <c r="U40" s="95">
        <v>0.49</v>
      </c>
      <c r="V40" s="95"/>
      <c r="W40" s="95">
        <v>0.6</v>
      </c>
      <c r="X40" s="95">
        <v>0.65960138749327568</v>
      </c>
      <c r="Y40" s="95">
        <v>0.57679583918983368</v>
      </c>
      <c r="Z40" s="95">
        <v>0.60630317291842817</v>
      </c>
      <c r="AA40" s="95">
        <v>0.69</v>
      </c>
      <c r="AB40" s="95">
        <v>0.50700000000000001</v>
      </c>
      <c r="AD40" s="95"/>
      <c r="AE40" s="95">
        <v>0.65</v>
      </c>
      <c r="AF40" s="95">
        <v>0.73079276113767877</v>
      </c>
      <c r="AG40" s="95">
        <v>0.61212078106590551</v>
      </c>
      <c r="AH40" s="95">
        <v>0.66065212863096923</v>
      </c>
      <c r="AI40" s="95">
        <v>0.75</v>
      </c>
      <c r="AJ40" s="95">
        <v>0.54</v>
      </c>
      <c r="AK40" s="95"/>
      <c r="AL40" s="95">
        <v>0.7</v>
      </c>
      <c r="AM40" s="95">
        <v>0.69368995354765628</v>
      </c>
      <c r="AN40" s="95">
        <v>0.62781966015525725</v>
      </c>
      <c r="AO40" s="95">
        <v>0.64771164349337318</v>
      </c>
      <c r="AP40" s="95">
        <v>0.72</v>
      </c>
      <c r="AQ40" s="95">
        <v>0.59</v>
      </c>
      <c r="AR40" s="95"/>
      <c r="AS40" s="95"/>
      <c r="AT40" s="95">
        <v>0.75</v>
      </c>
      <c r="AU40" s="95">
        <v>0.75754731336083481</v>
      </c>
      <c r="AV40" s="95">
        <v>0.56679126341268637</v>
      </c>
      <c r="AW40" s="95">
        <v>0.62971406927329632</v>
      </c>
      <c r="AX40" s="95">
        <v>0.69</v>
      </c>
      <c r="AY40" s="95">
        <v>0.48</v>
      </c>
      <c r="AZ40" s="95"/>
      <c r="BA40" s="95"/>
      <c r="BB40" s="95">
        <v>0.8</v>
      </c>
      <c r="BC40" s="95">
        <v>0.77405073824838289</v>
      </c>
      <c r="BD40" s="95">
        <v>0.62909216023852987</v>
      </c>
      <c r="BE40" s="95">
        <v>0.68247673231423489</v>
      </c>
      <c r="BF40" s="95">
        <v>0.68</v>
      </c>
      <c r="BG40" s="95">
        <v>0.55000000000000004</v>
      </c>
      <c r="BH40" s="95"/>
      <c r="BI40" s="95"/>
      <c r="BJ40" s="95">
        <v>0.85</v>
      </c>
      <c r="BK40" s="95">
        <v>0.69694282467816371</v>
      </c>
      <c r="BL40" s="95">
        <v>0.66538726523941705</v>
      </c>
      <c r="BM40" s="95">
        <v>0.64965009351941305</v>
      </c>
      <c r="BN40" s="95">
        <v>0.71</v>
      </c>
      <c r="BO40" s="95">
        <v>0.55600000000000005</v>
      </c>
      <c r="BQ40" s="95"/>
      <c r="BR40" s="95">
        <v>0.9</v>
      </c>
      <c r="BS40" s="95">
        <v>0.65031774935982867</v>
      </c>
      <c r="BT40" s="95">
        <v>0.51958755738221241</v>
      </c>
      <c r="BU40" s="95">
        <v>0.56737367503598257</v>
      </c>
      <c r="BV40" s="95">
        <v>0.6</v>
      </c>
      <c r="BW40" s="95">
        <v>0.46</v>
      </c>
      <c r="BY40">
        <v>0.95</v>
      </c>
      <c r="BZ40">
        <v>0.7213738181079371</v>
      </c>
      <c r="CA40">
        <v>0.64791604302748873</v>
      </c>
      <c r="CB40">
        <v>0.66228440497343599</v>
      </c>
      <c r="CC40">
        <v>0.7</v>
      </c>
      <c r="CD40">
        <v>0.55000000000000004</v>
      </c>
    </row>
    <row r="41" spans="1:82" x14ac:dyDescent="0.35">
      <c r="A41" s="95"/>
      <c r="I41" s="95">
        <v>0.5</v>
      </c>
      <c r="J41" s="97">
        <v>0.77045988745976945</v>
      </c>
      <c r="K41" s="95">
        <v>0.58340873754464595</v>
      </c>
      <c r="L41" s="95">
        <v>0.64681060646892152</v>
      </c>
      <c r="M41" s="99">
        <v>0.72570937231298371</v>
      </c>
      <c r="N41" s="95">
        <v>0.51</v>
      </c>
      <c r="O41" s="109" t="s">
        <v>21</v>
      </c>
      <c r="P41" s="109">
        <v>0.55000000000000004</v>
      </c>
      <c r="Q41" s="109">
        <f>AVERAGE(Q37:Q40)</f>
        <v>0.75199664888563567</v>
      </c>
      <c r="R41" s="109">
        <f>AVERAGE(R37:R40)</f>
        <v>0.59864714614181325</v>
      </c>
      <c r="S41" s="109">
        <f>AVERAGE(S37:S40)</f>
        <v>0.64127639721268692</v>
      </c>
      <c r="T41" s="109">
        <f>AVERAGE(T37:T40)</f>
        <v>0.72499999999999998</v>
      </c>
      <c r="U41" s="109">
        <f>AVERAGE(U37:U40)</f>
        <v>0.51750000000000007</v>
      </c>
      <c r="V41" s="95"/>
      <c r="W41" s="95">
        <v>0.6</v>
      </c>
      <c r="X41" s="95">
        <v>0.74874522664453491</v>
      </c>
      <c r="Y41" s="95">
        <v>0.60020773794174409</v>
      </c>
      <c r="Z41" s="95">
        <v>0.64410678560284862</v>
      </c>
      <c r="AA41" s="95">
        <v>0.67153912295786755</v>
      </c>
      <c r="AB41" s="110">
        <v>0.48770000000000002</v>
      </c>
      <c r="AD41" s="95" t="s">
        <v>21</v>
      </c>
      <c r="AE41" s="109">
        <f t="shared" ref="AE41:AJ41" si="2">AVERAGE(AE37:AE40)</f>
        <v>0.65</v>
      </c>
      <c r="AF41" s="109">
        <f t="shared" si="2"/>
        <v>0.71642829683321596</v>
      </c>
      <c r="AG41" s="109">
        <f t="shared" si="2"/>
        <v>0.60174896163210834</v>
      </c>
      <c r="AH41" s="109">
        <f t="shared" si="2"/>
        <v>0.6364106633718899</v>
      </c>
      <c r="AI41" s="109">
        <f t="shared" si="2"/>
        <v>0.71632416165090285</v>
      </c>
      <c r="AJ41" s="109">
        <f t="shared" si="2"/>
        <v>0.52750000000000008</v>
      </c>
      <c r="AK41" s="109" t="s">
        <v>21</v>
      </c>
      <c r="AL41" s="109" t="s">
        <v>21</v>
      </c>
      <c r="AM41" s="109">
        <f>AVERAGE(AM37:AM40)</f>
        <v>0.73138516740788273</v>
      </c>
      <c r="AN41" s="109">
        <f>AVERAGE(AN37:AN40)</f>
        <v>0.62700594888620365</v>
      </c>
      <c r="AO41" s="109">
        <f>AVERAGE(AO37:AO40)</f>
        <v>0.66402235747571758</v>
      </c>
      <c r="AP41" s="109">
        <f>AVERAGE(AP37:AP40)</f>
        <v>0.72</v>
      </c>
      <c r="AQ41" s="109">
        <f>AVERAGE(AQ37:AQ40)</f>
        <v>0.5625</v>
      </c>
      <c r="AR41" s="95"/>
      <c r="AS41" s="109" t="s">
        <v>21</v>
      </c>
      <c r="AT41" s="109">
        <f t="shared" ref="AT41:AY41" si="3">AVERAGE(AT37:AT40)</f>
        <v>0.75</v>
      </c>
      <c r="AU41" s="109">
        <f t="shared" si="3"/>
        <v>0.73626149895358961</v>
      </c>
      <c r="AV41" s="109">
        <f t="shared" si="3"/>
        <v>0.57749276214455447</v>
      </c>
      <c r="AW41" s="109">
        <f t="shared" si="3"/>
        <v>0.61659305112024843</v>
      </c>
      <c r="AX41" s="109">
        <f t="shared" si="3"/>
        <v>0.65500000000000003</v>
      </c>
      <c r="AY41" s="109">
        <f t="shared" si="3"/>
        <v>0.49</v>
      </c>
      <c r="AZ41" s="95"/>
      <c r="BA41" s="109" t="s">
        <v>21</v>
      </c>
      <c r="BB41" s="109">
        <f t="shared" ref="BB41:BG41" si="4">AVERAGE(BB37:BB40)</f>
        <v>0.8</v>
      </c>
      <c r="BC41" s="109">
        <f t="shared" si="4"/>
        <v>0.71785837549538856</v>
      </c>
      <c r="BD41" s="109">
        <f t="shared" si="4"/>
        <v>0.61151847347634192</v>
      </c>
      <c r="BE41" s="109">
        <f t="shared" si="4"/>
        <v>0.64673278132545309</v>
      </c>
      <c r="BF41" s="109">
        <f t="shared" si="4"/>
        <v>0.68500000000000005</v>
      </c>
      <c r="BG41" s="109">
        <f t="shared" si="4"/>
        <v>0.51750000000000007</v>
      </c>
      <c r="BH41" s="95"/>
      <c r="BI41" s="95"/>
      <c r="BJ41" s="95">
        <f>AVERAGE(BJ37:BJ40)</f>
        <v>0.85</v>
      </c>
      <c r="BK41" s="95">
        <v>0.66650174776733384</v>
      </c>
      <c r="BL41" s="95">
        <v>0.57271465163965507</v>
      </c>
      <c r="BM41" s="95">
        <v>0.60099102606059063</v>
      </c>
      <c r="BN41" s="99">
        <v>0.68357695614789338</v>
      </c>
      <c r="BO41" s="95">
        <v>0.49</v>
      </c>
      <c r="BP41" s="95"/>
      <c r="BQ41" s="95"/>
      <c r="BR41" s="95">
        <v>0.9</v>
      </c>
      <c r="BS41" s="95">
        <v>0.71393606967204737</v>
      </c>
      <c r="BT41" s="95">
        <v>0.5856126544518383</v>
      </c>
      <c r="BU41" s="95">
        <v>0.61403511482876594</v>
      </c>
      <c r="BV41" s="95">
        <v>0.61</v>
      </c>
      <c r="BW41" s="95">
        <v>0.55000000000000004</v>
      </c>
      <c r="BY41" s="101">
        <f t="shared" ref="BY41:CD41" si="5">AVERAGE(BY37:BY40)</f>
        <v>0.95</v>
      </c>
      <c r="BZ41" s="101">
        <f t="shared" si="5"/>
        <v>0.64107709423798009</v>
      </c>
      <c r="CA41" s="101">
        <f t="shared" si="5"/>
        <v>0.59088343264574728</v>
      </c>
      <c r="CB41" s="101">
        <f t="shared" si="5"/>
        <v>0.56216142952754566</v>
      </c>
      <c r="CC41" s="101">
        <f t="shared" si="5"/>
        <v>0.63755374032674117</v>
      </c>
      <c r="CD41" s="101">
        <f t="shared" si="5"/>
        <v>0.47500000000000003</v>
      </c>
    </row>
    <row r="42" spans="1:82" x14ac:dyDescent="0.35">
      <c r="A42" s="95"/>
      <c r="I42" s="109">
        <v>0.5</v>
      </c>
      <c r="J42" s="109">
        <f>AVERAGE(J37:J41)</f>
        <v>0.69551840442273571</v>
      </c>
      <c r="K42" s="109">
        <f>AVERAGE(K37:K41)</f>
        <v>0.58333796165289642</v>
      </c>
      <c r="L42" s="109">
        <f>AVERAGE(L37:L41)</f>
        <v>0.62463005541463068</v>
      </c>
      <c r="M42" s="109">
        <f>AVERAGE(M37:M41)</f>
        <v>0.72291143594153051</v>
      </c>
      <c r="N42" s="109">
        <f>AVERAGE(N37:N41)</f>
        <v>0.51</v>
      </c>
      <c r="O42" s="111"/>
      <c r="P42" s="111" t="s">
        <v>174</v>
      </c>
      <c r="Q42" s="111">
        <f>MAX(Q37:Q40)</f>
        <v>0.80568738815900875</v>
      </c>
      <c r="R42" s="111">
        <f t="shared" ref="R42:BG42" si="6">MAX(R37:R40)</f>
        <v>0.63174557985719737</v>
      </c>
      <c r="S42" s="111">
        <f t="shared" si="6"/>
        <v>0.66040001109891155</v>
      </c>
      <c r="T42" s="111">
        <f t="shared" si="6"/>
        <v>0.73</v>
      </c>
      <c r="U42" s="111">
        <f t="shared" si="6"/>
        <v>0.54</v>
      </c>
      <c r="V42" s="95"/>
      <c r="W42" s="95">
        <v>0.6</v>
      </c>
      <c r="X42" s="95">
        <v>0.70235770950287391</v>
      </c>
      <c r="Y42" s="95">
        <v>0.62483177411120971</v>
      </c>
      <c r="Z42" s="95">
        <v>0.65841976882059816</v>
      </c>
      <c r="AA42" s="95">
        <v>0.72914875322441963</v>
      </c>
      <c r="AB42" s="110">
        <v>0.53600000000000003</v>
      </c>
      <c r="AD42" s="111">
        <f t="shared" si="6"/>
        <v>0</v>
      </c>
      <c r="AE42" s="111">
        <f t="shared" si="6"/>
        <v>0.65</v>
      </c>
      <c r="AF42" s="111">
        <f t="shared" si="6"/>
        <v>0.76899297842547143</v>
      </c>
      <c r="AG42" s="111">
        <f t="shared" si="6"/>
        <v>0.63744946990408735</v>
      </c>
      <c r="AH42" s="111">
        <f t="shared" si="6"/>
        <v>0.6908586560948079</v>
      </c>
      <c r="AI42" s="111">
        <f t="shared" si="6"/>
        <v>0.76</v>
      </c>
      <c r="AJ42" s="111">
        <f t="shared" si="6"/>
        <v>0.59</v>
      </c>
      <c r="AK42" s="111">
        <f t="shared" si="6"/>
        <v>0</v>
      </c>
      <c r="AL42" s="111">
        <f t="shared" si="6"/>
        <v>0.7</v>
      </c>
      <c r="AM42" s="111">
        <f t="shared" si="6"/>
        <v>0.77983040689216976</v>
      </c>
      <c r="AN42" s="111">
        <f t="shared" si="6"/>
        <v>0.63973621901652655</v>
      </c>
      <c r="AO42" s="111">
        <f t="shared" si="6"/>
        <v>0.69034345855757351</v>
      </c>
      <c r="AP42" s="111">
        <f t="shared" si="6"/>
        <v>0.74</v>
      </c>
      <c r="AQ42" s="111">
        <f t="shared" si="6"/>
        <v>0.59</v>
      </c>
      <c r="AR42" s="95"/>
      <c r="AS42" s="111">
        <f t="shared" si="6"/>
        <v>0</v>
      </c>
      <c r="AT42" s="111">
        <f t="shared" si="6"/>
        <v>0.75</v>
      </c>
      <c r="AU42" s="111">
        <f t="shared" si="6"/>
        <v>0.75754731336083481</v>
      </c>
      <c r="AV42" s="111">
        <f t="shared" si="6"/>
        <v>0.63097165277762557</v>
      </c>
      <c r="AW42" s="111">
        <f t="shared" si="6"/>
        <v>0.63146755025486501</v>
      </c>
      <c r="AX42" s="111">
        <f t="shared" si="6"/>
        <v>0.69</v>
      </c>
      <c r="AY42" s="111">
        <f t="shared" si="6"/>
        <v>0.56000000000000005</v>
      </c>
      <c r="AZ42" s="95"/>
      <c r="BA42" s="111" t="s">
        <v>174</v>
      </c>
      <c r="BB42" s="111">
        <f t="shared" si="6"/>
        <v>0.8</v>
      </c>
      <c r="BC42" s="111">
        <f t="shared" si="6"/>
        <v>0.77405073824838289</v>
      </c>
      <c r="BD42" s="111">
        <f t="shared" si="6"/>
        <v>0.62909216023852987</v>
      </c>
      <c r="BE42" s="111">
        <f t="shared" si="6"/>
        <v>0.68247673231423489</v>
      </c>
      <c r="BF42" s="111">
        <f t="shared" si="6"/>
        <v>0.72</v>
      </c>
      <c r="BG42" s="111">
        <f t="shared" si="6"/>
        <v>0.55000000000000004</v>
      </c>
      <c r="BH42" s="95"/>
      <c r="BI42" s="95"/>
      <c r="BJ42" s="109">
        <f>AVERAGE(BJ38:BJ41)</f>
        <v>0.85</v>
      </c>
      <c r="BK42" s="109">
        <f>AVERAGE(BK37:BK41)</f>
        <v>0.66649847215241442</v>
      </c>
      <c r="BL42" s="109">
        <f>AVERAGE(BL37:BL41)</f>
        <v>0.62874200200719421</v>
      </c>
      <c r="BM42" s="109">
        <f>AVERAGE(BM37:BM41)</f>
        <v>0.60939017423078867</v>
      </c>
      <c r="BN42" s="109">
        <f>AVERAGE(BN37:BN41)</f>
        <v>0.68036113499570072</v>
      </c>
      <c r="BO42" s="109">
        <f>AVERAGE(BO37:BO41)</f>
        <v>0.53320000000000012</v>
      </c>
      <c r="BQ42" s="95"/>
      <c r="BR42" s="95">
        <v>0.9</v>
      </c>
      <c r="BS42" s="95">
        <v>0.69845941675702261</v>
      </c>
      <c r="BT42" s="95">
        <v>0.63267493147425102</v>
      </c>
      <c r="BU42" s="95">
        <v>0.65604351821359852</v>
      </c>
      <c r="BV42" s="95">
        <v>0.71</v>
      </c>
      <c r="BW42" s="95">
        <v>0.49</v>
      </c>
      <c r="BY42" s="104" t="s">
        <v>174</v>
      </c>
      <c r="BZ42" s="104">
        <f>MAX(BZ37:BZ40)</f>
        <v>0.7213738181079371</v>
      </c>
      <c r="CA42" s="104">
        <f>MAX(CA37:CA40)</f>
        <v>0.64791604302748873</v>
      </c>
      <c r="CB42" s="104">
        <f>MAX(CB37:CB40)</f>
        <v>0.66228440497343599</v>
      </c>
      <c r="CC42" s="104">
        <f>MAX(CC37:CC40)</f>
        <v>0.7</v>
      </c>
      <c r="CD42" s="104">
        <f>MAX(CD37:CD40)</f>
        <v>0.55000000000000004</v>
      </c>
    </row>
    <row r="43" spans="1:82" x14ac:dyDescent="0.35">
      <c r="A43" s="95"/>
      <c r="I43" s="95" t="s">
        <v>174</v>
      </c>
      <c r="J43" s="95">
        <f>MAX(J37:J41)</f>
        <v>0.77045988745976945</v>
      </c>
      <c r="K43" s="95">
        <f>MAX(K37:K41)</f>
        <v>0.60283945228066182</v>
      </c>
      <c r="L43" s="95">
        <f>MAX(L37:L41)</f>
        <v>0.65175241972417863</v>
      </c>
      <c r="M43" s="95">
        <f>MAX(M37:M41)</f>
        <v>0.74462596732588138</v>
      </c>
      <c r="N43" s="95">
        <f>MAX(N37:N41)</f>
        <v>0.56000000000000005</v>
      </c>
      <c r="O43" s="154" t="s">
        <v>187</v>
      </c>
      <c r="P43" s="153"/>
      <c r="Q43" s="95">
        <v>0.65095199999999998</v>
      </c>
      <c r="R43" s="95">
        <v>0.62470700000000001</v>
      </c>
      <c r="S43" s="95">
        <v>0.62135499999999999</v>
      </c>
      <c r="T43" s="95">
        <v>0.73</v>
      </c>
      <c r="U43" s="95">
        <v>0.52290000000000003</v>
      </c>
      <c r="V43" s="95"/>
      <c r="W43" s="109" t="s">
        <v>21</v>
      </c>
      <c r="X43" s="109">
        <f>AVERAGE(X37:X42)</f>
        <v>0.73183419000988914</v>
      </c>
      <c r="Y43" s="109">
        <f>AVERAGE(Y37:Y42)</f>
        <v>0.61640975908662365</v>
      </c>
      <c r="Z43" s="109">
        <f>AVERAGE(Z37:Z42)</f>
        <v>0.65562375489282021</v>
      </c>
      <c r="AA43" s="109">
        <f>AVERAGE(AA37:AA42)</f>
        <v>0.70844797936371451</v>
      </c>
      <c r="AB43" s="109">
        <f>AVERAGE(AB37:AB42)</f>
        <v>0.53211666666666668</v>
      </c>
      <c r="AD43" s="154" t="s">
        <v>187</v>
      </c>
      <c r="AE43" s="154"/>
      <c r="AF43" s="95">
        <v>0.65095199999999998</v>
      </c>
      <c r="AG43" s="95">
        <v>0.62470700000000001</v>
      </c>
      <c r="AH43" s="95">
        <v>0.62135499999999999</v>
      </c>
      <c r="AI43" s="95">
        <v>0.73</v>
      </c>
      <c r="AJ43" s="95">
        <v>0.52290000000000003</v>
      </c>
      <c r="AK43" s="95"/>
      <c r="AL43" s="95" t="s">
        <v>187</v>
      </c>
      <c r="AM43" s="95">
        <v>0.65095199999999998</v>
      </c>
      <c r="AN43" s="95">
        <v>0.62470700000000001</v>
      </c>
      <c r="AO43" s="95">
        <v>0.62135499999999999</v>
      </c>
      <c r="AP43" s="95">
        <v>0.73</v>
      </c>
      <c r="AQ43" s="95">
        <v>0.52290000000000003</v>
      </c>
      <c r="AR43" s="95"/>
      <c r="AS43" s="154" t="s">
        <v>187</v>
      </c>
      <c r="AT43" s="154"/>
      <c r="AU43" s="95">
        <v>0.65095199999999998</v>
      </c>
      <c r="AV43" s="95">
        <v>0.62470700000000001</v>
      </c>
      <c r="AW43" s="95">
        <v>0.62135499999999999</v>
      </c>
      <c r="AX43" s="95">
        <v>0.73</v>
      </c>
      <c r="AY43" s="95">
        <v>0.52290000000000003</v>
      </c>
      <c r="AZ43" s="95"/>
      <c r="BA43" s="154" t="s">
        <v>187</v>
      </c>
      <c r="BB43" s="154"/>
      <c r="BC43" s="95">
        <v>0.65095199999999998</v>
      </c>
      <c r="BD43" s="95">
        <v>0.62470700000000001</v>
      </c>
      <c r="BE43" s="95">
        <v>0.62135499999999999</v>
      </c>
      <c r="BF43" s="95">
        <v>0.73</v>
      </c>
      <c r="BG43" s="95">
        <v>0.52290000000000003</v>
      </c>
      <c r="BH43" s="95"/>
      <c r="BI43" s="95" t="s">
        <v>174</v>
      </c>
      <c r="BJ43" s="111" t="s">
        <v>174</v>
      </c>
      <c r="BK43" s="111">
        <f>MAX(BK37:BK41)</f>
        <v>0.69694282467816371</v>
      </c>
      <c r="BL43" s="111">
        <f>MAX(BL37:BL41)</f>
        <v>0.66538726523941705</v>
      </c>
      <c r="BM43" s="111">
        <f>MAX(BM37:BM41)</f>
        <v>0.64965009351941305</v>
      </c>
      <c r="BN43" s="111">
        <f>MAX(BN37:BN41)</f>
        <v>0.71</v>
      </c>
      <c r="BO43" s="111">
        <f>MAX(BO37:BO41)</f>
        <v>0.56000000000000005</v>
      </c>
      <c r="BP43" s="95"/>
      <c r="BQ43" s="95"/>
      <c r="BR43" s="109" t="s">
        <v>21</v>
      </c>
      <c r="BS43" s="109">
        <f>AVERAGE(BS37:BS42)</f>
        <v>0.67113875150861124</v>
      </c>
      <c r="BT43" s="109">
        <f>AVERAGE(BT37:BT42)</f>
        <v>0.60601834847871183</v>
      </c>
      <c r="BU43" s="109">
        <f>AVERAGE(BU37:BU42)</f>
        <v>0.61559202330749052</v>
      </c>
      <c r="BV43" s="109">
        <f>AVERAGE(BV37:BV42)</f>
        <v>0.66493264545715103</v>
      </c>
      <c r="BW43" s="109">
        <f>AVERAGE(BW37:BW42)</f>
        <v>0.52</v>
      </c>
      <c r="BX43" s="155" t="s">
        <v>187</v>
      </c>
      <c r="BY43" s="155"/>
      <c r="BZ43">
        <v>0.65095199999999998</v>
      </c>
      <c r="CA43">
        <v>0.62470700000000001</v>
      </c>
      <c r="CB43">
        <v>0.62135499999999999</v>
      </c>
      <c r="CC43">
        <v>0.73</v>
      </c>
      <c r="CD43">
        <v>0.52290000000000003</v>
      </c>
    </row>
    <row r="44" spans="1:82" x14ac:dyDescent="0.35">
      <c r="A44" s="95"/>
      <c r="O44" s="95"/>
      <c r="P44" s="95"/>
      <c r="Q44" s="95"/>
      <c r="R44" s="95"/>
      <c r="S44" s="95"/>
      <c r="T44" s="95"/>
      <c r="U44" s="95"/>
      <c r="V44" s="95"/>
      <c r="W44" s="112" t="s">
        <v>174</v>
      </c>
      <c r="X44" s="112">
        <f>MAX(X37:X42)</f>
        <v>0.79849005687253927</v>
      </c>
      <c r="Y44" s="112">
        <f>MAX(Y37:Y42)</f>
        <v>0.66292551795853649</v>
      </c>
      <c r="Z44" s="112">
        <f>MAX(Z37:Z42)</f>
        <v>0.70130660974206283</v>
      </c>
      <c r="AA44" s="112">
        <f>MAX(AA37:AA42)</f>
        <v>0.74</v>
      </c>
      <c r="AB44" s="112">
        <f>MAX(AB37:AB42)</f>
        <v>0.6</v>
      </c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154" t="s">
        <v>187</v>
      </c>
      <c r="BJ44" s="154"/>
      <c r="BK44" s="95">
        <v>0.65095199999999998</v>
      </c>
      <c r="BL44" s="95">
        <v>0.62470700000000001</v>
      </c>
      <c r="BM44" s="95">
        <v>0.62135499999999999</v>
      </c>
      <c r="BN44" s="95">
        <v>0.73</v>
      </c>
      <c r="BO44" s="95">
        <v>0.52290000000000003</v>
      </c>
      <c r="BQ44" s="111">
        <v>0.9</v>
      </c>
      <c r="BR44" s="111" t="s">
        <v>174</v>
      </c>
      <c r="BS44" s="111">
        <f>MAX(BS37:BS42)</f>
        <v>0.71393606967204737</v>
      </c>
      <c r="BT44" s="111">
        <f>MAX(BT37:BT42)</f>
        <v>0.65974766903503057</v>
      </c>
      <c r="BU44" s="111">
        <f>MAX(BU37:BU42)</f>
        <v>0.65604351821359852</v>
      </c>
      <c r="BV44" s="111">
        <f>MAX(BV37:BV42)</f>
        <v>0.71</v>
      </c>
      <c r="BW44" s="111">
        <f>MAX(BW37:BW42)</f>
        <v>0.56999999999999995</v>
      </c>
    </row>
    <row r="45" spans="1:82" x14ac:dyDescent="0.35">
      <c r="A45" s="95"/>
      <c r="O45" s="154" t="s">
        <v>188</v>
      </c>
      <c r="P45" s="154"/>
      <c r="Q45" s="95">
        <v>0.58538975000000004</v>
      </c>
      <c r="R45" s="95">
        <v>0.55020437499999997</v>
      </c>
      <c r="S45" s="95">
        <v>0.53517037499999998</v>
      </c>
      <c r="T45" s="95">
        <v>0.65374999999999994</v>
      </c>
      <c r="U45" s="95">
        <v>0.44411250000000002</v>
      </c>
      <c r="V45" s="154" t="s">
        <v>187</v>
      </c>
      <c r="W45" s="154"/>
      <c r="X45" s="95">
        <v>0.65095199999999998</v>
      </c>
      <c r="Y45" s="95">
        <v>0.62470700000000001</v>
      </c>
      <c r="Z45" s="95">
        <v>0.62135499999999999</v>
      </c>
      <c r="AA45" s="95">
        <v>0.73</v>
      </c>
      <c r="AB45" s="95">
        <v>0.52290000000000003</v>
      </c>
      <c r="AD45" s="154" t="s">
        <v>188</v>
      </c>
      <c r="AE45" s="154"/>
      <c r="AF45" s="95">
        <v>0.58538975000000004</v>
      </c>
      <c r="AG45" s="95">
        <v>0.55020437499999997</v>
      </c>
      <c r="AH45" s="95">
        <v>0.53517037499999998</v>
      </c>
      <c r="AI45" s="95">
        <v>0.65374999999999994</v>
      </c>
      <c r="AJ45" s="95">
        <v>0.44411250000000002</v>
      </c>
      <c r="AK45" s="154" t="s">
        <v>188</v>
      </c>
      <c r="AL45" s="154"/>
      <c r="AM45" s="95">
        <v>0.58538975000000004</v>
      </c>
      <c r="AN45" s="95">
        <v>0.55020437499999997</v>
      </c>
      <c r="AO45" s="95">
        <v>0.53517037499999998</v>
      </c>
      <c r="AP45" s="95">
        <v>0.65374999999999994</v>
      </c>
      <c r="AQ45" s="95">
        <v>0.44411250000000002</v>
      </c>
      <c r="AR45" s="95"/>
      <c r="AS45" s="154" t="s">
        <v>188</v>
      </c>
      <c r="AT45" s="154"/>
      <c r="AU45" s="95">
        <v>0.58538975000000004</v>
      </c>
      <c r="AV45" s="95">
        <v>0.55020437499999997</v>
      </c>
      <c r="AW45" s="95">
        <v>0.53517037499999998</v>
      </c>
      <c r="AX45" s="95">
        <v>0.65374999999999994</v>
      </c>
      <c r="AY45" s="95">
        <v>0.44411250000000002</v>
      </c>
      <c r="AZ45" s="95"/>
      <c r="BA45" s="95"/>
      <c r="BB45" s="95" t="s">
        <v>188</v>
      </c>
      <c r="BC45" s="95">
        <v>0.58538975000000004</v>
      </c>
      <c r="BD45" s="95">
        <v>0.55020437499999997</v>
      </c>
      <c r="BE45" s="95">
        <v>0.53517037499999998</v>
      </c>
      <c r="BF45" s="95">
        <v>0.65374999999999994</v>
      </c>
      <c r="BG45" s="95">
        <v>0.44411250000000002</v>
      </c>
      <c r="BH45" s="95"/>
      <c r="BI45" s="95"/>
      <c r="BJ45" s="95"/>
      <c r="BK45" s="95"/>
      <c r="BL45" s="95"/>
      <c r="BM45" s="95"/>
      <c r="BN45" s="95"/>
      <c r="BO45" s="95"/>
      <c r="BP45" s="95"/>
      <c r="BQ45" s="154" t="s">
        <v>187</v>
      </c>
      <c r="BR45" s="154"/>
      <c r="BS45" s="95">
        <v>0.65095199999999998</v>
      </c>
      <c r="BT45" s="95">
        <v>0.62470700000000001</v>
      </c>
      <c r="BU45" s="95">
        <v>0.62135499999999999</v>
      </c>
      <c r="BV45" s="95">
        <v>0.73</v>
      </c>
      <c r="BW45" s="95">
        <v>0.52290000000000003</v>
      </c>
      <c r="BX45" s="155" t="s">
        <v>188</v>
      </c>
      <c r="BY45" s="155"/>
      <c r="BZ45">
        <v>0.58538975000000004</v>
      </c>
      <c r="CA45">
        <v>0.55020437499999997</v>
      </c>
      <c r="CB45">
        <v>0.53517037499999998</v>
      </c>
      <c r="CC45">
        <v>0.65374999999999994</v>
      </c>
      <c r="CD45">
        <v>0.44411250000000002</v>
      </c>
    </row>
    <row r="46" spans="1:82" x14ac:dyDescent="0.35">
      <c r="A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154" t="s">
        <v>188</v>
      </c>
      <c r="BJ46" s="154"/>
      <c r="BK46" s="95">
        <v>0.58538975000000004</v>
      </c>
      <c r="BL46" s="95">
        <v>0.55020437499999997</v>
      </c>
      <c r="BM46" s="95">
        <v>0.53517037499999998</v>
      </c>
      <c r="BN46" s="95">
        <v>0.65374999999999994</v>
      </c>
      <c r="BO46" s="95">
        <v>0.44411250000000002</v>
      </c>
      <c r="BQ46" s="95"/>
      <c r="BR46" s="95"/>
      <c r="BS46" s="95"/>
      <c r="BT46" s="95"/>
      <c r="BU46" s="95"/>
      <c r="BV46" s="95"/>
      <c r="BW46" s="95"/>
    </row>
    <row r="47" spans="1:82" x14ac:dyDescent="0.35">
      <c r="A47" s="95"/>
      <c r="O47" s="95"/>
      <c r="P47" s="95"/>
      <c r="Q47" s="95"/>
      <c r="R47" s="95"/>
      <c r="S47" s="95"/>
      <c r="T47" s="95"/>
      <c r="U47" s="95"/>
      <c r="V47" s="154" t="s">
        <v>188</v>
      </c>
      <c r="W47" s="154"/>
      <c r="X47" s="95">
        <v>0.58538975000000004</v>
      </c>
      <c r="Y47" s="95">
        <v>0.55020437499999997</v>
      </c>
      <c r="Z47" s="95">
        <v>0.53517037499999998</v>
      </c>
      <c r="AA47" s="95">
        <v>0.65374999999999994</v>
      </c>
      <c r="AB47" s="95">
        <v>0.44411250000000002</v>
      </c>
      <c r="AC47" s="95"/>
      <c r="AD47" s="95"/>
      <c r="AE47" s="113"/>
      <c r="AF47" s="113"/>
      <c r="AG47" s="113"/>
      <c r="AH47" s="113"/>
      <c r="AI47" s="113"/>
      <c r="AJ47" s="113"/>
      <c r="AK47" s="95"/>
      <c r="AL47" s="113"/>
      <c r="AM47" s="113"/>
      <c r="AN47" s="113"/>
      <c r="AO47" s="113"/>
      <c r="AP47" s="113"/>
      <c r="AQ47" s="113"/>
      <c r="AR47" s="95"/>
      <c r="AS47" s="95"/>
      <c r="AT47" s="114"/>
      <c r="AU47" s="114"/>
      <c r="AV47" s="114"/>
      <c r="AW47" s="114"/>
      <c r="AX47" s="114"/>
      <c r="AY47" s="114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  <c r="BP47" s="95"/>
      <c r="BQ47" s="154" t="s">
        <v>188</v>
      </c>
      <c r="BR47" s="154"/>
      <c r="BS47" s="95">
        <v>0.58538975000000004</v>
      </c>
      <c r="BT47" s="95">
        <v>0.55020437499999997</v>
      </c>
      <c r="BU47" s="95">
        <v>0.53517037499999998</v>
      </c>
      <c r="BV47" s="95">
        <v>0.65374999999999994</v>
      </c>
      <c r="BW47" s="95">
        <v>0.44411250000000002</v>
      </c>
    </row>
    <row r="48" spans="1:82" x14ac:dyDescent="0.35">
      <c r="A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Q48" s="95"/>
      <c r="BR48" s="95"/>
      <c r="BS48" s="95"/>
      <c r="BT48" s="95"/>
      <c r="BU48" s="95"/>
      <c r="BV48" s="95"/>
      <c r="BW48" s="95"/>
    </row>
    <row r="49" spans="1:75" x14ac:dyDescent="0.35">
      <c r="A49" s="95"/>
      <c r="B49" s="95"/>
      <c r="C49" s="95"/>
      <c r="D49" s="95"/>
      <c r="E49" s="95"/>
      <c r="F49" s="95"/>
      <c r="G49" s="95"/>
      <c r="H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  <c r="BP49" s="95"/>
      <c r="BQ49" s="95"/>
      <c r="BR49" s="95"/>
      <c r="BS49" s="95"/>
      <c r="BT49" s="95"/>
      <c r="BU49" s="95"/>
      <c r="BV49" s="95"/>
      <c r="BW49" s="95"/>
    </row>
    <row r="51" spans="1:75" x14ac:dyDescent="0.35">
      <c r="C51" s="103"/>
    </row>
    <row r="52" spans="1:75" ht="32" x14ac:dyDescent="0.35">
      <c r="Q52" s="94" t="s">
        <v>149</v>
      </c>
      <c r="R52" s="94" t="s">
        <v>166</v>
      </c>
      <c r="S52" s="94" t="s">
        <v>167</v>
      </c>
      <c r="T52" s="94" t="s">
        <v>168</v>
      </c>
      <c r="U52" s="94" t="s">
        <v>169</v>
      </c>
      <c r="Y52" s="93" t="s">
        <v>170</v>
      </c>
      <c r="Z52" t="s">
        <v>149</v>
      </c>
      <c r="AA52" t="s">
        <v>166</v>
      </c>
      <c r="AB52" t="s">
        <v>167</v>
      </c>
      <c r="AD52" t="s">
        <v>168</v>
      </c>
      <c r="AE52" t="s">
        <v>169</v>
      </c>
    </row>
    <row r="53" spans="1:75" ht="22.5" customHeight="1" x14ac:dyDescent="0.35">
      <c r="O53" s="155" t="s">
        <v>187</v>
      </c>
      <c r="P53" s="155"/>
      <c r="Q53">
        <v>0.65095199999999998</v>
      </c>
      <c r="R53">
        <v>0.62470700000000001</v>
      </c>
      <c r="S53">
        <v>0.62135499999999999</v>
      </c>
      <c r="T53">
        <v>0.73</v>
      </c>
      <c r="U53">
        <v>0.52290000000000003</v>
      </c>
      <c r="X53" s="116" t="s">
        <v>175</v>
      </c>
      <c r="Y53" t="s">
        <v>178</v>
      </c>
      <c r="Z53">
        <v>0.65095199999999998</v>
      </c>
      <c r="AA53">
        <v>0.62470700000000001</v>
      </c>
      <c r="AB53">
        <v>0.62135499999999999</v>
      </c>
      <c r="AD53">
        <v>0.73</v>
      </c>
      <c r="AE53">
        <v>0.52290000000000003</v>
      </c>
      <c r="AM53" t="s">
        <v>170</v>
      </c>
      <c r="AN53" t="s">
        <v>149</v>
      </c>
      <c r="AO53" t="s">
        <v>166</v>
      </c>
      <c r="AP53" t="s">
        <v>167</v>
      </c>
      <c r="AQ53" t="s">
        <v>168</v>
      </c>
      <c r="AS53" t="s">
        <v>169</v>
      </c>
    </row>
    <row r="54" spans="1:75" ht="17.5" customHeight="1" x14ac:dyDescent="0.35">
      <c r="X54" s="116" t="s">
        <v>177</v>
      </c>
      <c r="Y54">
        <v>0.6</v>
      </c>
      <c r="Z54">
        <v>0.7831030286774372</v>
      </c>
      <c r="AA54">
        <v>0.66292551795853649</v>
      </c>
      <c r="AB54">
        <v>0.70130660974206283</v>
      </c>
      <c r="AD54">
        <v>0.74</v>
      </c>
      <c r="AE54">
        <v>0.6</v>
      </c>
      <c r="AL54" s="155" t="s">
        <v>188</v>
      </c>
      <c r="AM54" s="155"/>
      <c r="AN54">
        <v>0.58538975000000004</v>
      </c>
      <c r="AO54">
        <v>0.55020437499999997</v>
      </c>
      <c r="AP54">
        <v>0.53517037499999998</v>
      </c>
      <c r="AQ54">
        <v>0.65374999999999994</v>
      </c>
      <c r="AS54">
        <v>0.44411250000000002</v>
      </c>
    </row>
    <row r="55" spans="1:75" ht="21" customHeight="1" x14ac:dyDescent="0.35">
      <c r="O55" s="155" t="s">
        <v>188</v>
      </c>
      <c r="P55" s="121"/>
      <c r="Q55">
        <v>0.58538975000000004</v>
      </c>
      <c r="R55">
        <v>0.55020437499999997</v>
      </c>
      <c r="S55">
        <v>0.53517037499999998</v>
      </c>
      <c r="T55">
        <v>0.65374999999999994</v>
      </c>
      <c r="U55">
        <v>0.44411250000000002</v>
      </c>
      <c r="X55" s="118" t="s">
        <v>176</v>
      </c>
      <c r="Y55" s="119" t="s">
        <v>178</v>
      </c>
      <c r="Z55" s="119">
        <v>0.62</v>
      </c>
      <c r="AA55" s="119">
        <v>0.57999999999999996</v>
      </c>
      <c r="AB55" s="119">
        <v>0.56999999999999995</v>
      </c>
      <c r="AC55" s="119"/>
      <c r="AD55" s="119">
        <v>0.69699999999999995</v>
      </c>
      <c r="AE55" s="119">
        <v>0.47099999999999997</v>
      </c>
      <c r="AK55" s="121" t="s">
        <v>189</v>
      </c>
      <c r="AL55" s="121"/>
      <c r="AM55" s="121"/>
      <c r="AN55">
        <v>0.73138516740788273</v>
      </c>
      <c r="AO55">
        <v>0.62700594888620365</v>
      </c>
      <c r="AP55">
        <v>0.66402235747571758</v>
      </c>
      <c r="AQ55">
        <v>0.72</v>
      </c>
      <c r="AS55">
        <v>0.5625</v>
      </c>
    </row>
    <row r="56" spans="1:75" ht="29" x14ac:dyDescent="0.35">
      <c r="X56" s="116" t="s">
        <v>179</v>
      </c>
      <c r="Y56" t="s">
        <v>178</v>
      </c>
      <c r="Z56">
        <v>0.85</v>
      </c>
      <c r="AA56">
        <v>0.77</v>
      </c>
      <c r="AB56">
        <v>0.81</v>
      </c>
      <c r="AD56">
        <v>0.77</v>
      </c>
      <c r="AE56">
        <v>0.67300000000000004</v>
      </c>
    </row>
    <row r="57" spans="1:75" ht="29" x14ac:dyDescent="0.35">
      <c r="X57" s="116" t="s">
        <v>180</v>
      </c>
      <c r="Y57" t="s">
        <v>178</v>
      </c>
      <c r="Z57">
        <v>0.93200000000000005</v>
      </c>
      <c r="AA57" s="120">
        <v>0.83399999999999996</v>
      </c>
      <c r="AB57">
        <v>0.878</v>
      </c>
      <c r="AD57">
        <v>0.83399999999999996</v>
      </c>
      <c r="AE57">
        <v>0.753</v>
      </c>
    </row>
    <row r="58" spans="1:75" ht="29" x14ac:dyDescent="0.35">
      <c r="Q58" s="100"/>
      <c r="R58" s="100"/>
      <c r="S58" s="100"/>
      <c r="T58" s="100"/>
      <c r="U58" s="100"/>
      <c r="X58" s="117" t="s">
        <v>181</v>
      </c>
      <c r="Y58">
        <v>0.7</v>
      </c>
      <c r="Z58">
        <v>0.73138516740788273</v>
      </c>
      <c r="AA58">
        <v>0.62700594888620365</v>
      </c>
      <c r="AB58">
        <v>0.66402235747571758</v>
      </c>
      <c r="AD58">
        <v>0.72</v>
      </c>
      <c r="AE58">
        <v>0.5625</v>
      </c>
    </row>
    <row r="59" spans="1:75" x14ac:dyDescent="0.35">
      <c r="X59" s="118" t="s">
        <v>176</v>
      </c>
      <c r="Y59" s="119" t="s">
        <v>178</v>
      </c>
      <c r="Z59" s="119">
        <v>0.62</v>
      </c>
      <c r="AA59" s="119">
        <v>0.57999999999999996</v>
      </c>
      <c r="AB59" s="119">
        <v>0.56999999999999995</v>
      </c>
      <c r="AC59" s="119"/>
      <c r="AD59" s="119">
        <v>0.69699999999999995</v>
      </c>
      <c r="AE59" s="119">
        <v>0.47099999999999997</v>
      </c>
    </row>
    <row r="60" spans="1:75" x14ac:dyDescent="0.35">
      <c r="Z60">
        <v>0.58383409090909089</v>
      </c>
      <c r="AA60">
        <v>0.55076227272727263</v>
      </c>
      <c r="AB60">
        <v>0.53610781818181807</v>
      </c>
      <c r="AD60">
        <v>0.65636363636363637</v>
      </c>
      <c r="AE60">
        <v>0.44480909090909093</v>
      </c>
    </row>
  </sheetData>
  <mergeCells count="27">
    <mergeCell ref="AS45:AT45"/>
    <mergeCell ref="AL54:AM54"/>
    <mergeCell ref="AK55:AM55"/>
    <mergeCell ref="S2:X2"/>
    <mergeCell ref="O53:P53"/>
    <mergeCell ref="O55:P55"/>
    <mergeCell ref="V45:W45"/>
    <mergeCell ref="AD43:AE43"/>
    <mergeCell ref="BX43:BY43"/>
    <mergeCell ref="BQ45:BR45"/>
    <mergeCell ref="BI44:BJ44"/>
    <mergeCell ref="BA43:BB43"/>
    <mergeCell ref="AS43:AT43"/>
    <mergeCell ref="O45:P45"/>
    <mergeCell ref="V47:W47"/>
    <mergeCell ref="AD45:AE45"/>
    <mergeCell ref="AK45:AL45"/>
    <mergeCell ref="BX45:BY45"/>
    <mergeCell ref="BQ47:BR47"/>
    <mergeCell ref="BI46:BJ46"/>
    <mergeCell ref="B1:H1"/>
    <mergeCell ref="K2:P2"/>
    <mergeCell ref="K9:P9"/>
    <mergeCell ref="J18:O18"/>
    <mergeCell ref="O43:P43"/>
    <mergeCell ref="B2:G2"/>
    <mergeCell ref="H17:K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5"/>
  <sheetViews>
    <sheetView topLeftCell="Q58" zoomScale="85" zoomScaleNormal="85" workbookViewId="0">
      <selection activeCell="AB5" sqref="AB5:AD5"/>
    </sheetView>
  </sheetViews>
  <sheetFormatPr defaultRowHeight="14.5" x14ac:dyDescent="0.35"/>
  <cols>
    <col min="2" max="2" width="13.36328125" customWidth="1"/>
    <col min="3" max="3" width="10.90625" customWidth="1"/>
    <col min="6" max="6" width="20.6328125" customWidth="1"/>
    <col min="7" max="7" width="10.7265625" customWidth="1"/>
    <col min="8" max="8" width="13.08984375" customWidth="1"/>
    <col min="10" max="10" width="6.453125" customWidth="1"/>
    <col min="11" max="11" width="6.6328125" customWidth="1"/>
    <col min="12" max="12" width="6.453125" customWidth="1"/>
    <col min="13" max="13" width="6.26953125" customWidth="1"/>
    <col min="14" max="14" width="5.90625" customWidth="1"/>
    <col min="15" max="15" width="6.26953125" customWidth="1"/>
    <col min="22" max="22" width="11.36328125" customWidth="1"/>
    <col min="23" max="23" width="12.54296875" customWidth="1"/>
    <col min="24" max="24" width="13.26953125" customWidth="1"/>
    <col min="25" max="25" width="12.90625" customWidth="1"/>
    <col min="26" max="26" width="15.6328125" customWidth="1"/>
    <col min="27" max="27" width="19.6328125" customWidth="1"/>
    <col min="28" max="28" width="15.7265625" customWidth="1"/>
    <col min="29" max="29" width="16.7265625" customWidth="1"/>
    <col min="30" max="30" width="15.453125" customWidth="1"/>
    <col min="32" max="32" width="11.08984375" customWidth="1"/>
  </cols>
  <sheetData>
    <row r="1" spans="1:58" x14ac:dyDescent="0.35">
      <c r="A1" s="77" t="s">
        <v>141</v>
      </c>
      <c r="B1" s="77" t="s">
        <v>8</v>
      </c>
      <c r="C1" s="77" t="s">
        <v>9</v>
      </c>
      <c r="D1" s="77" t="s">
        <v>2</v>
      </c>
      <c r="E1" s="77" t="s">
        <v>3</v>
      </c>
      <c r="F1" s="77" t="s">
        <v>4</v>
      </c>
      <c r="G1" s="79"/>
      <c r="H1" s="79"/>
      <c r="R1" s="131" t="s">
        <v>99</v>
      </c>
      <c r="S1" s="131"/>
      <c r="T1" s="131"/>
      <c r="U1" s="131"/>
      <c r="V1" s="131"/>
      <c r="W1" s="131"/>
      <c r="X1" s="131"/>
    </row>
    <row r="2" spans="1:58" x14ac:dyDescent="0.35">
      <c r="A2" s="82" t="s">
        <v>5</v>
      </c>
      <c r="B2" s="82">
        <v>1486</v>
      </c>
      <c r="C2" s="82">
        <v>1281</v>
      </c>
      <c r="D2" s="82">
        <v>494</v>
      </c>
      <c r="E2" s="82">
        <v>2236</v>
      </c>
      <c r="F2" s="82">
        <v>2539</v>
      </c>
      <c r="G2" s="80"/>
      <c r="H2" s="80"/>
      <c r="R2" s="131"/>
      <c r="S2" s="131"/>
      <c r="T2" s="131"/>
      <c r="U2" s="131"/>
      <c r="V2" s="131"/>
      <c r="W2" s="131"/>
      <c r="X2" s="131"/>
    </row>
    <row r="3" spans="1:58" x14ac:dyDescent="0.35">
      <c r="A3" s="77" t="s">
        <v>6</v>
      </c>
      <c r="B3" s="77">
        <v>865</v>
      </c>
      <c r="C3" s="77">
        <v>626</v>
      </c>
      <c r="D3" s="77">
        <v>52</v>
      </c>
      <c r="E3" s="77">
        <v>762</v>
      </c>
      <c r="F3" s="77">
        <v>1003</v>
      </c>
      <c r="G3" s="79"/>
      <c r="H3" s="79"/>
      <c r="I3" s="27"/>
      <c r="J3" s="28"/>
      <c r="K3" s="28"/>
      <c r="L3" s="28"/>
      <c r="M3" s="28"/>
      <c r="N3" s="28"/>
      <c r="O3" s="28"/>
      <c r="P3" s="28"/>
      <c r="Q3" s="28"/>
      <c r="R3" s="131"/>
      <c r="S3" s="131"/>
      <c r="T3" s="131"/>
      <c r="U3" s="131"/>
      <c r="V3" s="131"/>
      <c r="W3" s="131"/>
      <c r="X3" s="131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9"/>
    </row>
    <row r="4" spans="1:58" x14ac:dyDescent="0.35">
      <c r="A4" s="82" t="s">
        <v>7</v>
      </c>
      <c r="B4" s="82">
        <v>1224</v>
      </c>
      <c r="C4" s="82">
        <v>919</v>
      </c>
      <c r="D4" s="82">
        <v>98</v>
      </c>
      <c r="E4" s="82">
        <v>1366</v>
      </c>
      <c r="F4" s="82">
        <v>896</v>
      </c>
      <c r="G4" s="80"/>
      <c r="H4" s="80"/>
      <c r="I4" s="30"/>
      <c r="J4" s="9" t="s">
        <v>109</v>
      </c>
      <c r="K4" s="9"/>
      <c r="L4" s="9"/>
      <c r="M4" s="9"/>
      <c r="N4" s="9"/>
      <c r="O4" s="9"/>
      <c r="P4" s="9"/>
      <c r="Q4" s="9" t="s">
        <v>109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31"/>
    </row>
    <row r="5" spans="1:58" ht="16" x14ac:dyDescent="0.35">
      <c r="I5" s="30"/>
      <c r="J5" s="3"/>
      <c r="K5" s="3" t="s">
        <v>20</v>
      </c>
      <c r="L5" s="3" t="s">
        <v>0</v>
      </c>
      <c r="M5" s="3" t="s">
        <v>1</v>
      </c>
      <c r="N5" s="3" t="s">
        <v>2</v>
      </c>
      <c r="O5" s="3" t="s">
        <v>3</v>
      </c>
      <c r="P5" s="9"/>
      <c r="Q5" s="4" t="s">
        <v>10</v>
      </c>
      <c r="R5" s="4" t="s">
        <v>11</v>
      </c>
      <c r="S5" s="4" t="s">
        <v>12</v>
      </c>
      <c r="T5" s="4" t="s">
        <v>13</v>
      </c>
      <c r="U5" s="9"/>
      <c r="V5" s="12" t="s">
        <v>126</v>
      </c>
      <c r="W5" s="122" t="s">
        <v>104</v>
      </c>
      <c r="X5" s="123"/>
      <c r="Y5" s="124" t="s">
        <v>105</v>
      </c>
      <c r="Z5" s="125"/>
      <c r="AA5" s="126"/>
      <c r="AB5" s="26" t="s">
        <v>106</v>
      </c>
      <c r="AC5" s="26" t="s">
        <v>107</v>
      </c>
      <c r="AD5" s="26" t="s">
        <v>110</v>
      </c>
      <c r="AS5" s="135" t="s">
        <v>39</v>
      </c>
      <c r="AT5" s="136"/>
      <c r="AU5" s="136"/>
      <c r="AV5" s="137"/>
      <c r="AW5" s="9"/>
      <c r="AX5" s="135" t="s">
        <v>40</v>
      </c>
      <c r="AY5" s="136"/>
      <c r="AZ5" s="136"/>
      <c r="BA5" s="137"/>
      <c r="BB5" s="9"/>
      <c r="BC5" s="135" t="s">
        <v>41</v>
      </c>
      <c r="BD5" s="136"/>
      <c r="BE5" s="136"/>
      <c r="BF5" s="137"/>
    </row>
    <row r="6" spans="1:58" ht="32" x14ac:dyDescent="0.35">
      <c r="I6" s="30"/>
      <c r="J6" s="3" t="s">
        <v>20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9"/>
      <c r="Q6" s="5" t="s">
        <v>33</v>
      </c>
      <c r="R6" s="6">
        <v>0</v>
      </c>
      <c r="S6" s="6">
        <v>0</v>
      </c>
      <c r="T6" s="6">
        <v>0</v>
      </c>
      <c r="U6" s="9"/>
      <c r="V6" s="11" t="s">
        <v>127</v>
      </c>
      <c r="W6" s="12" t="s">
        <v>42</v>
      </c>
      <c r="X6" s="12" t="s">
        <v>43</v>
      </c>
      <c r="Y6" s="12" t="s">
        <v>44</v>
      </c>
      <c r="Z6" s="12" t="s">
        <v>23</v>
      </c>
      <c r="AA6" s="12" t="s">
        <v>37</v>
      </c>
      <c r="AB6" s="12" t="s">
        <v>38</v>
      </c>
      <c r="AC6" s="76" t="s">
        <v>38</v>
      </c>
      <c r="AD6" s="76" t="s">
        <v>38</v>
      </c>
      <c r="AS6" s="5"/>
      <c r="AT6" s="5" t="s">
        <v>104</v>
      </c>
      <c r="AU6" s="5" t="s">
        <v>105</v>
      </c>
      <c r="AV6" s="5" t="s">
        <v>106</v>
      </c>
      <c r="AW6" s="9"/>
      <c r="AX6" s="5"/>
      <c r="AY6" s="5" t="s">
        <v>104</v>
      </c>
      <c r="AZ6" s="5" t="s">
        <v>105</v>
      </c>
      <c r="BA6" s="5" t="s">
        <v>106</v>
      </c>
      <c r="BB6" s="9"/>
      <c r="BC6" s="5"/>
      <c r="BD6" s="5" t="s">
        <v>104</v>
      </c>
      <c r="BE6" s="5" t="s">
        <v>105</v>
      </c>
      <c r="BF6" s="5" t="s">
        <v>106</v>
      </c>
    </row>
    <row r="7" spans="1:58" ht="17.5" x14ac:dyDescent="0.35">
      <c r="I7" s="30"/>
      <c r="J7" s="3" t="s">
        <v>0</v>
      </c>
      <c r="K7" s="2">
        <v>538</v>
      </c>
      <c r="L7" s="2">
        <v>468</v>
      </c>
      <c r="M7" s="2">
        <v>14</v>
      </c>
      <c r="N7" s="2">
        <v>7</v>
      </c>
      <c r="O7" s="2">
        <v>71</v>
      </c>
      <c r="P7" s="9">
        <f>SUM(K7:O7)</f>
        <v>1098</v>
      </c>
      <c r="Q7" s="5" t="s">
        <v>8</v>
      </c>
      <c r="R7" s="6">
        <v>0.91400000000000003</v>
      </c>
      <c r="S7" s="6">
        <v>0.42599999999999999</v>
      </c>
      <c r="T7" s="6">
        <v>0.57799999999999996</v>
      </c>
      <c r="U7" s="9"/>
      <c r="V7" s="22" t="s">
        <v>45</v>
      </c>
      <c r="W7" s="19">
        <v>0.41425000000000001</v>
      </c>
      <c r="X7" s="20">
        <v>0.57174999999999998</v>
      </c>
      <c r="Y7" s="19">
        <v>0.54974999999999996</v>
      </c>
      <c r="Z7" s="19">
        <v>0.5645</v>
      </c>
      <c r="AA7" s="19">
        <v>0.54649999999999999</v>
      </c>
      <c r="AB7" s="72">
        <v>0.51824999999999999</v>
      </c>
      <c r="AC7" s="73">
        <v>0.54497499999999999</v>
      </c>
      <c r="AD7" s="73">
        <v>0.53432499999999994</v>
      </c>
      <c r="AS7" s="5" t="s">
        <v>8</v>
      </c>
      <c r="AT7" s="6">
        <v>0.83799999999999997</v>
      </c>
      <c r="AU7" s="6">
        <v>0.73</v>
      </c>
      <c r="AV7" s="6">
        <v>0.71399999999999997</v>
      </c>
      <c r="AW7" s="9"/>
      <c r="AX7" s="5" t="s">
        <v>8</v>
      </c>
      <c r="AY7" s="6">
        <v>0.77100000000000002</v>
      </c>
      <c r="AZ7" s="6">
        <v>0.60699999999999998</v>
      </c>
      <c r="BA7" s="6">
        <v>0.58599999999999997</v>
      </c>
      <c r="BB7" s="9"/>
      <c r="BC7" s="5" t="s">
        <v>8</v>
      </c>
      <c r="BD7" s="6">
        <v>0.91800000000000004</v>
      </c>
      <c r="BE7" s="6">
        <v>0.91700000000000004</v>
      </c>
      <c r="BF7" s="6">
        <v>0.90900000000000003</v>
      </c>
    </row>
    <row r="8" spans="1:58" ht="17.5" x14ac:dyDescent="0.35">
      <c r="B8" s="1"/>
      <c r="I8" s="30"/>
      <c r="J8" s="3" t="s">
        <v>1</v>
      </c>
      <c r="K8" s="2">
        <v>218</v>
      </c>
      <c r="L8" s="2">
        <v>34</v>
      </c>
      <c r="M8" s="2">
        <v>94</v>
      </c>
      <c r="N8" s="2">
        <v>24</v>
      </c>
      <c r="O8" s="2">
        <v>74</v>
      </c>
      <c r="P8" s="9"/>
      <c r="Q8" s="5" t="s">
        <v>9</v>
      </c>
      <c r="R8" s="6">
        <v>0.84699999999999998</v>
      </c>
      <c r="S8" s="6">
        <v>0.21199999999999999</v>
      </c>
      <c r="T8" s="6">
        <v>0.33700000000000002</v>
      </c>
      <c r="U8" s="9"/>
      <c r="V8" s="22" t="s">
        <v>47</v>
      </c>
      <c r="W8" s="19">
        <v>0.67100000000000004</v>
      </c>
      <c r="X8" s="19">
        <v>0.62724999999999997</v>
      </c>
      <c r="Y8" s="20">
        <v>0.74399999999999999</v>
      </c>
      <c r="Z8" s="19">
        <v>0.73125000000000007</v>
      </c>
      <c r="AA8" s="19">
        <v>0.6915</v>
      </c>
      <c r="AB8" s="72">
        <v>0.67599999999999993</v>
      </c>
      <c r="AC8" s="73">
        <v>0.70799999999999996</v>
      </c>
      <c r="AD8" s="73">
        <v>0.68969999999999998</v>
      </c>
      <c r="AS8" s="5" t="s">
        <v>9</v>
      </c>
      <c r="AT8" s="6">
        <v>0.47499999999999998</v>
      </c>
      <c r="AU8" s="6">
        <v>0.45600000000000002</v>
      </c>
      <c r="AV8" s="6">
        <v>0.41399999999999998</v>
      </c>
      <c r="AW8" s="9"/>
      <c r="AX8" s="5" t="s">
        <v>9</v>
      </c>
      <c r="AY8" s="6">
        <v>0.35799999999999998</v>
      </c>
      <c r="AZ8" s="6">
        <v>0.309</v>
      </c>
      <c r="BA8" s="6">
        <v>0.27500000000000002</v>
      </c>
      <c r="BB8" s="9"/>
      <c r="BC8" s="5" t="s">
        <v>9</v>
      </c>
      <c r="BD8" s="6">
        <v>0.71299999999999997</v>
      </c>
      <c r="BE8" s="6">
        <v>0.86199999999999999</v>
      </c>
      <c r="BF8" s="6">
        <v>0.78700000000000003</v>
      </c>
    </row>
    <row r="9" spans="1:58" ht="17.5" x14ac:dyDescent="0.35">
      <c r="I9" s="30"/>
      <c r="J9" s="3" t="s">
        <v>2</v>
      </c>
      <c r="K9" s="2">
        <v>21</v>
      </c>
      <c r="L9" s="2">
        <v>1</v>
      </c>
      <c r="M9" s="2">
        <v>3</v>
      </c>
      <c r="N9" s="2">
        <v>21</v>
      </c>
      <c r="O9" s="2">
        <v>1</v>
      </c>
      <c r="P9" s="9"/>
      <c r="Q9" s="5" t="s">
        <v>34</v>
      </c>
      <c r="R9" s="6">
        <v>0.375</v>
      </c>
      <c r="S9" s="6">
        <v>0.44700000000000001</v>
      </c>
      <c r="T9" s="6">
        <v>0.40799999999999997</v>
      </c>
      <c r="U9" s="9"/>
      <c r="V9" s="23" t="s">
        <v>48</v>
      </c>
      <c r="W9" s="21">
        <v>0.33124999999999999</v>
      </c>
      <c r="X9" s="20">
        <v>0.57400000000000007</v>
      </c>
      <c r="Y9" s="19">
        <v>0.44924999999999993</v>
      </c>
      <c r="Z9" s="19">
        <v>0.48225000000000001</v>
      </c>
      <c r="AA9" s="19">
        <v>0.47750000000000004</v>
      </c>
      <c r="AB9" s="72">
        <v>0.45525000000000004</v>
      </c>
      <c r="AC9" s="73">
        <v>0.46427499999999999</v>
      </c>
      <c r="AD9" s="73">
        <v>0.45905000000000007</v>
      </c>
      <c r="AS9" s="5" t="s">
        <v>34</v>
      </c>
      <c r="AT9" s="6">
        <v>0.20599999999999999</v>
      </c>
      <c r="AU9" s="6">
        <v>0.51600000000000001</v>
      </c>
      <c r="AV9" s="6">
        <v>0.39700000000000002</v>
      </c>
      <c r="AW9" s="9"/>
      <c r="AX9" s="5" t="s">
        <v>34</v>
      </c>
      <c r="AY9" s="6">
        <v>0.36199999999999999</v>
      </c>
      <c r="AZ9" s="6">
        <v>0.51100000000000001</v>
      </c>
      <c r="BA9" s="6">
        <v>0.44700000000000001</v>
      </c>
      <c r="BB9" s="9"/>
      <c r="BC9" s="5" t="s">
        <v>34</v>
      </c>
      <c r="BD9" s="6">
        <v>0.14399999999999999</v>
      </c>
      <c r="BE9" s="6">
        <v>0.52200000000000002</v>
      </c>
      <c r="BF9" s="6">
        <v>0.5</v>
      </c>
    </row>
    <row r="10" spans="1:58" ht="16" x14ac:dyDescent="0.35">
      <c r="I10" s="30"/>
      <c r="J10" s="3" t="s">
        <v>3</v>
      </c>
      <c r="K10" s="2">
        <v>547</v>
      </c>
      <c r="L10" s="2">
        <v>9</v>
      </c>
      <c r="M10" s="2">
        <v>0</v>
      </c>
      <c r="N10" s="2">
        <v>4</v>
      </c>
      <c r="O10" s="2">
        <v>177</v>
      </c>
      <c r="P10" s="9"/>
      <c r="Q10" s="5" t="s">
        <v>35</v>
      </c>
      <c r="R10" s="6">
        <v>0.54800000000000004</v>
      </c>
      <c r="S10" s="6">
        <v>0.24</v>
      </c>
      <c r="T10" s="6">
        <v>0.33400000000000002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S10" s="5" t="s">
        <v>35</v>
      </c>
      <c r="AT10" s="6">
        <v>0.76800000000000002</v>
      </c>
      <c r="AU10" s="6">
        <v>0.55600000000000005</v>
      </c>
      <c r="AV10" s="6">
        <v>0.54800000000000004</v>
      </c>
      <c r="AW10" s="9"/>
      <c r="AX10" s="5" t="s">
        <v>35</v>
      </c>
      <c r="AY10" s="6">
        <v>0.80500000000000005</v>
      </c>
      <c r="AZ10" s="6">
        <v>0.502</v>
      </c>
      <c r="BA10" s="6">
        <v>0.51300000000000001</v>
      </c>
      <c r="BB10" s="9"/>
      <c r="BC10" s="5" t="s">
        <v>35</v>
      </c>
      <c r="BD10" s="6">
        <v>0.73499999999999999</v>
      </c>
      <c r="BE10" s="6">
        <v>0.624</v>
      </c>
      <c r="BF10" s="6">
        <v>0.65300000000000002</v>
      </c>
    </row>
    <row r="11" spans="1:58" ht="16" x14ac:dyDescent="0.35">
      <c r="I11" s="30"/>
      <c r="J11" s="14" t="s">
        <v>24</v>
      </c>
      <c r="K11" s="9">
        <f>SUM(K7:O10)</f>
        <v>2326</v>
      </c>
      <c r="L11" s="9"/>
      <c r="M11" s="9"/>
      <c r="N11" s="9"/>
      <c r="O11" s="9"/>
      <c r="P11" s="9"/>
      <c r="Q11" s="10" t="s">
        <v>21</v>
      </c>
      <c r="R11" s="6">
        <f>AVERAGE(R7:R10)</f>
        <v>0.67100000000000004</v>
      </c>
      <c r="S11" s="6">
        <f>AVERAGE(S7:S10)</f>
        <v>0.33124999999999999</v>
      </c>
      <c r="T11" s="6">
        <f>AVERAGE(T7:T10)</f>
        <v>0.41425000000000001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31"/>
    </row>
    <row r="12" spans="1:58" x14ac:dyDescent="0.35">
      <c r="I12" s="34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7"/>
    </row>
    <row r="13" spans="1:58" x14ac:dyDescent="0.35">
      <c r="AB13" t="s">
        <v>107</v>
      </c>
      <c r="AC13" t="s">
        <v>108</v>
      </c>
    </row>
    <row r="14" spans="1:58" ht="16" x14ac:dyDescent="0.35">
      <c r="J14" s="27" t="s">
        <v>111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9"/>
      <c r="AB14" s="4" t="s">
        <v>53</v>
      </c>
      <c r="AC14" s="4" t="s">
        <v>11</v>
      </c>
      <c r="AD14" s="4" t="s">
        <v>12</v>
      </c>
      <c r="AE14" s="4" t="s">
        <v>13</v>
      </c>
    </row>
    <row r="15" spans="1:58" ht="16" x14ac:dyDescent="0.35">
      <c r="A15" s="121" t="s">
        <v>132</v>
      </c>
      <c r="B15" s="121"/>
      <c r="C15" s="121"/>
      <c r="D15" s="121"/>
      <c r="E15" s="121"/>
      <c r="J15" s="30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7"/>
      <c r="W15" s="8"/>
      <c r="X15" s="8"/>
      <c r="Y15" s="9"/>
      <c r="Z15" s="9"/>
      <c r="AA15" s="31"/>
      <c r="AB15" s="5" t="s">
        <v>20</v>
      </c>
      <c r="AC15" s="6">
        <v>0</v>
      </c>
      <c r="AD15" s="6">
        <v>0</v>
      </c>
      <c r="AE15" s="6">
        <v>0</v>
      </c>
      <c r="AN15" t="s">
        <v>32</v>
      </c>
    </row>
    <row r="16" spans="1:58" ht="16" x14ac:dyDescent="0.35">
      <c r="J16" s="32"/>
      <c r="K16" s="3" t="s">
        <v>20</v>
      </c>
      <c r="L16" s="3" t="s">
        <v>0</v>
      </c>
      <c r="M16" s="3" t="s">
        <v>1</v>
      </c>
      <c r="N16" s="3" t="s">
        <v>2</v>
      </c>
      <c r="O16" s="3" t="s">
        <v>3</v>
      </c>
      <c r="P16" s="9"/>
      <c r="Q16" s="45" t="s">
        <v>53</v>
      </c>
      <c r="R16" s="15" t="s">
        <v>11</v>
      </c>
      <c r="S16" s="15" t="s">
        <v>12</v>
      </c>
      <c r="T16" s="15" t="s">
        <v>13</v>
      </c>
      <c r="U16" s="9"/>
      <c r="V16" s="7"/>
      <c r="W16" s="8"/>
      <c r="X16" s="8"/>
      <c r="Y16" s="9"/>
      <c r="Z16" s="9"/>
      <c r="AA16" s="31"/>
      <c r="AB16" s="5" t="s">
        <v>0</v>
      </c>
      <c r="AC16" s="6">
        <v>0.93410000000000004</v>
      </c>
      <c r="AD16" s="6">
        <v>0.59379999999999999</v>
      </c>
      <c r="AE16" s="6">
        <v>0.72719999999999996</v>
      </c>
      <c r="AM16" s="3" t="s">
        <v>11</v>
      </c>
      <c r="AN16" s="3" t="s">
        <v>12</v>
      </c>
      <c r="AO16" s="3" t="s">
        <v>13</v>
      </c>
      <c r="AP16" s="3" t="s">
        <v>22</v>
      </c>
    </row>
    <row r="17" spans="1:42" ht="48" x14ac:dyDescent="0.35">
      <c r="A17" t="s">
        <v>52</v>
      </c>
      <c r="B17" t="s">
        <v>133</v>
      </c>
      <c r="C17" t="s">
        <v>131</v>
      </c>
      <c r="D17" t="s">
        <v>130</v>
      </c>
      <c r="E17" t="s">
        <v>129</v>
      </c>
      <c r="F17" t="s">
        <v>128</v>
      </c>
      <c r="G17" t="s">
        <v>134</v>
      </c>
      <c r="J17" s="32" t="s">
        <v>20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9"/>
      <c r="Q17" s="15" t="s">
        <v>8</v>
      </c>
      <c r="R17" s="58">
        <v>0.91800000000000004</v>
      </c>
      <c r="S17" s="58">
        <v>0.77100000000000002</v>
      </c>
      <c r="T17" s="58">
        <v>0.83799999999999997</v>
      </c>
      <c r="U17" s="9"/>
      <c r="V17" s="13" t="s">
        <v>102</v>
      </c>
      <c r="W17" s="25" t="s">
        <v>112</v>
      </c>
      <c r="X17" s="26" t="s">
        <v>113</v>
      </c>
      <c r="Y17" s="68" t="s">
        <v>114</v>
      </c>
      <c r="Z17" s="26" t="s">
        <v>115</v>
      </c>
      <c r="AA17" s="31"/>
      <c r="AB17" s="5" t="s">
        <v>1</v>
      </c>
      <c r="AC17" s="6">
        <v>0.84379999999999999</v>
      </c>
      <c r="AD17" s="6">
        <v>0.30459999999999998</v>
      </c>
      <c r="AE17" s="6">
        <v>0.4486</v>
      </c>
      <c r="AL17" s="3" t="s">
        <v>20</v>
      </c>
      <c r="AM17" s="2">
        <v>0</v>
      </c>
      <c r="AN17" s="2">
        <v>0</v>
      </c>
      <c r="AO17" s="2">
        <v>0</v>
      </c>
      <c r="AP17" s="2">
        <v>0</v>
      </c>
    </row>
    <row r="18" spans="1:42" ht="16" x14ac:dyDescent="0.35">
      <c r="A18">
        <v>1</v>
      </c>
      <c r="B18">
        <v>1.641197</v>
      </c>
      <c r="C18">
        <v>1.640803</v>
      </c>
      <c r="D18">
        <v>1.640803</v>
      </c>
      <c r="E18">
        <v>1.606144</v>
      </c>
      <c r="F18">
        <v>0.58526999999999996</v>
      </c>
      <c r="G18">
        <v>1.225446</v>
      </c>
      <c r="J18" s="32" t="s">
        <v>0</v>
      </c>
      <c r="K18" s="2">
        <v>102</v>
      </c>
      <c r="L18" s="2">
        <v>847</v>
      </c>
      <c r="M18" s="2">
        <v>37</v>
      </c>
      <c r="N18" s="2">
        <v>36</v>
      </c>
      <c r="O18" s="2">
        <v>76</v>
      </c>
      <c r="P18" s="9">
        <f>SUM(K18:O18)</f>
        <v>1098</v>
      </c>
      <c r="Q18" s="15" t="s">
        <v>9</v>
      </c>
      <c r="R18" s="58">
        <v>0.71299999999999997</v>
      </c>
      <c r="S18" s="58">
        <v>0.35799999999999998</v>
      </c>
      <c r="T18" s="58">
        <v>0.47499999999999998</v>
      </c>
      <c r="U18" s="9"/>
      <c r="V18" s="22" t="s">
        <v>45</v>
      </c>
      <c r="W18" s="24">
        <v>0.57174999999999998</v>
      </c>
      <c r="X18" s="24">
        <v>0.58050000000000002</v>
      </c>
      <c r="Y18" s="71">
        <v>0.5585</v>
      </c>
      <c r="Z18" s="73">
        <v>0.46300000000000002</v>
      </c>
      <c r="AA18" s="31"/>
      <c r="AB18" s="5" t="s">
        <v>2</v>
      </c>
      <c r="AC18" s="6">
        <v>0.46510000000000001</v>
      </c>
      <c r="AD18" s="6">
        <v>0.42549999999999999</v>
      </c>
      <c r="AE18" s="6">
        <v>0.44440000000000002</v>
      </c>
      <c r="AL18" s="3" t="s">
        <v>0</v>
      </c>
      <c r="AM18" s="2">
        <v>0.96899999999999997</v>
      </c>
      <c r="AN18" s="2">
        <v>0.876</v>
      </c>
      <c r="AO18" s="2">
        <v>0.92</v>
      </c>
      <c r="AP18" s="2">
        <v>500</v>
      </c>
    </row>
    <row r="19" spans="1:42" ht="16" x14ac:dyDescent="0.35">
      <c r="A19">
        <v>2</v>
      </c>
      <c r="B19">
        <v>1.2339500000000001</v>
      </c>
      <c r="C19">
        <v>1.2339500000000001</v>
      </c>
      <c r="D19">
        <v>1.2339500000000001</v>
      </c>
      <c r="E19">
        <v>1.2059869999999999</v>
      </c>
      <c r="F19">
        <v>0.50452900000000001</v>
      </c>
      <c r="G19">
        <v>0.49553599999999998</v>
      </c>
      <c r="J19" s="32" t="s">
        <v>1</v>
      </c>
      <c r="K19" s="2">
        <v>24</v>
      </c>
      <c r="L19" s="2">
        <v>65</v>
      </c>
      <c r="M19" s="2">
        <v>159</v>
      </c>
      <c r="N19" s="2">
        <v>62</v>
      </c>
      <c r="O19" s="2">
        <v>134</v>
      </c>
      <c r="P19" s="9"/>
      <c r="Q19" s="15" t="s">
        <v>34</v>
      </c>
      <c r="R19" s="58">
        <v>0.14399999999999999</v>
      </c>
      <c r="S19" s="58">
        <v>0.36199999999999999</v>
      </c>
      <c r="T19" s="58">
        <v>0.20599999999999999</v>
      </c>
      <c r="U19" s="9"/>
      <c r="V19" s="22" t="s">
        <v>47</v>
      </c>
      <c r="W19" s="19">
        <v>0.62749999999999995</v>
      </c>
      <c r="X19" s="19">
        <v>0.6120000000000001</v>
      </c>
      <c r="Y19" s="72">
        <v>0.6915</v>
      </c>
      <c r="Z19" s="73">
        <v>0.52200000000000002</v>
      </c>
      <c r="AA19" s="31"/>
      <c r="AB19" s="5" t="s">
        <v>3</v>
      </c>
      <c r="AC19" s="6">
        <v>0.58899999999999997</v>
      </c>
      <c r="AD19" s="6">
        <v>0.53320000000000001</v>
      </c>
      <c r="AE19" s="6">
        <v>0.55969999999999998</v>
      </c>
      <c r="AL19" s="3" t="s">
        <v>1</v>
      </c>
      <c r="AM19" s="2">
        <v>0.66500000000000004</v>
      </c>
      <c r="AN19" s="2">
        <v>0.57099999999999995</v>
      </c>
      <c r="AO19" s="2">
        <v>0.61399999999999999</v>
      </c>
      <c r="AP19" s="2">
        <v>497</v>
      </c>
    </row>
    <row r="20" spans="1:42" ht="16" x14ac:dyDescent="0.35">
      <c r="A20">
        <v>3</v>
      </c>
      <c r="B20">
        <v>0.46593099999999998</v>
      </c>
      <c r="C20">
        <v>0.465144</v>
      </c>
      <c r="D20">
        <v>0.465144</v>
      </c>
      <c r="E20">
        <v>0.450965</v>
      </c>
      <c r="F20">
        <v>0.19456499999999999</v>
      </c>
      <c r="G20">
        <v>5.2455000000000002E-2</v>
      </c>
      <c r="J20" s="32" t="s">
        <v>2</v>
      </c>
      <c r="K20" s="2">
        <v>7</v>
      </c>
      <c r="L20" s="2">
        <v>4</v>
      </c>
      <c r="M20" s="2">
        <v>15</v>
      </c>
      <c r="N20" s="2">
        <v>17</v>
      </c>
      <c r="O20" s="2">
        <v>4</v>
      </c>
      <c r="P20" s="9"/>
      <c r="Q20" s="15" t="s">
        <v>35</v>
      </c>
      <c r="R20" s="58">
        <v>0.73499999999999999</v>
      </c>
      <c r="S20" s="58">
        <v>0.80500000000000005</v>
      </c>
      <c r="T20" s="58">
        <v>0.76800000000000002</v>
      </c>
      <c r="U20" s="9"/>
      <c r="V20" s="23" t="s">
        <v>48</v>
      </c>
      <c r="W20" s="19">
        <v>0.57400000000000007</v>
      </c>
      <c r="X20" s="19">
        <v>0.62224999999999997</v>
      </c>
      <c r="Y20" s="72">
        <v>0.495</v>
      </c>
      <c r="Z20" s="73">
        <v>0.46899999999999997</v>
      </c>
      <c r="AA20" s="31"/>
      <c r="AB20" s="10" t="s">
        <v>100</v>
      </c>
      <c r="AC20" s="6">
        <f>AVERAGE(AC16:AC19)</f>
        <v>0.70799999999999996</v>
      </c>
      <c r="AD20" s="6">
        <f>AVERAGE(AD16:AD19)</f>
        <v>0.46427499999999999</v>
      </c>
      <c r="AE20" s="6">
        <f>AVERAGE(AE16:AE19)</f>
        <v>0.54497499999999999</v>
      </c>
      <c r="AL20" s="3" t="s">
        <v>2</v>
      </c>
      <c r="AM20" s="2">
        <v>0.76100000000000001</v>
      </c>
      <c r="AN20" s="2">
        <v>0.68100000000000005</v>
      </c>
      <c r="AO20" s="2">
        <v>0.71899999999999997</v>
      </c>
      <c r="AP20" s="2">
        <v>499</v>
      </c>
    </row>
    <row r="21" spans="1:42" x14ac:dyDescent="0.35">
      <c r="A21">
        <v>4</v>
      </c>
      <c r="B21">
        <v>2.9558879999999998</v>
      </c>
      <c r="C21">
        <v>2.9554939999999998</v>
      </c>
      <c r="D21">
        <v>2.9554939999999998</v>
      </c>
      <c r="E21">
        <v>2.8712089999999999</v>
      </c>
      <c r="F21">
        <v>0.88066199999999994</v>
      </c>
      <c r="G21">
        <v>0.82254499999999997</v>
      </c>
      <c r="J21" s="32" t="s">
        <v>3</v>
      </c>
      <c r="K21" s="2">
        <v>122</v>
      </c>
      <c r="L21" s="2">
        <v>7</v>
      </c>
      <c r="M21" s="2">
        <v>12</v>
      </c>
      <c r="N21" s="2">
        <v>3</v>
      </c>
      <c r="O21" s="2">
        <v>593</v>
      </c>
      <c r="P21" s="9"/>
      <c r="Q21" s="15" t="s">
        <v>27</v>
      </c>
      <c r="R21" s="59">
        <f>AVERAGE(R17:R20)</f>
        <v>0.62749999999999995</v>
      </c>
      <c r="S21" s="59">
        <f>AVERAGE(S17:S20)</f>
        <v>0.57400000000000007</v>
      </c>
      <c r="T21" s="59">
        <f>AVERAGE(T17:T20)</f>
        <v>0.57174999999999998</v>
      </c>
      <c r="U21" s="9"/>
      <c r="V21" s="9"/>
      <c r="W21" s="9"/>
      <c r="X21" s="9"/>
      <c r="Y21" s="9"/>
      <c r="Z21" s="9"/>
      <c r="AA21" s="31"/>
      <c r="AL21" s="3" t="s">
        <v>3</v>
      </c>
      <c r="AM21" s="2">
        <v>0.90300000000000002</v>
      </c>
      <c r="AN21" s="2">
        <v>0.85399999999999998</v>
      </c>
      <c r="AO21" s="2">
        <v>0.878</v>
      </c>
      <c r="AP21" s="2">
        <v>500</v>
      </c>
    </row>
    <row r="22" spans="1:42" x14ac:dyDescent="0.35">
      <c r="A22" s="128" t="s">
        <v>140</v>
      </c>
      <c r="B22" s="128"/>
      <c r="C22" s="128"/>
      <c r="D22" s="128"/>
      <c r="E22" s="128"/>
      <c r="F22" s="128"/>
      <c r="G22" s="128"/>
      <c r="J22" s="33" t="s">
        <v>24</v>
      </c>
      <c r="K22" s="2">
        <f>SUM(K17:O21)</f>
        <v>2326</v>
      </c>
      <c r="L22" s="9"/>
      <c r="M22" s="9"/>
      <c r="N22" s="9"/>
      <c r="O22" s="9"/>
      <c r="P22" s="9"/>
      <c r="Q22" s="15" t="s">
        <v>28</v>
      </c>
      <c r="R22" s="58">
        <v>0.69489999999999996</v>
      </c>
      <c r="S22" s="58">
        <v>0.69489999999999996</v>
      </c>
      <c r="T22" s="58">
        <v>0.69489999999999996</v>
      </c>
      <c r="U22" s="9"/>
      <c r="V22" s="9"/>
      <c r="W22" s="9"/>
      <c r="X22" s="9"/>
      <c r="Y22" s="9"/>
      <c r="Z22" s="9"/>
      <c r="AA22" s="31"/>
      <c r="AL22" s="15" t="s">
        <v>27</v>
      </c>
      <c r="AM22" s="16">
        <f>AVERAGE(AM18:AM21)</f>
        <v>0.82450000000000001</v>
      </c>
      <c r="AN22" s="16">
        <f>AVERAGE(AN18:AN21)</f>
        <v>0.74550000000000005</v>
      </c>
      <c r="AO22" s="16">
        <f>AVERAGE(AO18:AO21)</f>
        <v>0.78275000000000006</v>
      </c>
      <c r="AP22" s="15">
        <f>SUM(AP18:AP21)</f>
        <v>1996</v>
      </c>
    </row>
    <row r="23" spans="1:42" ht="16" x14ac:dyDescent="0.35">
      <c r="A23" s="32"/>
      <c r="B23" s="32" t="s">
        <v>139</v>
      </c>
      <c r="C23" s="32" t="s">
        <v>138</v>
      </c>
      <c r="D23" s="32" t="s">
        <v>137</v>
      </c>
      <c r="E23" s="32" t="s">
        <v>136</v>
      </c>
      <c r="F23" s="32" t="s">
        <v>135</v>
      </c>
      <c r="J23" s="30"/>
      <c r="K23" s="9"/>
      <c r="L23" s="9"/>
      <c r="M23" s="9"/>
      <c r="N23" s="9"/>
      <c r="O23" s="9"/>
      <c r="P23" s="9"/>
      <c r="Q23" s="60" t="s">
        <v>29</v>
      </c>
      <c r="R23" s="132">
        <v>0.69489999999999996</v>
      </c>
      <c r="S23" s="133"/>
      <c r="T23" s="134"/>
      <c r="U23" s="9"/>
      <c r="V23" s="9"/>
      <c r="W23" s="9"/>
      <c r="X23" s="9"/>
      <c r="Y23" s="9"/>
      <c r="Z23" s="9"/>
      <c r="AA23" s="31"/>
      <c r="AB23" s="10" t="s">
        <v>106</v>
      </c>
      <c r="AC23" t="s">
        <v>108</v>
      </c>
      <c r="AL23" s="3" t="s">
        <v>28</v>
      </c>
      <c r="AM23">
        <v>0.746</v>
      </c>
      <c r="AN23">
        <v>0.746</v>
      </c>
      <c r="AO23">
        <v>0.746</v>
      </c>
      <c r="AP23" s="2"/>
    </row>
    <row r="24" spans="1:42" x14ac:dyDescent="0.35">
      <c r="A24" s="32" t="s">
        <v>0</v>
      </c>
      <c r="B24" s="81">
        <f>B18-G18</f>
        <v>0.41575099999999998</v>
      </c>
      <c r="C24" s="81">
        <f>C18-G18</f>
        <v>0.41535699999999998</v>
      </c>
      <c r="D24" s="81">
        <f>D18-G18</f>
        <v>0.41535699999999998</v>
      </c>
      <c r="E24" s="81">
        <f>E18-G18</f>
        <v>0.38069799999999998</v>
      </c>
      <c r="F24" s="81">
        <f>(F18-G18)</f>
        <v>-0.64017600000000008</v>
      </c>
      <c r="J24" s="30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31"/>
      <c r="AB24" s="3" t="s">
        <v>10</v>
      </c>
      <c r="AC24" s="3" t="s">
        <v>11</v>
      </c>
      <c r="AD24" s="3" t="s">
        <v>12</v>
      </c>
      <c r="AE24" s="3" t="s">
        <v>13</v>
      </c>
      <c r="AL24" s="3" t="s">
        <v>29</v>
      </c>
      <c r="AM24" s="2" t="s">
        <v>30</v>
      </c>
      <c r="AN24" s="2" t="s">
        <v>30</v>
      </c>
      <c r="AO24" s="2">
        <v>0.746</v>
      </c>
      <c r="AP24" s="2"/>
    </row>
    <row r="25" spans="1:42" x14ac:dyDescent="0.35">
      <c r="A25" s="32" t="s">
        <v>1</v>
      </c>
      <c r="B25" s="81">
        <f>B19-G19</f>
        <v>0.73841400000000013</v>
      </c>
      <c r="C25" s="81">
        <f>C19-G19</f>
        <v>0.73841400000000013</v>
      </c>
      <c r="D25" s="81">
        <f>D19-G19</f>
        <v>0.73841400000000013</v>
      </c>
      <c r="E25" s="81">
        <f>E19-G19</f>
        <v>0.71045099999999994</v>
      </c>
      <c r="F25" s="81">
        <f>ABS(F19-G19)</f>
        <v>8.9930000000000287E-3</v>
      </c>
      <c r="J25" s="30" t="s">
        <v>116</v>
      </c>
      <c r="K25" s="9"/>
      <c r="L25" s="9"/>
      <c r="M25" s="9"/>
      <c r="N25" s="9"/>
      <c r="O25" s="9"/>
      <c r="P25" s="9"/>
      <c r="Q25" s="9" t="s">
        <v>117</v>
      </c>
      <c r="R25" s="9"/>
      <c r="S25" s="9"/>
      <c r="T25" s="9"/>
      <c r="U25" s="9"/>
      <c r="V25" s="9" t="s">
        <v>118</v>
      </c>
      <c r="W25" s="9"/>
      <c r="X25" s="9"/>
      <c r="Y25" s="9"/>
      <c r="Z25" s="9"/>
      <c r="AA25" s="31"/>
      <c r="AB25" s="3" t="s">
        <v>20</v>
      </c>
      <c r="AC25" s="2">
        <v>0</v>
      </c>
      <c r="AD25" s="2">
        <v>0</v>
      </c>
      <c r="AE25" s="2">
        <v>0</v>
      </c>
      <c r="AH25" s="18"/>
    </row>
    <row r="26" spans="1:42" ht="18.5" customHeight="1" x14ac:dyDescent="0.35">
      <c r="A26" s="32" t="s">
        <v>2</v>
      </c>
      <c r="B26" s="81">
        <f>B20-G20</f>
        <v>0.41347599999999995</v>
      </c>
      <c r="C26" s="81">
        <f>C20-G20</f>
        <v>0.41268899999999997</v>
      </c>
      <c r="D26" s="81">
        <f>D20-G20</f>
        <v>0.41268899999999997</v>
      </c>
      <c r="E26" s="81">
        <f>E20-G20</f>
        <v>0.39851000000000003</v>
      </c>
      <c r="F26" s="81">
        <f>ABS(F20-G20)</f>
        <v>0.14210999999999999</v>
      </c>
      <c r="J26" s="32"/>
      <c r="K26" s="3" t="s">
        <v>20</v>
      </c>
      <c r="L26" s="3" t="s">
        <v>0</v>
      </c>
      <c r="M26" s="3" t="s">
        <v>1</v>
      </c>
      <c r="N26" s="3" t="s">
        <v>2</v>
      </c>
      <c r="O26" s="3" t="s">
        <v>3</v>
      </c>
      <c r="P26" s="9"/>
      <c r="Q26" s="4" t="s">
        <v>10</v>
      </c>
      <c r="R26" s="4" t="s">
        <v>49</v>
      </c>
      <c r="S26" s="4" t="s">
        <v>50</v>
      </c>
      <c r="T26" s="4" t="s">
        <v>13</v>
      </c>
      <c r="U26" s="9"/>
      <c r="V26" s="4" t="s">
        <v>10</v>
      </c>
      <c r="W26" s="4" t="s">
        <v>11</v>
      </c>
      <c r="X26" s="4" t="s">
        <v>12</v>
      </c>
      <c r="Y26" s="4" t="s">
        <v>13</v>
      </c>
      <c r="Z26" s="9"/>
      <c r="AA26" s="31"/>
      <c r="AB26" s="3" t="s">
        <v>0</v>
      </c>
      <c r="AC26" s="2">
        <v>0.91700000000000004</v>
      </c>
      <c r="AD26" s="2">
        <v>0.58599999999999997</v>
      </c>
      <c r="AE26" s="2">
        <v>0.71399999999999997</v>
      </c>
      <c r="AH26" s="18"/>
    </row>
    <row r="27" spans="1:42" ht="16" x14ac:dyDescent="0.35">
      <c r="A27" s="32" t="s">
        <v>3</v>
      </c>
      <c r="B27" s="81">
        <f>B21-G21</f>
        <v>2.133343</v>
      </c>
      <c r="C27" s="81">
        <f>C21-G21</f>
        <v>2.132949</v>
      </c>
      <c r="D27" s="81">
        <f>D21-G21</f>
        <v>2.132949</v>
      </c>
      <c r="E27" s="81">
        <f>E21-G21</f>
        <v>2.048664</v>
      </c>
      <c r="F27" s="81">
        <f>ABS(F21-G21)</f>
        <v>5.8116999999999974E-2</v>
      </c>
      <c r="J27" s="32" t="s">
        <v>20</v>
      </c>
      <c r="K27" s="2">
        <v>0</v>
      </c>
      <c r="L27" s="2">
        <v>5492</v>
      </c>
      <c r="M27" s="2">
        <v>2327</v>
      </c>
      <c r="N27" s="2">
        <v>1638</v>
      </c>
      <c r="O27" s="2">
        <v>9732</v>
      </c>
      <c r="P27" s="9"/>
      <c r="Q27" s="5" t="s">
        <v>20</v>
      </c>
      <c r="R27" s="6">
        <v>0</v>
      </c>
      <c r="S27" s="6">
        <v>0</v>
      </c>
      <c r="T27" s="6">
        <v>0</v>
      </c>
      <c r="U27" s="9"/>
      <c r="V27" s="5" t="s">
        <v>20</v>
      </c>
      <c r="W27" s="6">
        <v>0</v>
      </c>
      <c r="X27" s="6">
        <v>0</v>
      </c>
      <c r="Y27" s="6">
        <v>0</v>
      </c>
      <c r="Z27" s="9"/>
      <c r="AA27" s="31"/>
      <c r="AB27" s="3" t="s">
        <v>1</v>
      </c>
      <c r="AC27" s="2">
        <v>0.84099999999999997</v>
      </c>
      <c r="AD27" s="2">
        <v>0.27500000000000002</v>
      </c>
      <c r="AE27" s="2">
        <v>0.41399999999999998</v>
      </c>
      <c r="AH27" s="18"/>
    </row>
    <row r="28" spans="1:42" ht="16" x14ac:dyDescent="0.35">
      <c r="J28" s="32" t="s">
        <v>0</v>
      </c>
      <c r="K28" s="2">
        <v>10</v>
      </c>
      <c r="L28" s="2">
        <v>900</v>
      </c>
      <c r="M28" s="2">
        <v>47</v>
      </c>
      <c r="N28" s="2">
        <v>46</v>
      </c>
      <c r="O28" s="2">
        <v>95</v>
      </c>
      <c r="P28" s="9">
        <f>SUM(K28:O28)</f>
        <v>1098</v>
      </c>
      <c r="Q28" s="5" t="s">
        <v>0</v>
      </c>
      <c r="R28" s="6">
        <v>0.91600000000000004</v>
      </c>
      <c r="S28" s="6">
        <v>0.82</v>
      </c>
      <c r="T28" s="6">
        <v>0.86499999999999999</v>
      </c>
      <c r="U28" s="9"/>
      <c r="V28" s="5" t="s">
        <v>0</v>
      </c>
      <c r="W28" s="6">
        <v>0.91400000000000003</v>
      </c>
      <c r="X28" s="6">
        <v>0.61299999999999999</v>
      </c>
      <c r="Y28" s="6">
        <v>0.73299999999999998</v>
      </c>
      <c r="Z28" s="9"/>
      <c r="AA28" s="31"/>
      <c r="AB28" s="3" t="s">
        <v>2</v>
      </c>
      <c r="AC28" s="2">
        <v>0.35599999999999998</v>
      </c>
      <c r="AD28" s="2">
        <v>0.44700000000000001</v>
      </c>
      <c r="AE28" s="2">
        <v>0.39700000000000002</v>
      </c>
      <c r="AH28" s="18"/>
    </row>
    <row r="29" spans="1:42" ht="16" x14ac:dyDescent="0.35">
      <c r="J29" s="32" t="s">
        <v>1</v>
      </c>
      <c r="K29" s="2">
        <v>3</v>
      </c>
      <c r="L29" s="2">
        <v>68</v>
      </c>
      <c r="M29" s="2">
        <v>162</v>
      </c>
      <c r="N29" s="2">
        <v>97</v>
      </c>
      <c r="O29" s="2">
        <v>144</v>
      </c>
      <c r="P29" s="9"/>
      <c r="Q29" s="5" t="s">
        <v>1</v>
      </c>
      <c r="R29" s="6">
        <v>0.68400000000000005</v>
      </c>
      <c r="S29" s="6">
        <v>0.34200000000000003</v>
      </c>
      <c r="T29" s="6">
        <v>0.45600000000000002</v>
      </c>
      <c r="U29" s="9"/>
      <c r="V29" s="5" t="s">
        <v>1</v>
      </c>
      <c r="W29" s="6">
        <v>0.81100000000000005</v>
      </c>
      <c r="X29" s="6">
        <v>0.32</v>
      </c>
      <c r="Y29" s="6">
        <v>0.45800000000000002</v>
      </c>
      <c r="Z29" s="9"/>
      <c r="AA29" s="31"/>
      <c r="AB29" s="3" t="s">
        <v>3</v>
      </c>
      <c r="AC29" s="2">
        <v>0.59</v>
      </c>
      <c r="AD29" s="2">
        <v>0.51300000000000001</v>
      </c>
      <c r="AE29" s="2">
        <v>0.54800000000000004</v>
      </c>
      <c r="AH29" s="18"/>
    </row>
    <row r="30" spans="1:42" ht="16" x14ac:dyDescent="0.35">
      <c r="J30" s="32" t="s">
        <v>2</v>
      </c>
      <c r="K30" s="2">
        <v>2</v>
      </c>
      <c r="L30" s="2">
        <v>5</v>
      </c>
      <c r="M30" s="2">
        <v>17</v>
      </c>
      <c r="N30" s="2">
        <v>17</v>
      </c>
      <c r="O30" s="2">
        <v>6</v>
      </c>
      <c r="P30" s="9"/>
      <c r="Q30" s="5" t="s">
        <v>2</v>
      </c>
      <c r="R30" s="6">
        <v>0.104</v>
      </c>
      <c r="S30" s="6">
        <v>0.36199999999999999</v>
      </c>
      <c r="T30" s="6">
        <v>0.161</v>
      </c>
      <c r="U30" s="9"/>
      <c r="V30" s="5" t="s">
        <v>2</v>
      </c>
      <c r="W30" s="6">
        <v>0.41199999999999998</v>
      </c>
      <c r="X30" s="6">
        <v>0.44700000000000001</v>
      </c>
      <c r="Y30" s="6">
        <v>0.42899999999999999</v>
      </c>
      <c r="Z30" s="9"/>
      <c r="AA30" s="31"/>
      <c r="AB30" s="10" t="s">
        <v>21</v>
      </c>
      <c r="AC30">
        <f>AVERAGE(AC26:AC29)</f>
        <v>0.67599999999999993</v>
      </c>
      <c r="AD30">
        <f>AVERAGE(AD26:AD29)</f>
        <v>0.45525000000000004</v>
      </c>
      <c r="AE30">
        <f>AVERAGE(AE26:AE29)</f>
        <v>0.51824999999999999</v>
      </c>
    </row>
    <row r="31" spans="1:42" ht="16" x14ac:dyDescent="0.35">
      <c r="J31" s="32" t="s">
        <v>3</v>
      </c>
      <c r="K31" s="2">
        <v>3</v>
      </c>
      <c r="L31" s="2">
        <v>9</v>
      </c>
      <c r="M31" s="2">
        <v>11</v>
      </c>
      <c r="N31" s="2">
        <v>3</v>
      </c>
      <c r="O31" s="2">
        <v>711</v>
      </c>
      <c r="P31" s="9"/>
      <c r="Q31" s="5" t="s">
        <v>3</v>
      </c>
      <c r="R31" s="6">
        <v>0.74399999999999999</v>
      </c>
      <c r="S31" s="6">
        <v>0.96499999999999997</v>
      </c>
      <c r="T31" s="6">
        <v>0.84</v>
      </c>
      <c r="U31" s="9"/>
      <c r="V31" s="5" t="s">
        <v>3</v>
      </c>
      <c r="W31" s="6">
        <v>0.629</v>
      </c>
      <c r="X31" s="6">
        <v>0.6</v>
      </c>
      <c r="Y31" s="6">
        <v>0.61399999999999999</v>
      </c>
      <c r="Z31" s="9"/>
      <c r="AA31" s="31"/>
    </row>
    <row r="32" spans="1:42" ht="16" x14ac:dyDescent="0.35">
      <c r="J32" s="33" t="s">
        <v>24</v>
      </c>
      <c r="K32" s="2">
        <f>SUM(K27:O31)</f>
        <v>21545</v>
      </c>
      <c r="L32" s="9"/>
      <c r="M32" s="9"/>
      <c r="N32" s="9"/>
      <c r="O32" s="9"/>
      <c r="P32" s="9"/>
      <c r="Q32" s="10" t="s">
        <v>21</v>
      </c>
      <c r="R32" s="6">
        <f>AVERAGE(R28:R31)</f>
        <v>0.6120000000000001</v>
      </c>
      <c r="S32" s="6">
        <f>AVERAGE(S28:S31)</f>
        <v>0.62224999999999997</v>
      </c>
      <c r="T32" s="6">
        <f>AVERAGE(T28:T31)</f>
        <v>0.58050000000000002</v>
      </c>
      <c r="U32" s="9"/>
      <c r="V32" s="10" t="s">
        <v>21</v>
      </c>
      <c r="W32" s="6">
        <f>AVERAGE(W28:W31)</f>
        <v>0.6915</v>
      </c>
      <c r="X32" s="6">
        <f>AVERAGE(X28:X31)</f>
        <v>0.495</v>
      </c>
      <c r="Y32" s="6">
        <f>AVERAGE(Y28:Y31)</f>
        <v>0.5585</v>
      </c>
      <c r="Z32" s="9"/>
      <c r="AA32" s="31"/>
      <c r="AB32" t="s">
        <v>110</v>
      </c>
      <c r="AC32" t="s">
        <v>108</v>
      </c>
    </row>
    <row r="33" spans="10:31" ht="16" x14ac:dyDescent="0.35">
      <c r="J33" s="30"/>
      <c r="K33" s="9"/>
      <c r="L33" s="9"/>
      <c r="M33" s="9"/>
      <c r="N33" s="9"/>
      <c r="O33" s="9"/>
      <c r="P33" s="9"/>
      <c r="Q33" s="10" t="s">
        <v>26</v>
      </c>
      <c r="R33" s="2">
        <v>21545</v>
      </c>
      <c r="S33" s="9"/>
      <c r="T33" s="9"/>
      <c r="U33" s="9"/>
      <c r="V33" s="14" t="s">
        <v>26</v>
      </c>
      <c r="W33" s="2">
        <v>9481</v>
      </c>
      <c r="X33" s="9"/>
      <c r="Y33" s="9"/>
      <c r="Z33" s="9"/>
      <c r="AA33" s="31"/>
      <c r="AB33" s="4" t="s">
        <v>53</v>
      </c>
      <c r="AC33" s="4" t="s">
        <v>11</v>
      </c>
      <c r="AD33" s="4" t="s">
        <v>12</v>
      </c>
      <c r="AE33" s="4" t="s">
        <v>13</v>
      </c>
    </row>
    <row r="34" spans="10:31" ht="16" x14ac:dyDescent="0.35">
      <c r="J34" s="30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31"/>
      <c r="AB34" s="5">
        <v>0</v>
      </c>
      <c r="AC34" s="6">
        <v>0</v>
      </c>
      <c r="AD34" s="6">
        <v>0</v>
      </c>
      <c r="AE34" s="6">
        <v>0</v>
      </c>
    </row>
    <row r="35" spans="10:31" ht="20.5" x14ac:dyDescent="0.35">
      <c r="J35" s="34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6" t="s">
        <v>25</v>
      </c>
      <c r="AA35" s="37"/>
      <c r="AB35" s="5">
        <v>1</v>
      </c>
      <c r="AC35" s="6">
        <v>0.91490000000000005</v>
      </c>
      <c r="AD35" s="6">
        <v>0.59770000000000001</v>
      </c>
      <c r="AE35" s="6">
        <v>0.72270000000000001</v>
      </c>
    </row>
    <row r="36" spans="10:31" ht="16" x14ac:dyDescent="0.35">
      <c r="J36" s="27"/>
      <c r="K36" s="28"/>
      <c r="L36" s="28" t="s">
        <v>119</v>
      </c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9"/>
      <c r="AB36" s="5">
        <v>2</v>
      </c>
      <c r="AC36" s="6">
        <v>0.84040000000000004</v>
      </c>
      <c r="AD36" s="6">
        <v>0.30830000000000002</v>
      </c>
      <c r="AE36" s="6">
        <v>0.45269999999999999</v>
      </c>
    </row>
    <row r="37" spans="10:31" ht="16" x14ac:dyDescent="0.35">
      <c r="J37" s="30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31"/>
      <c r="AB37" s="5">
        <v>3</v>
      </c>
      <c r="AC37" s="6">
        <v>0.4</v>
      </c>
      <c r="AD37" s="6">
        <v>0.42549999999999999</v>
      </c>
      <c r="AE37" s="6">
        <v>0.4123</v>
      </c>
    </row>
    <row r="38" spans="10:31" ht="16" x14ac:dyDescent="0.35">
      <c r="J38" s="32"/>
      <c r="K38" s="3" t="s">
        <v>20</v>
      </c>
      <c r="L38" s="3" t="s">
        <v>0</v>
      </c>
      <c r="M38" s="3" t="s">
        <v>1</v>
      </c>
      <c r="N38" s="3" t="s">
        <v>2</v>
      </c>
      <c r="O38" s="3" t="s">
        <v>3</v>
      </c>
      <c r="P38" s="9"/>
      <c r="Q38" s="4" t="s">
        <v>10</v>
      </c>
      <c r="R38" s="4" t="s">
        <v>11</v>
      </c>
      <c r="S38" s="4" t="s">
        <v>12</v>
      </c>
      <c r="T38" s="4" t="s">
        <v>13</v>
      </c>
      <c r="U38" s="9"/>
      <c r="V38" s="9"/>
      <c r="W38" s="9"/>
      <c r="X38" s="9"/>
      <c r="Y38" s="31"/>
      <c r="AB38" s="5">
        <v>4</v>
      </c>
      <c r="AC38" s="6">
        <v>0.60350000000000004</v>
      </c>
      <c r="AD38" s="6">
        <v>0.50470000000000004</v>
      </c>
      <c r="AE38" s="6">
        <v>0.54959999999999998</v>
      </c>
    </row>
    <row r="39" spans="10:31" ht="32" customHeight="1" x14ac:dyDescent="0.35">
      <c r="J39" s="32" t="s">
        <v>20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9"/>
      <c r="Q39" s="5" t="s">
        <v>33</v>
      </c>
      <c r="R39" s="6">
        <v>0</v>
      </c>
      <c r="S39" s="6">
        <v>0</v>
      </c>
      <c r="T39" s="6">
        <v>0</v>
      </c>
      <c r="U39" s="9"/>
      <c r="V39" s="9"/>
      <c r="W39" s="9"/>
      <c r="X39" s="9"/>
      <c r="Y39" s="31"/>
      <c r="AB39" s="10" t="s">
        <v>100</v>
      </c>
      <c r="AC39" s="6">
        <f>AVERAGE(AC35:AC38)</f>
        <v>0.68969999999999998</v>
      </c>
      <c r="AD39" s="6">
        <f>AVERAGE(AD35:AD38)</f>
        <v>0.45905000000000007</v>
      </c>
      <c r="AE39" s="6">
        <f>AVERAGE(AE35:AE38)</f>
        <v>0.53432499999999994</v>
      </c>
    </row>
    <row r="40" spans="10:31" ht="16" x14ac:dyDescent="0.35">
      <c r="J40" s="32" t="s">
        <v>0</v>
      </c>
      <c r="K40" s="2">
        <v>380</v>
      </c>
      <c r="L40" s="2">
        <v>619</v>
      </c>
      <c r="M40" s="2">
        <v>18</v>
      </c>
      <c r="N40" s="2">
        <v>5</v>
      </c>
      <c r="O40" s="2">
        <v>76</v>
      </c>
      <c r="P40" s="9">
        <f>SUM(K40:O40)</f>
        <v>1098</v>
      </c>
      <c r="Q40" s="5" t="s">
        <v>8</v>
      </c>
      <c r="R40" s="6">
        <v>0.92700000000000005</v>
      </c>
      <c r="S40" s="6">
        <v>0.56399999999999995</v>
      </c>
      <c r="T40" s="6">
        <v>0.70399999999999996</v>
      </c>
      <c r="U40" s="9"/>
      <c r="V40" s="9"/>
      <c r="W40" s="9"/>
      <c r="X40" s="9"/>
      <c r="Y40" s="31"/>
    </row>
    <row r="41" spans="10:31" ht="16" x14ac:dyDescent="0.35">
      <c r="J41" s="32" t="s">
        <v>1</v>
      </c>
      <c r="K41" s="2">
        <v>150</v>
      </c>
      <c r="L41" s="2">
        <v>40</v>
      </c>
      <c r="M41" s="2">
        <v>127</v>
      </c>
      <c r="N41" s="2">
        <v>10</v>
      </c>
      <c r="O41" s="2">
        <v>117</v>
      </c>
      <c r="P41" s="9"/>
      <c r="Q41" s="5" t="s">
        <v>9</v>
      </c>
      <c r="R41" s="6">
        <v>0.80900000000000005</v>
      </c>
      <c r="S41" s="6">
        <v>0.28599999999999998</v>
      </c>
      <c r="T41" s="6">
        <v>0.42299999999999999</v>
      </c>
      <c r="U41" s="9"/>
      <c r="V41" s="9"/>
      <c r="W41" s="9"/>
      <c r="X41" s="9"/>
      <c r="Y41" s="31"/>
    </row>
    <row r="42" spans="10:31" ht="16" x14ac:dyDescent="0.35">
      <c r="J42" s="32" t="s">
        <v>2</v>
      </c>
      <c r="K42" s="2">
        <v>17</v>
      </c>
      <c r="L42" s="2">
        <v>0</v>
      </c>
      <c r="M42" s="2">
        <v>6</v>
      </c>
      <c r="N42" s="2">
        <v>24</v>
      </c>
      <c r="O42" s="2">
        <v>0</v>
      </c>
      <c r="P42" s="9"/>
      <c r="Q42" s="5" t="s">
        <v>34</v>
      </c>
      <c r="R42" s="6">
        <v>0.61499999999999999</v>
      </c>
      <c r="S42" s="6">
        <v>0.51100000000000001</v>
      </c>
      <c r="T42" s="6">
        <v>0.55800000000000005</v>
      </c>
      <c r="U42" s="9"/>
      <c r="V42" s="9"/>
      <c r="W42" s="9"/>
      <c r="X42" s="9"/>
      <c r="Y42" s="31"/>
    </row>
    <row r="43" spans="10:31" ht="16" x14ac:dyDescent="0.35">
      <c r="J43" s="32" t="s">
        <v>3</v>
      </c>
      <c r="K43" s="2">
        <v>401</v>
      </c>
      <c r="L43" s="2">
        <v>9</v>
      </c>
      <c r="M43" s="2">
        <v>6</v>
      </c>
      <c r="N43" s="2">
        <v>0</v>
      </c>
      <c r="O43" s="2">
        <v>321</v>
      </c>
      <c r="P43" s="9"/>
      <c r="Q43" s="5" t="s">
        <v>35</v>
      </c>
      <c r="R43" s="6">
        <v>0.625</v>
      </c>
      <c r="S43" s="6">
        <v>0.436</v>
      </c>
      <c r="T43" s="6">
        <v>0.51400000000000001</v>
      </c>
      <c r="U43" s="9"/>
      <c r="V43" s="9"/>
      <c r="W43" s="9"/>
      <c r="X43" s="9"/>
      <c r="Y43" s="31"/>
    </row>
    <row r="44" spans="10:31" ht="16" x14ac:dyDescent="0.35">
      <c r="J44" s="33" t="s">
        <v>24</v>
      </c>
      <c r="K44" s="9">
        <f>SUM(K40:O43)</f>
        <v>2326</v>
      </c>
      <c r="L44" s="9"/>
      <c r="M44" s="9"/>
      <c r="N44" s="9"/>
      <c r="O44" s="9"/>
      <c r="P44" s="9"/>
      <c r="Q44" s="10" t="s">
        <v>21</v>
      </c>
      <c r="R44" s="6">
        <f>AVERAGE(R40:R43)</f>
        <v>0.74399999999999999</v>
      </c>
      <c r="S44" s="6">
        <f>AVERAGE(S40:S43)</f>
        <v>0.44924999999999993</v>
      </c>
      <c r="T44" s="6">
        <f>AVERAGE(T40:T43)</f>
        <v>0.54974999999999996</v>
      </c>
      <c r="U44" s="9"/>
      <c r="V44" s="9"/>
      <c r="W44" s="9"/>
      <c r="X44" s="9"/>
      <c r="Y44" s="31"/>
    </row>
    <row r="45" spans="10:31" x14ac:dyDescent="0.35">
      <c r="J45" s="3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31"/>
    </row>
    <row r="46" spans="10:31" ht="16" x14ac:dyDescent="0.35">
      <c r="J46" s="30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4" t="s">
        <v>14</v>
      </c>
      <c r="W46" s="4" t="s">
        <v>15</v>
      </c>
      <c r="X46" s="4" t="s">
        <v>16</v>
      </c>
      <c r="Y46" s="31"/>
    </row>
    <row r="47" spans="10:31" ht="32" x14ac:dyDescent="0.35"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5" t="s">
        <v>17</v>
      </c>
      <c r="W47" s="6">
        <v>0.55649999999999999</v>
      </c>
      <c r="X47" s="6">
        <v>0.57625000000000004</v>
      </c>
      <c r="Y47" s="31"/>
    </row>
    <row r="48" spans="10:31" ht="32" x14ac:dyDescent="0.35">
      <c r="J48" s="30"/>
      <c r="K48" s="9" t="s">
        <v>120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5" t="s">
        <v>18</v>
      </c>
      <c r="W48" s="6">
        <v>0.74375000000000002</v>
      </c>
      <c r="X48" s="6">
        <v>0.73125000000000007</v>
      </c>
      <c r="Y48" s="31"/>
    </row>
    <row r="49" spans="4:25" ht="17" customHeight="1" x14ac:dyDescent="0.35">
      <c r="D49" s="17"/>
      <c r="E49" s="17"/>
      <c r="F49" s="17"/>
      <c r="G49" s="17"/>
      <c r="H49" s="17"/>
      <c r="I49" s="17"/>
      <c r="J49" s="15" t="s">
        <v>52</v>
      </c>
      <c r="K49" s="15" t="s">
        <v>20</v>
      </c>
      <c r="L49" s="15" t="s">
        <v>0</v>
      </c>
      <c r="M49" s="15" t="s">
        <v>1</v>
      </c>
      <c r="N49" s="15" t="s">
        <v>2</v>
      </c>
      <c r="O49" s="15" t="s">
        <v>3</v>
      </c>
      <c r="P49" s="9"/>
      <c r="Q49" s="15" t="s">
        <v>52</v>
      </c>
      <c r="R49" s="15" t="s">
        <v>11</v>
      </c>
      <c r="S49" s="15" t="s">
        <v>12</v>
      </c>
      <c r="T49" s="15" t="s">
        <v>13</v>
      </c>
      <c r="U49" s="9"/>
      <c r="V49" s="5" t="s">
        <v>19</v>
      </c>
      <c r="W49" s="6">
        <v>0.45749999999999996</v>
      </c>
      <c r="X49" s="6">
        <v>0.496</v>
      </c>
      <c r="Y49" s="31"/>
    </row>
    <row r="50" spans="4:25" x14ac:dyDescent="0.35">
      <c r="D50" s="18"/>
      <c r="E50" s="18"/>
      <c r="F50" s="18"/>
      <c r="G50" s="18"/>
      <c r="H50" s="18"/>
      <c r="I50" s="18"/>
      <c r="J50" s="15" t="s">
        <v>0</v>
      </c>
      <c r="K50" s="2">
        <v>321</v>
      </c>
      <c r="L50" s="2">
        <v>666</v>
      </c>
      <c r="M50" s="2">
        <v>14</v>
      </c>
      <c r="N50" s="2">
        <v>6</v>
      </c>
      <c r="O50" s="2">
        <v>91</v>
      </c>
      <c r="P50" s="9">
        <f>SUM(K50:O50)</f>
        <v>1098</v>
      </c>
      <c r="Q50" s="15" t="s">
        <v>0</v>
      </c>
      <c r="R50" s="6">
        <v>0.91700000000000004</v>
      </c>
      <c r="S50" s="6">
        <v>0.60699999999999998</v>
      </c>
      <c r="T50" s="6">
        <v>0.73</v>
      </c>
      <c r="U50" s="9"/>
      <c r="V50" s="9"/>
      <c r="W50" s="9"/>
      <c r="X50" s="9"/>
      <c r="Y50" s="31"/>
    </row>
    <row r="51" spans="4:25" x14ac:dyDescent="0.35">
      <c r="D51" s="18"/>
      <c r="E51" s="18"/>
      <c r="F51" s="18"/>
      <c r="G51" s="18"/>
      <c r="H51" s="18"/>
      <c r="I51" s="18"/>
      <c r="J51" s="15" t="s">
        <v>1</v>
      </c>
      <c r="K51" s="2">
        <v>115</v>
      </c>
      <c r="L51" s="2">
        <v>45</v>
      </c>
      <c r="M51" s="2">
        <v>137</v>
      </c>
      <c r="N51" s="2">
        <v>15</v>
      </c>
      <c r="O51" s="2">
        <v>132</v>
      </c>
      <c r="P51" s="9"/>
      <c r="Q51" s="15" t="s">
        <v>1</v>
      </c>
      <c r="R51" s="6">
        <v>0.86199999999999999</v>
      </c>
      <c r="S51" s="6">
        <v>0.309</v>
      </c>
      <c r="T51" s="6">
        <v>0.45600000000000002</v>
      </c>
      <c r="U51" s="9"/>
      <c r="V51" s="9"/>
      <c r="W51" s="9"/>
      <c r="X51" s="9"/>
      <c r="Y51" s="31"/>
    </row>
    <row r="52" spans="4:25" x14ac:dyDescent="0.35">
      <c r="D52" s="18"/>
      <c r="E52" s="18"/>
      <c r="F52" s="18"/>
      <c r="G52" s="18"/>
      <c r="H52" s="18"/>
      <c r="I52" s="18"/>
      <c r="J52" s="15" t="s">
        <v>2</v>
      </c>
      <c r="K52" s="2">
        <v>17</v>
      </c>
      <c r="L52" s="2">
        <v>1</v>
      </c>
      <c r="M52" s="2">
        <v>5</v>
      </c>
      <c r="N52" s="2">
        <v>24</v>
      </c>
      <c r="O52" s="2">
        <v>0</v>
      </c>
      <c r="P52" s="9"/>
      <c r="Q52" s="15" t="s">
        <v>2</v>
      </c>
      <c r="R52" s="6">
        <v>0.52200000000000002</v>
      </c>
      <c r="S52" s="6">
        <v>0.51100000000000001</v>
      </c>
      <c r="T52" s="6">
        <v>0.51600000000000001</v>
      </c>
      <c r="U52" s="9"/>
      <c r="V52" s="9"/>
      <c r="W52" s="9"/>
      <c r="X52" s="9"/>
      <c r="Y52" s="31"/>
    </row>
    <row r="53" spans="4:25" x14ac:dyDescent="0.35">
      <c r="D53" s="18"/>
      <c r="E53" s="18"/>
      <c r="F53" s="18"/>
      <c r="G53" s="18"/>
      <c r="H53" s="18"/>
      <c r="I53" s="18"/>
      <c r="J53" s="15" t="s">
        <v>3</v>
      </c>
      <c r="K53" s="2">
        <v>349</v>
      </c>
      <c r="L53" s="2">
        <v>14</v>
      </c>
      <c r="M53" s="2">
        <v>3</v>
      </c>
      <c r="N53" s="2">
        <v>1</v>
      </c>
      <c r="O53" s="2">
        <v>370</v>
      </c>
      <c r="P53" s="9"/>
      <c r="Q53" s="15" t="s">
        <v>3</v>
      </c>
      <c r="R53" s="6">
        <v>0.624</v>
      </c>
      <c r="S53" s="6">
        <v>0.502</v>
      </c>
      <c r="T53" s="6">
        <v>0.55600000000000005</v>
      </c>
      <c r="U53" s="9"/>
      <c r="V53" s="9"/>
      <c r="W53" s="9"/>
      <c r="X53" s="9"/>
      <c r="Y53" s="31"/>
    </row>
    <row r="54" spans="4:25" x14ac:dyDescent="0.35">
      <c r="D54" s="18"/>
      <c r="E54" s="18"/>
      <c r="F54" s="18"/>
      <c r="G54" s="18"/>
      <c r="H54" s="18"/>
      <c r="I54" s="18"/>
      <c r="J54" s="15" t="s">
        <v>24</v>
      </c>
      <c r="K54" s="9">
        <f>SUM(K50:O53)</f>
        <v>2326</v>
      </c>
      <c r="L54" s="9"/>
      <c r="M54" s="9"/>
      <c r="N54" s="9"/>
      <c r="O54" s="9"/>
      <c r="P54" s="9"/>
      <c r="Q54" s="15" t="s">
        <v>46</v>
      </c>
      <c r="R54" s="6">
        <f>AVERAGE(R50:R53)</f>
        <v>0.73125000000000007</v>
      </c>
      <c r="S54" s="6">
        <f>AVERAGE(S50:S53)</f>
        <v>0.48225000000000001</v>
      </c>
      <c r="T54" s="6">
        <f>AVERAGE(T50:T53)</f>
        <v>0.5645</v>
      </c>
      <c r="U54" s="9"/>
      <c r="V54" s="9"/>
      <c r="W54" s="9"/>
      <c r="X54" s="9"/>
      <c r="Y54" s="31"/>
    </row>
    <row r="55" spans="4:25" x14ac:dyDescent="0.35">
      <c r="J55" s="34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9"/>
      <c r="V55" s="9"/>
      <c r="W55" s="9"/>
      <c r="X55" s="9"/>
      <c r="Y55" s="31"/>
    </row>
    <row r="56" spans="4:25" x14ac:dyDescent="0.35">
      <c r="U56" s="35"/>
      <c r="V56" s="35"/>
      <c r="W56" s="35"/>
      <c r="X56" s="35"/>
      <c r="Y56" s="37"/>
    </row>
    <row r="57" spans="4:25" x14ac:dyDescent="0.35">
      <c r="D57" t="s">
        <v>36</v>
      </c>
    </row>
    <row r="61" spans="4:25" x14ac:dyDescent="0.35">
      <c r="K61" t="s">
        <v>121</v>
      </c>
    </row>
    <row r="62" spans="4:25" x14ac:dyDescent="0.35">
      <c r="J62" s="3"/>
      <c r="K62" s="3" t="s">
        <v>20</v>
      </c>
      <c r="L62" s="3" t="s">
        <v>0</v>
      </c>
      <c r="M62" s="3" t="s">
        <v>1</v>
      </c>
      <c r="N62" s="3" t="s">
        <v>2</v>
      </c>
      <c r="O62" s="3" t="s">
        <v>3</v>
      </c>
      <c r="Q62" s="3" t="s">
        <v>10</v>
      </c>
      <c r="R62" s="3" t="s">
        <v>11</v>
      </c>
      <c r="S62" s="3" t="s">
        <v>12</v>
      </c>
      <c r="T62" s="3" t="s">
        <v>13</v>
      </c>
    </row>
    <row r="63" spans="4:25" x14ac:dyDescent="0.35">
      <c r="J63" s="3" t="s">
        <v>20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Q63" s="3" t="s">
        <v>20</v>
      </c>
      <c r="R63" s="2">
        <v>0</v>
      </c>
      <c r="S63" s="2">
        <v>0</v>
      </c>
      <c r="T63" s="2">
        <v>0</v>
      </c>
      <c r="U63" s="3" t="s">
        <v>22</v>
      </c>
    </row>
    <row r="64" spans="4:25" x14ac:dyDescent="0.35">
      <c r="D64" s="17"/>
      <c r="E64" s="17"/>
      <c r="F64" s="17"/>
      <c r="G64" s="17"/>
      <c r="H64" s="17"/>
      <c r="I64" s="17"/>
      <c r="J64" s="3" t="s">
        <v>0</v>
      </c>
      <c r="K64" s="2">
        <v>348</v>
      </c>
      <c r="L64" s="2">
        <v>609</v>
      </c>
      <c r="M64" s="2">
        <v>18</v>
      </c>
      <c r="N64" s="2">
        <v>15</v>
      </c>
      <c r="O64" s="2">
        <v>108</v>
      </c>
      <c r="P64">
        <f>SUM(K64:O64)</f>
        <v>1098</v>
      </c>
      <c r="Q64" s="3" t="s">
        <v>0</v>
      </c>
      <c r="R64" s="2">
        <v>0.92300000000000004</v>
      </c>
      <c r="S64" s="2">
        <v>0.55500000000000005</v>
      </c>
      <c r="T64" s="2">
        <v>0.69299999999999995</v>
      </c>
      <c r="U64" s="2">
        <v>0</v>
      </c>
    </row>
    <row r="65" spans="4:21" x14ac:dyDescent="0.35">
      <c r="D65" s="18"/>
      <c r="E65" s="18"/>
      <c r="F65" s="18"/>
      <c r="G65" s="18"/>
      <c r="H65" s="18"/>
      <c r="I65" s="18"/>
      <c r="J65" s="3" t="s">
        <v>1</v>
      </c>
      <c r="K65" s="2">
        <v>107</v>
      </c>
      <c r="L65" s="2">
        <v>37</v>
      </c>
      <c r="M65" s="2">
        <v>151</v>
      </c>
      <c r="N65" s="2">
        <v>19</v>
      </c>
      <c r="O65" s="2">
        <v>130</v>
      </c>
      <c r="Q65" s="3" t="s">
        <v>1</v>
      </c>
      <c r="R65" s="2">
        <v>0.85799999999999998</v>
      </c>
      <c r="S65" s="2">
        <v>0.34</v>
      </c>
      <c r="T65" s="2">
        <v>0.48699999999999999</v>
      </c>
      <c r="U65" s="2">
        <v>1098</v>
      </c>
    </row>
    <row r="66" spans="4:21" x14ac:dyDescent="0.35">
      <c r="D66" s="18"/>
      <c r="E66" s="18"/>
      <c r="F66" s="18"/>
      <c r="G66" s="18"/>
      <c r="H66" s="18"/>
      <c r="I66" s="18"/>
      <c r="J66" s="3" t="s">
        <v>2</v>
      </c>
      <c r="K66" s="2">
        <v>14</v>
      </c>
      <c r="L66" s="2">
        <v>1</v>
      </c>
      <c r="M66" s="2">
        <v>3</v>
      </c>
      <c r="N66" s="2">
        <v>25</v>
      </c>
      <c r="O66" s="2">
        <v>4</v>
      </c>
      <c r="Q66" s="3" t="s">
        <v>2</v>
      </c>
      <c r="R66" s="2">
        <v>0.42399999999999999</v>
      </c>
      <c r="S66" s="2">
        <v>0.53200000000000003</v>
      </c>
      <c r="T66" s="2">
        <v>0.47199999999999998</v>
      </c>
      <c r="U66" s="2">
        <v>444</v>
      </c>
    </row>
    <row r="67" spans="4:21" x14ac:dyDescent="0.35">
      <c r="D67" s="18"/>
      <c r="E67" s="18"/>
      <c r="F67" s="18"/>
      <c r="G67" s="18"/>
      <c r="H67" s="18"/>
      <c r="I67" s="18"/>
      <c r="J67" s="3" t="s">
        <v>3</v>
      </c>
      <c r="K67" s="2">
        <v>311</v>
      </c>
      <c r="L67" s="2">
        <v>13</v>
      </c>
      <c r="M67" s="2">
        <v>4</v>
      </c>
      <c r="N67" s="2">
        <v>0</v>
      </c>
      <c r="O67" s="2">
        <v>409</v>
      </c>
      <c r="Q67" s="3" t="s">
        <v>3</v>
      </c>
      <c r="R67" s="2">
        <v>0.628</v>
      </c>
      <c r="S67" s="2">
        <v>0.55500000000000005</v>
      </c>
      <c r="T67" s="2">
        <v>0.58899999999999997</v>
      </c>
      <c r="U67" s="2">
        <v>47</v>
      </c>
    </row>
    <row r="68" spans="4:21" ht="16" x14ac:dyDescent="0.35">
      <c r="D68" s="18"/>
      <c r="E68" s="18"/>
      <c r="F68" s="18"/>
      <c r="G68" s="18"/>
      <c r="H68" s="18"/>
      <c r="I68" s="18"/>
      <c r="J68" s="14" t="s">
        <v>24</v>
      </c>
      <c r="K68">
        <f>SUM(K64:O67)</f>
        <v>2326</v>
      </c>
      <c r="Q68" s="10" t="s">
        <v>21</v>
      </c>
      <c r="R68">
        <f>AVERAGE(R64:R67)</f>
        <v>0.70825000000000005</v>
      </c>
      <c r="S68">
        <f>AVERAGE(S64:S67)</f>
        <v>0.49550000000000005</v>
      </c>
      <c r="T68">
        <f>AVERAGE(T64:T67)</f>
        <v>0.56024999999999991</v>
      </c>
      <c r="U68" s="2">
        <v>737</v>
      </c>
    </row>
    <row r="69" spans="4:21" x14ac:dyDescent="0.35">
      <c r="D69" s="18"/>
      <c r="E69" s="18"/>
      <c r="F69" s="18"/>
      <c r="G69" s="18"/>
      <c r="H69" s="18"/>
      <c r="I69" s="18"/>
    </row>
    <row r="70" spans="4:21" x14ac:dyDescent="0.35">
      <c r="K70" t="s">
        <v>122</v>
      </c>
    </row>
    <row r="71" spans="4:21" x14ac:dyDescent="0.35">
      <c r="J71" s="3"/>
      <c r="K71" s="3" t="s">
        <v>20</v>
      </c>
      <c r="L71" s="3" t="s">
        <v>0</v>
      </c>
      <c r="M71" s="3" t="s">
        <v>1</v>
      </c>
      <c r="N71" s="3" t="s">
        <v>2</v>
      </c>
      <c r="O71" s="3" t="s">
        <v>3</v>
      </c>
      <c r="Q71" s="3" t="s">
        <v>10</v>
      </c>
      <c r="R71" s="3" t="s">
        <v>11</v>
      </c>
      <c r="S71" s="3" t="s">
        <v>12</v>
      </c>
      <c r="T71" s="3" t="s">
        <v>13</v>
      </c>
    </row>
    <row r="72" spans="4:21" x14ac:dyDescent="0.35">
      <c r="J72" s="3" t="s">
        <v>20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Q72" s="3" t="s">
        <v>20</v>
      </c>
      <c r="R72" s="2">
        <v>0</v>
      </c>
      <c r="S72" s="2">
        <v>0</v>
      </c>
      <c r="T72" s="2">
        <v>0</v>
      </c>
      <c r="U72" s="3" t="s">
        <v>22</v>
      </c>
    </row>
    <row r="73" spans="4:21" x14ac:dyDescent="0.35">
      <c r="D73" s="17"/>
      <c r="E73" s="17"/>
      <c r="F73" s="17"/>
      <c r="G73" s="17"/>
      <c r="H73" s="17"/>
      <c r="I73" s="17"/>
      <c r="J73" s="3" t="s">
        <v>0</v>
      </c>
      <c r="K73" s="2">
        <v>351</v>
      </c>
      <c r="L73" s="2">
        <v>612</v>
      </c>
      <c r="M73" s="2">
        <v>27</v>
      </c>
      <c r="N73" s="2">
        <v>6</v>
      </c>
      <c r="O73" s="2">
        <v>102</v>
      </c>
      <c r="P73">
        <f>SUM(K73:O73)</f>
        <v>1098</v>
      </c>
      <c r="Q73" s="3" t="s">
        <v>0</v>
      </c>
      <c r="R73" s="2">
        <v>0.91600000000000004</v>
      </c>
      <c r="S73" s="2">
        <v>0.55700000000000005</v>
      </c>
      <c r="T73" s="2">
        <v>0.69199999999999995</v>
      </c>
      <c r="U73" s="2">
        <v>0</v>
      </c>
    </row>
    <row r="74" spans="4:21" x14ac:dyDescent="0.35">
      <c r="D74" s="18"/>
      <c r="E74" s="18"/>
      <c r="F74" s="18"/>
      <c r="G74" s="18"/>
      <c r="H74" s="18"/>
      <c r="I74" s="18"/>
      <c r="J74" s="3" t="s">
        <v>1</v>
      </c>
      <c r="K74" s="2">
        <v>96</v>
      </c>
      <c r="L74" s="2">
        <v>42</v>
      </c>
      <c r="M74" s="2">
        <v>142</v>
      </c>
      <c r="N74" s="2">
        <v>23</v>
      </c>
      <c r="O74" s="2">
        <v>141</v>
      </c>
      <c r="Q74" s="3" t="s">
        <v>1</v>
      </c>
      <c r="R74" s="2">
        <v>0.81100000000000005</v>
      </c>
      <c r="S74" s="2">
        <v>0.32</v>
      </c>
      <c r="T74" s="2">
        <v>0.45900000000000002</v>
      </c>
      <c r="U74" s="2">
        <v>1098</v>
      </c>
    </row>
    <row r="75" spans="4:21" x14ac:dyDescent="0.35">
      <c r="D75" s="18"/>
      <c r="E75" s="18"/>
      <c r="F75" s="18"/>
      <c r="G75" s="18"/>
      <c r="H75" s="18"/>
      <c r="I75" s="18"/>
      <c r="J75" s="3" t="s">
        <v>2</v>
      </c>
      <c r="K75" s="2">
        <v>11</v>
      </c>
      <c r="L75" s="2">
        <v>0</v>
      </c>
      <c r="M75" s="2">
        <v>3</v>
      </c>
      <c r="N75" s="2">
        <v>21</v>
      </c>
      <c r="O75" s="2">
        <v>12</v>
      </c>
      <c r="Q75" s="3" t="s">
        <v>2</v>
      </c>
      <c r="R75" s="2">
        <v>0.41199999999999998</v>
      </c>
      <c r="S75" s="2">
        <v>0.44700000000000001</v>
      </c>
      <c r="T75" s="2">
        <v>0.42899999999999999</v>
      </c>
      <c r="U75" s="2">
        <v>444</v>
      </c>
    </row>
    <row r="76" spans="4:21" x14ac:dyDescent="0.35">
      <c r="D76" s="18"/>
      <c r="E76" s="18"/>
      <c r="F76" s="18"/>
      <c r="G76" s="18"/>
      <c r="H76" s="18"/>
      <c r="I76" s="18"/>
      <c r="J76" s="3" t="s">
        <v>3</v>
      </c>
      <c r="K76" s="2">
        <v>287</v>
      </c>
      <c r="L76" s="2">
        <v>14</v>
      </c>
      <c r="M76" s="2">
        <v>3</v>
      </c>
      <c r="N76" s="2">
        <v>1</v>
      </c>
      <c r="O76" s="2">
        <v>432</v>
      </c>
      <c r="Q76" s="3" t="s">
        <v>3</v>
      </c>
      <c r="R76" s="2">
        <v>0.629</v>
      </c>
      <c r="S76" s="2">
        <v>0.58599999999999997</v>
      </c>
      <c r="T76" s="2">
        <v>0.60599999999999998</v>
      </c>
      <c r="U76" s="2">
        <v>47</v>
      </c>
    </row>
    <row r="77" spans="4:21" ht="16" x14ac:dyDescent="0.35">
      <c r="D77" s="18"/>
      <c r="E77" s="18"/>
      <c r="F77" s="18"/>
      <c r="G77" s="18"/>
      <c r="H77" s="18"/>
      <c r="I77" s="18"/>
      <c r="J77" s="14" t="s">
        <v>24</v>
      </c>
      <c r="K77">
        <f>SUM(K73:O76)</f>
        <v>2326</v>
      </c>
      <c r="Q77" s="10" t="s">
        <v>21</v>
      </c>
      <c r="R77">
        <f>AVERAGE(R73:R76)</f>
        <v>0.69200000000000006</v>
      </c>
      <c r="S77">
        <f>AVERAGE(S73:S76)</f>
        <v>0.47750000000000004</v>
      </c>
      <c r="T77">
        <f>AVERAGE(T73:T76)</f>
        <v>0.54649999999999999</v>
      </c>
      <c r="U77" s="2">
        <v>737</v>
      </c>
    </row>
    <row r="78" spans="4:21" x14ac:dyDescent="0.35">
      <c r="D78" s="18"/>
      <c r="E78" s="18"/>
      <c r="F78" s="18"/>
      <c r="G78" s="18"/>
      <c r="H78" s="18"/>
      <c r="I78" s="18"/>
    </row>
    <row r="80" spans="4:21" x14ac:dyDescent="0.35">
      <c r="J80" t="s">
        <v>123</v>
      </c>
    </row>
    <row r="83" spans="4:27" x14ac:dyDescent="0.35">
      <c r="J83" s="3"/>
      <c r="K83" s="3" t="s">
        <v>20</v>
      </c>
      <c r="L83" s="3" t="s">
        <v>0</v>
      </c>
      <c r="M83" s="3" t="s">
        <v>1</v>
      </c>
      <c r="N83" s="3" t="s">
        <v>2</v>
      </c>
      <c r="O83" s="3" t="s">
        <v>3</v>
      </c>
      <c r="P83" s="14" t="s">
        <v>24</v>
      </c>
      <c r="Q83" s="3" t="s">
        <v>10</v>
      </c>
      <c r="R83" s="3" t="s">
        <v>11</v>
      </c>
      <c r="S83" s="3" t="s">
        <v>12</v>
      </c>
      <c r="T83" s="3" t="s">
        <v>13</v>
      </c>
    </row>
    <row r="84" spans="4:27" x14ac:dyDescent="0.35">
      <c r="D84" s="17"/>
      <c r="E84" s="17"/>
      <c r="F84" s="17"/>
      <c r="G84" s="17"/>
      <c r="H84" s="17"/>
      <c r="I84" s="17"/>
      <c r="J84" s="3" t="s">
        <v>20</v>
      </c>
      <c r="K84" s="2">
        <v>0</v>
      </c>
      <c r="L84" s="2">
        <v>2329</v>
      </c>
      <c r="M84" s="2">
        <v>851</v>
      </c>
      <c r="N84" s="2">
        <v>338</v>
      </c>
      <c r="O84" s="2">
        <v>3637</v>
      </c>
      <c r="P84">
        <f>SUM(K84:O84)</f>
        <v>7155</v>
      </c>
      <c r="Q84" s="3" t="s">
        <v>20</v>
      </c>
      <c r="R84" s="2">
        <v>0</v>
      </c>
      <c r="S84" s="2">
        <v>0</v>
      </c>
      <c r="T84" s="2">
        <v>0</v>
      </c>
    </row>
    <row r="85" spans="4:27" x14ac:dyDescent="0.35">
      <c r="D85" s="18"/>
      <c r="E85" s="18"/>
      <c r="F85" s="18"/>
      <c r="G85" s="18"/>
      <c r="H85" s="18"/>
      <c r="I85" s="18"/>
      <c r="J85" s="3" t="s">
        <v>0</v>
      </c>
      <c r="K85" s="2">
        <v>126</v>
      </c>
      <c r="L85" s="2">
        <v>778</v>
      </c>
      <c r="M85" s="2">
        <v>29</v>
      </c>
      <c r="N85" s="2">
        <v>10</v>
      </c>
      <c r="O85" s="2">
        <v>155</v>
      </c>
      <c r="P85">
        <f>SUM(K85:O85)</f>
        <v>1098</v>
      </c>
      <c r="Q85" s="3" t="s">
        <v>0</v>
      </c>
      <c r="R85" s="2">
        <v>0.90900000000000003</v>
      </c>
      <c r="S85" s="2">
        <v>0.70899999999999996</v>
      </c>
      <c r="T85" s="2">
        <v>0.79600000000000004</v>
      </c>
    </row>
    <row r="86" spans="4:27" x14ac:dyDescent="0.35">
      <c r="D86" s="18"/>
      <c r="E86" s="18"/>
      <c r="F86" s="18"/>
      <c r="G86" s="18"/>
      <c r="H86" s="18"/>
      <c r="I86" s="18"/>
      <c r="J86" s="3" t="s">
        <v>1</v>
      </c>
      <c r="K86" s="2">
        <v>33</v>
      </c>
      <c r="L86" s="2">
        <v>59</v>
      </c>
      <c r="M86" s="2">
        <v>155</v>
      </c>
      <c r="N86" s="2">
        <v>17</v>
      </c>
      <c r="O86" s="2">
        <v>180</v>
      </c>
      <c r="P86">
        <f>SUM(K86:O86)</f>
        <v>444</v>
      </c>
      <c r="Q86" s="3" t="s">
        <v>1</v>
      </c>
      <c r="R86" s="2">
        <v>0.78700000000000003</v>
      </c>
      <c r="S86" s="2">
        <v>0.34899999999999998</v>
      </c>
      <c r="T86" s="2">
        <v>0.48299999999999998</v>
      </c>
    </row>
    <row r="87" spans="4:27" x14ac:dyDescent="0.35">
      <c r="D87" s="18"/>
      <c r="E87" s="18"/>
      <c r="F87" s="18"/>
      <c r="G87" s="18"/>
      <c r="H87" s="18"/>
      <c r="I87" s="18"/>
      <c r="J87" s="3" t="s">
        <v>2</v>
      </c>
      <c r="K87" s="2">
        <v>6</v>
      </c>
      <c r="L87" s="2">
        <v>2</v>
      </c>
      <c r="M87" s="2">
        <v>5</v>
      </c>
      <c r="N87" s="2">
        <v>28</v>
      </c>
      <c r="O87" s="2">
        <v>6</v>
      </c>
      <c r="P87">
        <f>SUM(K87:O87)</f>
        <v>47</v>
      </c>
      <c r="Q87" s="3" t="s">
        <v>2</v>
      </c>
      <c r="R87" s="2">
        <v>0.5</v>
      </c>
      <c r="S87" s="2">
        <v>0.59599999999999997</v>
      </c>
      <c r="T87" s="2">
        <v>0.54400000000000004</v>
      </c>
    </row>
    <row r="88" spans="4:27" x14ac:dyDescent="0.35">
      <c r="D88" s="18"/>
      <c r="E88" s="18"/>
      <c r="F88" s="18"/>
      <c r="G88" s="18"/>
      <c r="H88" s="18"/>
      <c r="I88" s="18"/>
      <c r="J88" s="3" t="s">
        <v>3</v>
      </c>
      <c r="K88" s="2">
        <v>69</v>
      </c>
      <c r="L88" s="2">
        <v>17</v>
      </c>
      <c r="M88" s="2">
        <v>8</v>
      </c>
      <c r="N88" s="2">
        <v>1</v>
      </c>
      <c r="O88" s="2">
        <v>642</v>
      </c>
      <c r="P88">
        <f>SUM(K88:O88)</f>
        <v>737</v>
      </c>
      <c r="Q88" s="3" t="s">
        <v>3</v>
      </c>
      <c r="R88" s="2">
        <v>0.65300000000000002</v>
      </c>
      <c r="S88" s="2">
        <v>0.871</v>
      </c>
      <c r="T88" s="2">
        <v>0.745</v>
      </c>
    </row>
    <row r="89" spans="4:27" ht="16" x14ac:dyDescent="0.35">
      <c r="D89" s="18"/>
      <c r="E89" s="18"/>
      <c r="F89" s="18"/>
      <c r="G89" s="18"/>
      <c r="H89" s="18"/>
      <c r="J89" s="14" t="s">
        <v>24</v>
      </c>
      <c r="K89">
        <f>SUM(K85:O88)</f>
        <v>2326</v>
      </c>
      <c r="P89">
        <f>SUM(P84:P88)</f>
        <v>9481</v>
      </c>
      <c r="Q89" s="10" t="s">
        <v>21</v>
      </c>
      <c r="R89">
        <f>AVERAGE(R85:R88)</f>
        <v>0.71225000000000005</v>
      </c>
      <c r="S89">
        <f>AVERAGE(S85:S88)</f>
        <v>0.63124999999999998</v>
      </c>
      <c r="T89">
        <f>AVERAGE(T85:T88)</f>
        <v>0.64200000000000002</v>
      </c>
    </row>
    <row r="93" spans="4:27" x14ac:dyDescent="0.35">
      <c r="J93" t="s">
        <v>124</v>
      </c>
      <c r="K93" s="69"/>
      <c r="L93" s="69"/>
    </row>
    <row r="95" spans="4:27" x14ac:dyDescent="0.35">
      <c r="J95" s="3"/>
      <c r="K95" s="3" t="s">
        <v>20</v>
      </c>
      <c r="L95" s="3" t="s">
        <v>0</v>
      </c>
      <c r="M95" s="3" t="s">
        <v>1</v>
      </c>
      <c r="N95" s="3" t="s">
        <v>2</v>
      </c>
      <c r="O95" s="3" t="s">
        <v>3</v>
      </c>
      <c r="Q95" s="3" t="s">
        <v>10</v>
      </c>
      <c r="R95" s="3" t="s">
        <v>11</v>
      </c>
      <c r="S95" s="3" t="s">
        <v>12</v>
      </c>
      <c r="T95" s="3" t="s">
        <v>13</v>
      </c>
    </row>
    <row r="96" spans="4:27" x14ac:dyDescent="0.35">
      <c r="J96" s="3" t="s">
        <v>20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Q96" s="3" t="s">
        <v>20</v>
      </c>
      <c r="R96" s="2">
        <v>0</v>
      </c>
      <c r="S96" s="2">
        <v>0</v>
      </c>
      <c r="T96" s="2">
        <v>0</v>
      </c>
      <c r="V96" s="17"/>
      <c r="W96" s="17"/>
      <c r="X96" s="17"/>
      <c r="Y96" s="17"/>
      <c r="Z96" s="17"/>
      <c r="AA96" s="17"/>
    </row>
    <row r="97" spans="10:27" x14ac:dyDescent="0.35">
      <c r="J97" s="3" t="s">
        <v>0</v>
      </c>
      <c r="K97" s="2">
        <v>313</v>
      </c>
      <c r="L97" s="2">
        <v>644</v>
      </c>
      <c r="M97" s="2">
        <v>17</v>
      </c>
      <c r="N97" s="2">
        <v>14</v>
      </c>
      <c r="O97" s="2">
        <v>110</v>
      </c>
      <c r="P97">
        <f>SUM(K97:O97)</f>
        <v>1098</v>
      </c>
      <c r="Q97" s="3" t="s">
        <v>0</v>
      </c>
      <c r="R97" s="2">
        <v>0.91700000000000004</v>
      </c>
      <c r="S97" s="2">
        <v>0.58599999999999997</v>
      </c>
      <c r="T97" s="2">
        <v>0.71399999999999997</v>
      </c>
      <c r="V97" s="78"/>
      <c r="W97" s="78"/>
      <c r="X97" s="78"/>
      <c r="Y97" s="78"/>
      <c r="Z97" s="78"/>
      <c r="AA97" s="78"/>
    </row>
    <row r="98" spans="10:27" x14ac:dyDescent="0.35">
      <c r="J98" s="3" t="s">
        <v>1</v>
      </c>
      <c r="K98" s="2">
        <v>105</v>
      </c>
      <c r="L98" s="2">
        <v>47</v>
      </c>
      <c r="M98" s="2">
        <v>122</v>
      </c>
      <c r="N98" s="2">
        <v>23</v>
      </c>
      <c r="O98" s="2">
        <v>147</v>
      </c>
      <c r="Q98" s="3" t="s">
        <v>1</v>
      </c>
      <c r="R98" s="2">
        <v>0.84099999999999997</v>
      </c>
      <c r="S98" s="2">
        <v>0.27500000000000002</v>
      </c>
      <c r="T98" s="2">
        <v>0.41399999999999998</v>
      </c>
      <c r="V98" s="78"/>
      <c r="W98" s="78"/>
      <c r="X98" s="78"/>
      <c r="Y98" s="78"/>
      <c r="Z98" s="78"/>
      <c r="AA98" s="78"/>
    </row>
    <row r="99" spans="10:27" x14ac:dyDescent="0.35">
      <c r="J99" s="3" t="s">
        <v>2</v>
      </c>
      <c r="K99" s="2">
        <v>16</v>
      </c>
      <c r="L99" s="2">
        <v>1</v>
      </c>
      <c r="M99" s="2">
        <v>3</v>
      </c>
      <c r="N99" s="2">
        <v>21</v>
      </c>
      <c r="O99" s="2">
        <v>6</v>
      </c>
      <c r="Q99" s="3" t="s">
        <v>2</v>
      </c>
      <c r="R99" s="2">
        <v>0.35599999999999998</v>
      </c>
      <c r="S99" s="2">
        <v>0.44700000000000001</v>
      </c>
      <c r="T99" s="2">
        <v>0.39700000000000002</v>
      </c>
      <c r="V99" s="78"/>
      <c r="W99" s="78"/>
      <c r="X99" s="78"/>
      <c r="Y99" s="78"/>
      <c r="Z99" s="78"/>
      <c r="AA99" s="78"/>
    </row>
    <row r="100" spans="10:27" x14ac:dyDescent="0.35">
      <c r="J100" s="3" t="s">
        <v>3</v>
      </c>
      <c r="K100" s="2">
        <v>345</v>
      </c>
      <c r="L100" s="2">
        <v>10</v>
      </c>
      <c r="M100" s="2">
        <v>3</v>
      </c>
      <c r="N100" s="2">
        <v>1</v>
      </c>
      <c r="O100" s="2">
        <v>378</v>
      </c>
      <c r="Q100" s="3" t="s">
        <v>3</v>
      </c>
      <c r="R100" s="2">
        <v>0.59</v>
      </c>
      <c r="S100" s="2">
        <v>0.51300000000000001</v>
      </c>
      <c r="T100" s="2">
        <v>0.54800000000000004</v>
      </c>
      <c r="V100" s="78"/>
      <c r="W100" s="78"/>
      <c r="X100" s="78"/>
      <c r="Y100" s="78"/>
      <c r="Z100" s="78"/>
      <c r="AA100" s="78"/>
    </row>
    <row r="101" spans="10:27" ht="16" x14ac:dyDescent="0.35">
      <c r="Q101" s="10" t="s">
        <v>21</v>
      </c>
      <c r="R101">
        <f>AVERAGE(R97:R100)</f>
        <v>0.67599999999999993</v>
      </c>
      <c r="S101">
        <f>AVERAGE(S97:S100)</f>
        <v>0.45525000000000004</v>
      </c>
      <c r="T101">
        <f>AVERAGE(T97:T100)</f>
        <v>0.51824999999999999</v>
      </c>
      <c r="V101" s="78"/>
      <c r="W101" s="78"/>
      <c r="X101" s="78"/>
      <c r="Y101" s="78"/>
      <c r="Z101" s="78"/>
      <c r="AA101" s="78"/>
    </row>
    <row r="104" spans="10:27" x14ac:dyDescent="0.35">
      <c r="J104" s="69" t="s">
        <v>125</v>
      </c>
      <c r="K104" s="69"/>
      <c r="L104" s="69"/>
    </row>
    <row r="107" spans="10:27" x14ac:dyDescent="0.35">
      <c r="J107" s="74"/>
      <c r="K107" s="74" t="s">
        <v>20</v>
      </c>
      <c r="L107" s="74" t="s">
        <v>0</v>
      </c>
      <c r="M107" s="74" t="s">
        <v>1</v>
      </c>
      <c r="N107" s="74" t="s">
        <v>2</v>
      </c>
      <c r="O107" s="74" t="s">
        <v>3</v>
      </c>
    </row>
    <row r="108" spans="10:27" x14ac:dyDescent="0.35">
      <c r="J108" s="74" t="s">
        <v>20</v>
      </c>
      <c r="K108" s="75">
        <v>0</v>
      </c>
      <c r="L108" s="75">
        <v>2330</v>
      </c>
      <c r="M108" s="75">
        <v>798</v>
      </c>
      <c r="N108" s="75">
        <v>476</v>
      </c>
      <c r="O108" s="75">
        <v>3989</v>
      </c>
    </row>
    <row r="109" spans="10:27" x14ac:dyDescent="0.35">
      <c r="J109" s="74" t="s">
        <v>0</v>
      </c>
      <c r="K109" s="75">
        <v>123</v>
      </c>
      <c r="L109" s="75">
        <v>754</v>
      </c>
      <c r="M109" s="75">
        <v>27</v>
      </c>
      <c r="N109" s="75">
        <v>20</v>
      </c>
      <c r="O109" s="75">
        <v>174</v>
      </c>
    </row>
    <row r="110" spans="10:27" x14ac:dyDescent="0.35">
      <c r="J110" s="74" t="s">
        <v>1</v>
      </c>
      <c r="K110" s="75">
        <v>26</v>
      </c>
      <c r="L110" s="75">
        <v>61</v>
      </c>
      <c r="M110" s="75">
        <v>138</v>
      </c>
      <c r="N110" s="75">
        <v>32</v>
      </c>
      <c r="O110" s="75">
        <v>187</v>
      </c>
    </row>
    <row r="111" spans="10:27" x14ac:dyDescent="0.35">
      <c r="J111" s="74" t="s">
        <v>2</v>
      </c>
      <c r="K111" s="75">
        <v>5</v>
      </c>
      <c r="L111" s="75">
        <v>2</v>
      </c>
      <c r="M111" s="75">
        <v>4</v>
      </c>
      <c r="N111" s="75">
        <v>22</v>
      </c>
      <c r="O111" s="75">
        <v>14</v>
      </c>
    </row>
    <row r="112" spans="10:27" x14ac:dyDescent="0.35">
      <c r="J112" s="74" t="s">
        <v>3</v>
      </c>
      <c r="K112" s="75">
        <v>67</v>
      </c>
      <c r="L112" s="75">
        <v>11</v>
      </c>
      <c r="M112" s="75">
        <v>6</v>
      </c>
      <c r="N112" s="75">
        <v>5</v>
      </c>
      <c r="O112" s="75">
        <v>648</v>
      </c>
    </row>
    <row r="113" spans="10:21" x14ac:dyDescent="0.35">
      <c r="J113" s="74" t="s">
        <v>101</v>
      </c>
      <c r="K113" s="75">
        <f>SUM(K108:O112)</f>
        <v>9919</v>
      </c>
      <c r="L113" s="129"/>
      <c r="M113" s="130"/>
      <c r="N113" s="130"/>
      <c r="O113" s="130"/>
    </row>
    <row r="115" spans="10:21" ht="16" x14ac:dyDescent="0.35">
      <c r="J115" s="70"/>
      <c r="K115" s="70" t="s">
        <v>20</v>
      </c>
      <c r="L115" s="70" t="s">
        <v>0</v>
      </c>
      <c r="M115" s="70" t="s">
        <v>1</v>
      </c>
      <c r="N115" s="70" t="s">
        <v>2</v>
      </c>
      <c r="O115" s="70" t="s">
        <v>3</v>
      </c>
      <c r="R115" s="4" t="s">
        <v>53</v>
      </c>
      <c r="S115" s="4" t="s">
        <v>11</v>
      </c>
      <c r="T115" s="4" t="s">
        <v>12</v>
      </c>
    </row>
    <row r="116" spans="10:21" ht="16" x14ac:dyDescent="0.35">
      <c r="J116" s="70" t="s">
        <v>20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R116" s="5" t="s">
        <v>20</v>
      </c>
      <c r="S116" s="6">
        <v>0</v>
      </c>
      <c r="T116" s="6">
        <v>0</v>
      </c>
      <c r="U116" s="4" t="s">
        <v>13</v>
      </c>
    </row>
    <row r="117" spans="10:21" ht="16" x14ac:dyDescent="0.35">
      <c r="J117" s="70" t="s">
        <v>0</v>
      </c>
      <c r="K117" s="2">
        <v>123</v>
      </c>
      <c r="L117" s="2">
        <v>754</v>
      </c>
      <c r="M117" s="2">
        <v>27</v>
      </c>
      <c r="N117" s="2">
        <v>20</v>
      </c>
      <c r="O117" s="2">
        <v>174</v>
      </c>
      <c r="R117" s="5" t="s">
        <v>0</v>
      </c>
      <c r="S117" s="6">
        <v>0.91100000000000003</v>
      </c>
      <c r="T117" s="6">
        <v>0.68700000000000006</v>
      </c>
      <c r="U117" s="6">
        <v>0</v>
      </c>
    </row>
    <row r="118" spans="10:21" ht="16" x14ac:dyDescent="0.35">
      <c r="J118" s="70" t="s">
        <v>1</v>
      </c>
      <c r="K118" s="2">
        <v>26</v>
      </c>
      <c r="L118" s="2">
        <v>61</v>
      </c>
      <c r="M118" s="2">
        <v>138</v>
      </c>
      <c r="N118" s="2">
        <v>32</v>
      </c>
      <c r="O118" s="2">
        <v>187</v>
      </c>
      <c r="R118" s="5" t="s">
        <v>1</v>
      </c>
      <c r="S118" s="6">
        <v>0.78900000000000003</v>
      </c>
      <c r="T118" s="6">
        <v>0.311</v>
      </c>
      <c r="U118" s="6">
        <v>0.78300000000000003</v>
      </c>
    </row>
    <row r="119" spans="10:21" ht="16" x14ac:dyDescent="0.35">
      <c r="J119" s="70" t="s">
        <v>2</v>
      </c>
      <c r="K119" s="2">
        <v>5</v>
      </c>
      <c r="L119" s="2">
        <v>2</v>
      </c>
      <c r="M119" s="2">
        <v>4</v>
      </c>
      <c r="N119" s="2">
        <v>22</v>
      </c>
      <c r="O119" s="2">
        <v>14</v>
      </c>
      <c r="R119" s="5" t="s">
        <v>2</v>
      </c>
      <c r="S119" s="6">
        <v>0.27800000000000002</v>
      </c>
      <c r="T119" s="6">
        <v>0.46800000000000003</v>
      </c>
      <c r="U119" s="6">
        <v>0.44600000000000001</v>
      </c>
    </row>
    <row r="120" spans="10:21" ht="16" x14ac:dyDescent="0.35">
      <c r="J120" s="70" t="s">
        <v>3</v>
      </c>
      <c r="K120" s="2">
        <v>67</v>
      </c>
      <c r="L120" s="2">
        <v>11</v>
      </c>
      <c r="M120" s="2">
        <v>6</v>
      </c>
      <c r="N120" s="2">
        <v>5</v>
      </c>
      <c r="O120" s="2">
        <v>648</v>
      </c>
      <c r="R120" s="5" t="s">
        <v>3</v>
      </c>
      <c r="S120" s="6">
        <v>0.63300000000000001</v>
      </c>
      <c r="T120" s="6">
        <v>0.879</v>
      </c>
      <c r="U120" s="6">
        <v>0.34899999999999998</v>
      </c>
    </row>
    <row r="121" spans="10:21" ht="16" x14ac:dyDescent="0.35">
      <c r="R121" s="10" t="s">
        <v>100</v>
      </c>
      <c r="S121" s="6">
        <v>0.52200000000000002</v>
      </c>
      <c r="T121" s="6">
        <v>0.46899999999999997</v>
      </c>
      <c r="U121" s="6">
        <v>0.73599999999999999</v>
      </c>
    </row>
    <row r="122" spans="10:21" x14ac:dyDescent="0.35">
      <c r="U122" s="6">
        <v>0.46300000000000002</v>
      </c>
    </row>
    <row r="125" spans="10:21" x14ac:dyDescent="0.35">
      <c r="J125" t="s">
        <v>107</v>
      </c>
      <c r="R125" t="s">
        <v>107</v>
      </c>
    </row>
    <row r="126" spans="10:21" ht="16" x14ac:dyDescent="0.35">
      <c r="J126" s="70" t="s">
        <v>53</v>
      </c>
      <c r="K126" s="70" t="s">
        <v>20</v>
      </c>
      <c r="L126" s="70" t="s">
        <v>0</v>
      </c>
      <c r="M126" s="70" t="s">
        <v>1</v>
      </c>
      <c r="N126" s="70" t="s">
        <v>2</v>
      </c>
      <c r="O126" s="70" t="s">
        <v>3</v>
      </c>
      <c r="R126" s="4" t="s">
        <v>53</v>
      </c>
      <c r="S126" s="4" t="s">
        <v>11</v>
      </c>
      <c r="T126" s="4" t="s">
        <v>12</v>
      </c>
    </row>
    <row r="127" spans="10:21" ht="16" x14ac:dyDescent="0.35">
      <c r="J127" s="70" t="s">
        <v>20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R127" s="5" t="s">
        <v>20</v>
      </c>
      <c r="S127" s="6">
        <v>0</v>
      </c>
      <c r="T127" s="6">
        <v>0</v>
      </c>
      <c r="U127" s="4" t="s">
        <v>13</v>
      </c>
    </row>
    <row r="128" spans="10:21" ht="16" x14ac:dyDescent="0.35">
      <c r="J128" s="70" t="s">
        <v>0</v>
      </c>
      <c r="K128" s="2">
        <v>306</v>
      </c>
      <c r="L128" s="2">
        <v>652</v>
      </c>
      <c r="M128" s="2">
        <v>17</v>
      </c>
      <c r="N128" s="2">
        <v>8</v>
      </c>
      <c r="O128" s="2">
        <v>115</v>
      </c>
      <c r="R128" s="5" t="s">
        <v>0</v>
      </c>
      <c r="S128" s="6">
        <v>0.93410000000000004</v>
      </c>
      <c r="T128" s="6">
        <v>0.59379999999999999</v>
      </c>
      <c r="U128" s="6">
        <v>0</v>
      </c>
    </row>
    <row r="129" spans="10:21" ht="16" x14ac:dyDescent="0.35">
      <c r="J129" s="70" t="s">
        <v>1</v>
      </c>
      <c r="K129" s="2">
        <v>110</v>
      </c>
      <c r="L129" s="2">
        <v>35</v>
      </c>
      <c r="M129" s="2">
        <v>135</v>
      </c>
      <c r="N129" s="2">
        <v>12</v>
      </c>
      <c r="O129" s="2">
        <v>152</v>
      </c>
      <c r="R129" s="5" t="s">
        <v>1</v>
      </c>
      <c r="S129" s="6">
        <v>0.84379999999999999</v>
      </c>
      <c r="T129" s="6">
        <v>0.30459999999999998</v>
      </c>
      <c r="U129" s="6">
        <v>0.72719999999999996</v>
      </c>
    </row>
    <row r="130" spans="10:21" ht="16" x14ac:dyDescent="0.35">
      <c r="J130" s="70" t="s">
        <v>2</v>
      </c>
      <c r="K130" s="2">
        <v>14</v>
      </c>
      <c r="L130" s="2">
        <v>1</v>
      </c>
      <c r="M130" s="2">
        <v>5</v>
      </c>
      <c r="N130" s="2">
        <v>20</v>
      </c>
      <c r="O130" s="2">
        <v>7</v>
      </c>
      <c r="R130" s="5" t="s">
        <v>2</v>
      </c>
      <c r="S130" s="6">
        <v>0.46510000000000001</v>
      </c>
      <c r="T130" s="6">
        <v>0.42549999999999999</v>
      </c>
      <c r="U130" s="6">
        <v>0.4486</v>
      </c>
    </row>
    <row r="131" spans="10:21" ht="16" x14ac:dyDescent="0.35">
      <c r="J131" s="70" t="s">
        <v>3</v>
      </c>
      <c r="K131" s="2">
        <v>328</v>
      </c>
      <c r="L131" s="2">
        <v>10</v>
      </c>
      <c r="M131" s="2">
        <v>3</v>
      </c>
      <c r="N131" s="2">
        <v>3</v>
      </c>
      <c r="O131" s="2">
        <v>393</v>
      </c>
      <c r="R131" s="5" t="s">
        <v>3</v>
      </c>
      <c r="S131" s="6">
        <v>0.58899999999999997</v>
      </c>
      <c r="T131" s="6">
        <v>0.53320000000000001</v>
      </c>
      <c r="U131" s="6">
        <v>0.44440000000000002</v>
      </c>
    </row>
    <row r="132" spans="10:21" ht="16" x14ac:dyDescent="0.35">
      <c r="J132" s="74"/>
      <c r="K132" s="75"/>
      <c r="L132" s="129"/>
      <c r="M132" s="130"/>
      <c r="N132" s="130"/>
      <c r="O132" s="130"/>
      <c r="R132" s="10" t="s">
        <v>100</v>
      </c>
      <c r="S132" s="6">
        <f>AVERAGE(S128:S131)</f>
        <v>0.70799999999999996</v>
      </c>
      <c r="T132" s="6">
        <f>AVERAGE(T128:T131)</f>
        <v>0.46427499999999999</v>
      </c>
      <c r="U132" s="6">
        <v>0.55969999999999998</v>
      </c>
    </row>
    <row r="133" spans="10:21" x14ac:dyDescent="0.35">
      <c r="U133" s="6">
        <f>AVERAGE(U129:U132)</f>
        <v>0.54497499999999999</v>
      </c>
    </row>
    <row r="137" spans="10:21" x14ac:dyDescent="0.35">
      <c r="J137" t="s">
        <v>110</v>
      </c>
      <c r="R137" t="s">
        <v>110</v>
      </c>
    </row>
    <row r="138" spans="10:21" ht="16" x14ac:dyDescent="0.35">
      <c r="J138" s="70" t="s">
        <v>53</v>
      </c>
      <c r="K138" s="70" t="s">
        <v>20</v>
      </c>
      <c r="L138" s="70" t="s">
        <v>0</v>
      </c>
      <c r="M138" s="70" t="s">
        <v>1</v>
      </c>
      <c r="N138" s="70" t="s">
        <v>2</v>
      </c>
      <c r="O138" s="70" t="s">
        <v>3</v>
      </c>
      <c r="R138" s="4" t="s">
        <v>53</v>
      </c>
      <c r="S138" s="4" t="s">
        <v>11</v>
      </c>
      <c r="T138" s="4" t="s">
        <v>12</v>
      </c>
    </row>
    <row r="139" spans="10:21" ht="16" x14ac:dyDescent="0.35">
      <c r="J139" s="70" t="s">
        <v>20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R139" s="5">
        <v>0</v>
      </c>
      <c r="S139" s="6">
        <v>0</v>
      </c>
      <c r="T139" s="6">
        <v>0</v>
      </c>
      <c r="U139" s="4" t="s">
        <v>13</v>
      </c>
    </row>
    <row r="140" spans="10:21" ht="16" x14ac:dyDescent="0.35">
      <c r="J140" s="70" t="s">
        <v>0</v>
      </c>
      <c r="K140" s="2">
        <v>310</v>
      </c>
      <c r="L140" s="2">
        <v>656</v>
      </c>
      <c r="M140" s="2">
        <v>17</v>
      </c>
      <c r="N140" s="2">
        <v>13</v>
      </c>
      <c r="O140" s="2">
        <v>102</v>
      </c>
      <c r="R140" s="5">
        <v>1</v>
      </c>
      <c r="S140" s="6">
        <v>0.91490000000000005</v>
      </c>
      <c r="T140" s="6">
        <v>0.59770000000000001</v>
      </c>
      <c r="U140" s="6">
        <v>0</v>
      </c>
    </row>
    <row r="141" spans="10:21" ht="16" x14ac:dyDescent="0.35">
      <c r="J141" s="70" t="s">
        <v>1</v>
      </c>
      <c r="K141" s="2">
        <v>107</v>
      </c>
      <c r="L141" s="2">
        <v>47</v>
      </c>
      <c r="M141" s="2">
        <v>137</v>
      </c>
      <c r="N141" s="2">
        <v>14</v>
      </c>
      <c r="O141" s="2">
        <v>139</v>
      </c>
      <c r="R141" s="5">
        <v>2</v>
      </c>
      <c r="S141" s="6">
        <v>0.84040000000000004</v>
      </c>
      <c r="T141" s="6">
        <v>0.30830000000000002</v>
      </c>
      <c r="U141" s="6">
        <v>0.72270000000000001</v>
      </c>
    </row>
    <row r="142" spans="10:21" ht="16" x14ac:dyDescent="0.35">
      <c r="J142" s="70" t="s">
        <v>2</v>
      </c>
      <c r="K142" s="2">
        <v>17</v>
      </c>
      <c r="L142" s="2">
        <v>2</v>
      </c>
      <c r="M142" s="2">
        <v>5</v>
      </c>
      <c r="N142" s="2">
        <v>20</v>
      </c>
      <c r="O142" s="2">
        <v>3</v>
      </c>
      <c r="R142" s="5">
        <v>3</v>
      </c>
      <c r="S142" s="6">
        <v>0.4</v>
      </c>
      <c r="T142" s="6">
        <v>0.42549999999999999</v>
      </c>
      <c r="U142" s="6">
        <v>0.45269999999999999</v>
      </c>
    </row>
    <row r="143" spans="10:21" ht="16" x14ac:dyDescent="0.35">
      <c r="J143" s="70" t="s">
        <v>3</v>
      </c>
      <c r="K143" s="2">
        <v>346</v>
      </c>
      <c r="L143" s="2">
        <v>12</v>
      </c>
      <c r="M143" s="2">
        <v>4</v>
      </c>
      <c r="N143" s="2">
        <v>3</v>
      </c>
      <c r="O143" s="2">
        <v>372</v>
      </c>
      <c r="R143" s="5">
        <v>4</v>
      </c>
      <c r="S143" s="6">
        <v>0.60350000000000004</v>
      </c>
      <c r="T143" s="6">
        <v>0.50470000000000004</v>
      </c>
      <c r="U143" s="6">
        <v>0.4123</v>
      </c>
    </row>
    <row r="144" spans="10:21" ht="16" x14ac:dyDescent="0.35">
      <c r="J144" s="74"/>
      <c r="K144" s="75"/>
      <c r="L144" s="129"/>
      <c r="M144" s="130"/>
      <c r="N144" s="130"/>
      <c r="O144" s="130"/>
      <c r="R144" s="10" t="s">
        <v>100</v>
      </c>
      <c r="S144" s="6">
        <f>AVERAGE(S140:S143)</f>
        <v>0.68969999999999998</v>
      </c>
      <c r="T144" s="6">
        <f>AVERAGE(T140:T143)</f>
        <v>0.45905000000000007</v>
      </c>
      <c r="U144" s="6">
        <v>0.54959999999999998</v>
      </c>
    </row>
    <row r="145" spans="21:21" x14ac:dyDescent="0.35">
      <c r="U145" s="6">
        <f>AVERAGE(U141:U144)</f>
        <v>0.53432499999999994</v>
      </c>
    </row>
  </sheetData>
  <mergeCells count="12">
    <mergeCell ref="AX5:BA5"/>
    <mergeCell ref="A15:E15"/>
    <mergeCell ref="A22:G22"/>
    <mergeCell ref="BC5:BF5"/>
    <mergeCell ref="W5:X5"/>
    <mergeCell ref="Y5:AA5"/>
    <mergeCell ref="AS5:AV5"/>
    <mergeCell ref="L144:O144"/>
    <mergeCell ref="L132:O132"/>
    <mergeCell ref="R1:X3"/>
    <mergeCell ref="L113:O113"/>
    <mergeCell ref="R23:T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1"/>
  <sheetViews>
    <sheetView tabSelected="1" zoomScale="55" zoomScaleNormal="55" workbookViewId="0">
      <selection activeCell="J51" sqref="J51:J63"/>
    </sheetView>
  </sheetViews>
  <sheetFormatPr defaultRowHeight="14.5" x14ac:dyDescent="0.35"/>
  <cols>
    <col min="3" max="3" width="8.81640625" customWidth="1"/>
    <col min="4" max="4" width="8.54296875" customWidth="1"/>
    <col min="5" max="5" width="6" customWidth="1"/>
    <col min="6" max="6" width="7.54296875" customWidth="1"/>
    <col min="7" max="7" width="6.36328125" customWidth="1"/>
    <col min="8" max="8" width="6" customWidth="1"/>
    <col min="10" max="10" width="8.81640625" customWidth="1"/>
    <col min="11" max="11" width="12.453125" customWidth="1"/>
    <col min="18" max="18" width="15" customWidth="1"/>
    <col min="19" max="19" width="16.54296875" customWidth="1"/>
    <col min="20" max="20" width="27.26953125" customWidth="1"/>
    <col min="21" max="21" width="25.453125" customWidth="1"/>
    <col min="23" max="23" width="11.6328125" customWidth="1"/>
    <col min="24" max="24" width="45.453125" customWidth="1"/>
    <col min="26" max="26" width="5.08984375" customWidth="1"/>
    <col min="27" max="27" width="10.453125" customWidth="1"/>
    <col min="30" max="30" width="9" customWidth="1"/>
    <col min="38" max="38" width="10" customWidth="1"/>
    <col min="39" max="39" width="12.08984375" customWidth="1"/>
  </cols>
  <sheetData>
    <row r="1" spans="2:24" ht="14.5" customHeight="1" x14ac:dyDescent="0.35">
      <c r="B1" s="142" t="s">
        <v>165</v>
      </c>
      <c r="C1" s="15" t="s">
        <v>53</v>
      </c>
      <c r="D1" s="15" t="s">
        <v>33</v>
      </c>
      <c r="E1" s="15" t="s">
        <v>8</v>
      </c>
      <c r="F1" s="15" t="s">
        <v>9</v>
      </c>
      <c r="G1" s="15" t="s">
        <v>34</v>
      </c>
      <c r="H1" s="15" t="s">
        <v>35</v>
      </c>
      <c r="I1" s="38"/>
      <c r="K1" s="45" t="s">
        <v>53</v>
      </c>
      <c r="L1" s="15" t="s">
        <v>33</v>
      </c>
      <c r="M1" s="15" t="s">
        <v>8</v>
      </c>
      <c r="N1" s="15" t="s">
        <v>9</v>
      </c>
      <c r="O1" s="15" t="s">
        <v>34</v>
      </c>
      <c r="P1" s="15" t="s">
        <v>35</v>
      </c>
      <c r="Q1" s="9"/>
      <c r="R1" s="9"/>
      <c r="S1" s="9"/>
      <c r="T1" s="9"/>
      <c r="U1" s="46"/>
      <c r="V1" s="9"/>
      <c r="W1" s="9"/>
      <c r="X1" s="46"/>
    </row>
    <row r="2" spans="2:24" x14ac:dyDescent="0.35">
      <c r="B2" s="142"/>
      <c r="C2" s="15" t="s">
        <v>8</v>
      </c>
      <c r="D2" s="40">
        <v>20</v>
      </c>
      <c r="E2" s="40">
        <v>438</v>
      </c>
      <c r="F2" s="40">
        <v>25</v>
      </c>
      <c r="G2" s="40">
        <v>0</v>
      </c>
      <c r="H2" s="40">
        <v>17</v>
      </c>
      <c r="I2" s="39">
        <f>SUM(D2:H2)</f>
        <v>500</v>
      </c>
      <c r="K2" s="45" t="s">
        <v>33</v>
      </c>
      <c r="L2" s="40">
        <v>0</v>
      </c>
      <c r="M2" s="40">
        <v>2292</v>
      </c>
      <c r="N2" s="40">
        <v>6721</v>
      </c>
      <c r="O2" s="40">
        <v>3310</v>
      </c>
      <c r="P2" s="40">
        <v>6275</v>
      </c>
      <c r="Q2" s="9"/>
      <c r="R2" s="9"/>
      <c r="S2" s="9"/>
      <c r="T2" s="9"/>
      <c r="U2" s="46"/>
      <c r="V2" s="9"/>
      <c r="W2" s="9"/>
      <c r="X2" s="46"/>
    </row>
    <row r="3" spans="2:24" x14ac:dyDescent="0.35">
      <c r="B3" s="142"/>
      <c r="C3" s="15" t="s">
        <v>9</v>
      </c>
      <c r="D3" s="40">
        <v>69</v>
      </c>
      <c r="E3" s="40">
        <v>9</v>
      </c>
      <c r="F3" s="40">
        <v>284</v>
      </c>
      <c r="G3" s="40">
        <v>107</v>
      </c>
      <c r="H3" s="40">
        <v>28</v>
      </c>
      <c r="I3" s="39">
        <f>SUM(D3:H3)</f>
        <v>497</v>
      </c>
      <c r="K3" s="45" t="s">
        <v>8</v>
      </c>
      <c r="L3" s="40">
        <v>15</v>
      </c>
      <c r="M3" s="40">
        <v>407</v>
      </c>
      <c r="N3" s="40">
        <v>38</v>
      </c>
      <c r="O3" s="40">
        <v>3</v>
      </c>
      <c r="P3" s="40">
        <v>37</v>
      </c>
      <c r="Q3" s="9"/>
      <c r="R3" s="9">
        <f>SUM(L2:P6)</f>
        <v>20593</v>
      </c>
      <c r="S3" s="128" t="s">
        <v>71</v>
      </c>
      <c r="T3" s="128"/>
      <c r="U3" s="46"/>
      <c r="V3" s="9"/>
      <c r="W3" s="9"/>
      <c r="X3" s="46"/>
    </row>
    <row r="4" spans="2:24" x14ac:dyDescent="0.35">
      <c r="B4" s="142"/>
      <c r="C4" s="15" t="s">
        <v>34</v>
      </c>
      <c r="D4" s="40">
        <v>54</v>
      </c>
      <c r="E4" s="40">
        <v>0</v>
      </c>
      <c r="F4" s="40">
        <v>104</v>
      </c>
      <c r="G4" s="40">
        <v>340</v>
      </c>
      <c r="H4" s="40">
        <v>1</v>
      </c>
      <c r="I4" s="39">
        <f>SUM(D4:H4)</f>
        <v>499</v>
      </c>
      <c r="K4" s="45" t="s">
        <v>9</v>
      </c>
      <c r="L4" s="40">
        <v>12</v>
      </c>
      <c r="M4" s="40">
        <v>4</v>
      </c>
      <c r="N4" s="40">
        <v>444</v>
      </c>
      <c r="O4" s="40">
        <v>29</v>
      </c>
      <c r="P4" s="40">
        <v>8</v>
      </c>
      <c r="Q4" s="9"/>
      <c r="R4" s="42">
        <v>22151</v>
      </c>
      <c r="T4" s="9" t="s">
        <v>72</v>
      </c>
      <c r="U4" s="46"/>
      <c r="V4" s="9"/>
      <c r="W4" s="9"/>
      <c r="X4" s="46"/>
    </row>
    <row r="5" spans="2:24" x14ac:dyDescent="0.35">
      <c r="B5" s="142"/>
      <c r="C5" s="15" t="s">
        <v>35</v>
      </c>
      <c r="D5" s="40">
        <v>54</v>
      </c>
      <c r="E5" s="40">
        <v>5</v>
      </c>
      <c r="F5" s="40">
        <v>14</v>
      </c>
      <c r="G5" s="40">
        <v>0</v>
      </c>
      <c r="H5" s="40">
        <v>427</v>
      </c>
      <c r="I5" s="39">
        <f>SUM(D5:H5)</f>
        <v>500</v>
      </c>
      <c r="K5" s="45" t="s">
        <v>34</v>
      </c>
      <c r="L5" s="40">
        <v>10</v>
      </c>
      <c r="M5" s="40">
        <v>2</v>
      </c>
      <c r="N5" s="40">
        <v>35</v>
      </c>
      <c r="O5" s="40">
        <v>445</v>
      </c>
      <c r="P5" s="40">
        <v>6</v>
      </c>
      <c r="Q5" s="9"/>
      <c r="R5" s="9">
        <f>22151-20592</f>
        <v>1559</v>
      </c>
      <c r="S5" s="9"/>
      <c r="T5" t="s">
        <v>73</v>
      </c>
      <c r="U5" s="46"/>
      <c r="V5" s="9"/>
      <c r="W5" s="9"/>
      <c r="X5" s="46"/>
    </row>
    <row r="6" spans="2:24" x14ac:dyDescent="0.35">
      <c r="B6" s="142"/>
      <c r="I6" s="39">
        <f>SUM(I2:I5)</f>
        <v>1996</v>
      </c>
      <c r="K6" s="45" t="s">
        <v>35</v>
      </c>
      <c r="L6" s="40">
        <v>9</v>
      </c>
      <c r="M6" s="40">
        <v>11</v>
      </c>
      <c r="N6" s="40">
        <v>16</v>
      </c>
      <c r="O6" s="40">
        <v>5</v>
      </c>
      <c r="P6" s="43">
        <v>459</v>
      </c>
      <c r="Q6" s="9"/>
      <c r="R6" s="9">
        <f>2059300/22151</f>
        <v>92.966457496275567</v>
      </c>
      <c r="S6" s="9"/>
      <c r="T6" t="s">
        <v>74</v>
      </c>
      <c r="U6" s="46"/>
      <c r="V6" s="9"/>
      <c r="W6" s="9"/>
      <c r="X6" s="46"/>
    </row>
    <row r="7" spans="2:24" x14ac:dyDescent="0.35">
      <c r="B7" s="142"/>
      <c r="R7" s="9"/>
      <c r="S7" s="9"/>
      <c r="U7" s="46"/>
      <c r="V7" s="9"/>
      <c r="W7" s="9"/>
      <c r="X7" s="46"/>
    </row>
    <row r="8" spans="2:24" x14ac:dyDescent="0.35">
      <c r="B8" s="142"/>
      <c r="C8" s="15" t="s">
        <v>53</v>
      </c>
      <c r="D8" s="15" t="s">
        <v>11</v>
      </c>
      <c r="E8" s="15" t="s">
        <v>12</v>
      </c>
      <c r="F8" s="15" t="s">
        <v>13</v>
      </c>
      <c r="G8" s="15" t="s">
        <v>22</v>
      </c>
      <c r="R8" s="9"/>
      <c r="S8" s="9"/>
      <c r="U8" s="46"/>
      <c r="V8" s="9"/>
      <c r="W8" s="9"/>
      <c r="X8" s="46"/>
    </row>
    <row r="9" spans="2:24" x14ac:dyDescent="0.35">
      <c r="B9" s="142"/>
      <c r="C9" s="15" t="s">
        <v>8</v>
      </c>
      <c r="D9" s="58">
        <v>0.96899999999999997</v>
      </c>
      <c r="E9" s="58">
        <v>0.876</v>
      </c>
      <c r="F9" s="58">
        <v>0.92</v>
      </c>
      <c r="G9" s="40">
        <v>500</v>
      </c>
      <c r="R9" s="9"/>
      <c r="S9" s="9"/>
      <c r="U9" s="46"/>
      <c r="V9" s="9"/>
      <c r="W9" s="9"/>
      <c r="X9" s="46"/>
    </row>
    <row r="10" spans="2:24" x14ac:dyDescent="0.35">
      <c r="B10" s="142"/>
      <c r="C10" s="15" t="s">
        <v>9</v>
      </c>
      <c r="D10" s="58">
        <v>0.66500000000000004</v>
      </c>
      <c r="E10" s="58">
        <v>0.57099999999999995</v>
      </c>
      <c r="F10" s="58">
        <v>0.61399999999999999</v>
      </c>
      <c r="G10" s="40">
        <v>497</v>
      </c>
      <c r="M10" s="146" t="s">
        <v>165</v>
      </c>
      <c r="N10" s="146"/>
      <c r="O10" s="146"/>
      <c r="R10" s="9"/>
      <c r="S10" s="9"/>
      <c r="U10" s="46"/>
      <c r="V10" s="9"/>
      <c r="W10" s="9"/>
      <c r="X10" s="46"/>
    </row>
    <row r="11" spans="2:24" x14ac:dyDescent="0.35">
      <c r="B11" s="142"/>
      <c r="C11" s="15" t="s">
        <v>34</v>
      </c>
      <c r="D11" s="58">
        <v>0.76100000000000001</v>
      </c>
      <c r="E11" s="58">
        <v>0.68100000000000005</v>
      </c>
      <c r="F11" s="58">
        <v>0.71899999999999997</v>
      </c>
      <c r="G11" s="40">
        <v>499</v>
      </c>
      <c r="M11" s="15" t="s">
        <v>11</v>
      </c>
      <c r="N11" s="15" t="s">
        <v>12</v>
      </c>
      <c r="O11" s="15" t="s">
        <v>13</v>
      </c>
      <c r="P11" s="60" t="s">
        <v>29</v>
      </c>
      <c r="R11" s="9"/>
      <c r="S11" s="9"/>
      <c r="U11" s="46"/>
      <c r="V11" s="9"/>
      <c r="W11" s="9"/>
      <c r="X11" s="46"/>
    </row>
    <row r="12" spans="2:24" x14ac:dyDescent="0.35">
      <c r="B12" s="142"/>
      <c r="C12" s="15" t="s">
        <v>35</v>
      </c>
      <c r="D12" s="58">
        <v>0.90300000000000002</v>
      </c>
      <c r="E12" s="58">
        <v>0.85399999999999998</v>
      </c>
      <c r="F12" s="58">
        <v>0.878</v>
      </c>
      <c r="G12" s="40">
        <v>500</v>
      </c>
      <c r="L12" t="s">
        <v>172</v>
      </c>
      <c r="M12">
        <v>0.82450000000000001</v>
      </c>
      <c r="N12">
        <v>0.74550000000000005</v>
      </c>
      <c r="O12">
        <v>0.78275000000000006</v>
      </c>
      <c r="P12">
        <v>0.746</v>
      </c>
      <c r="R12" s="9"/>
      <c r="S12" s="9"/>
      <c r="U12" s="46"/>
      <c r="V12" s="9"/>
      <c r="W12" s="9"/>
      <c r="X12" s="46"/>
    </row>
    <row r="13" spans="2:24" x14ac:dyDescent="0.35">
      <c r="B13" s="142"/>
      <c r="C13" s="15" t="s">
        <v>27</v>
      </c>
      <c r="D13" s="59">
        <f>AVERAGE(D9:D12)</f>
        <v>0.82450000000000001</v>
      </c>
      <c r="E13" s="59">
        <f>AVERAGE(E9:E12)</f>
        <v>0.74550000000000005</v>
      </c>
      <c r="F13" s="59">
        <f>AVERAGE(F9:F12)</f>
        <v>0.78275000000000006</v>
      </c>
      <c r="G13" s="40"/>
      <c r="L13" t="s">
        <v>171</v>
      </c>
      <c r="M13">
        <v>0.88774999999999993</v>
      </c>
      <c r="N13">
        <v>0.79474999999999996</v>
      </c>
      <c r="O13">
        <v>0.83850000000000002</v>
      </c>
      <c r="P13">
        <v>0.79500000000000004</v>
      </c>
      <c r="R13" s="9"/>
      <c r="S13" s="9"/>
      <c r="U13" s="46"/>
      <c r="V13" s="9"/>
      <c r="W13" s="9"/>
      <c r="X13" s="46"/>
    </row>
    <row r="14" spans="2:24" x14ac:dyDescent="0.35">
      <c r="B14" s="142"/>
      <c r="C14" s="15" t="s">
        <v>28</v>
      </c>
      <c r="D14" s="58">
        <v>0.746</v>
      </c>
      <c r="E14" s="58">
        <v>0.746</v>
      </c>
      <c r="F14" s="58">
        <v>0.746</v>
      </c>
      <c r="G14" s="40"/>
      <c r="R14" s="9"/>
      <c r="S14" s="9"/>
      <c r="U14" s="46"/>
      <c r="V14" s="9"/>
      <c r="W14" s="9"/>
      <c r="X14" s="46"/>
    </row>
    <row r="15" spans="2:24" x14ac:dyDescent="0.35">
      <c r="B15" s="142"/>
      <c r="C15" s="60" t="s">
        <v>29</v>
      </c>
      <c r="D15" s="132">
        <v>0.746</v>
      </c>
      <c r="E15" s="133"/>
      <c r="F15" s="134"/>
      <c r="G15" s="40"/>
      <c r="R15" s="9"/>
      <c r="S15" s="9"/>
      <c r="U15" s="46"/>
      <c r="V15" s="9"/>
      <c r="W15" s="9"/>
      <c r="X15" s="46"/>
    </row>
    <row r="16" spans="2:24" ht="14.5" customHeight="1" x14ac:dyDescent="0.35">
      <c r="B16" s="143" t="s">
        <v>192</v>
      </c>
      <c r="Q16" s="9"/>
      <c r="R16" s="9"/>
      <c r="S16" s="9"/>
      <c r="U16" s="46"/>
      <c r="V16" s="9"/>
      <c r="W16" s="9"/>
      <c r="X16" s="46"/>
    </row>
    <row r="17" spans="2:33" ht="14.5" customHeight="1" x14ac:dyDescent="0.35">
      <c r="B17" s="143"/>
      <c r="E17" t="s">
        <v>31</v>
      </c>
      <c r="Q17" s="9"/>
      <c r="R17" s="9"/>
      <c r="S17" s="9"/>
      <c r="U17" s="46"/>
      <c r="V17" s="9"/>
      <c r="W17" s="9"/>
      <c r="X17" s="46"/>
    </row>
    <row r="18" spans="2:33" ht="14.5" customHeight="1" x14ac:dyDescent="0.35">
      <c r="B18" s="143"/>
      <c r="C18" s="15" t="s">
        <v>53</v>
      </c>
      <c r="D18" s="15" t="s">
        <v>33</v>
      </c>
      <c r="E18" s="15" t="s">
        <v>8</v>
      </c>
      <c r="F18" s="15" t="s">
        <v>9</v>
      </c>
      <c r="G18" s="15" t="s">
        <v>34</v>
      </c>
      <c r="H18" s="15" t="s">
        <v>35</v>
      </c>
      <c r="I18" s="38"/>
      <c r="Q18" s="9"/>
      <c r="R18" s="9"/>
      <c r="S18" s="9"/>
      <c r="U18" s="46"/>
      <c r="V18" s="9"/>
      <c r="W18" s="9"/>
      <c r="X18" s="46"/>
    </row>
    <row r="19" spans="2:33" ht="14.5" customHeight="1" x14ac:dyDescent="0.35">
      <c r="B19" s="143"/>
      <c r="C19" s="15" t="s">
        <v>33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39"/>
      <c r="Q19" s="9"/>
      <c r="R19" s="9"/>
      <c r="S19" s="9"/>
      <c r="U19" s="46"/>
      <c r="V19" s="9"/>
      <c r="W19" s="9"/>
      <c r="X19" s="46"/>
    </row>
    <row r="20" spans="2:33" ht="14.5" customHeight="1" x14ac:dyDescent="0.35">
      <c r="B20" s="143"/>
      <c r="C20" s="15" t="s">
        <v>8</v>
      </c>
      <c r="D20" s="40">
        <v>21</v>
      </c>
      <c r="E20" s="40">
        <v>447</v>
      </c>
      <c r="F20" s="40">
        <v>10</v>
      </c>
      <c r="G20" s="40">
        <v>0</v>
      </c>
      <c r="H20" s="40">
        <v>22</v>
      </c>
      <c r="I20" s="39"/>
      <c r="Q20" s="9"/>
      <c r="R20" s="9"/>
      <c r="S20" s="9"/>
      <c r="U20" s="46"/>
      <c r="V20" s="9"/>
      <c r="W20" s="9"/>
      <c r="X20" s="46"/>
    </row>
    <row r="21" spans="2:33" ht="13" customHeight="1" x14ac:dyDescent="0.35">
      <c r="B21" s="143"/>
      <c r="C21" s="15" t="s">
        <v>9</v>
      </c>
      <c r="D21" s="40">
        <v>65</v>
      </c>
      <c r="E21" s="40">
        <v>16</v>
      </c>
      <c r="F21" s="40">
        <v>342</v>
      </c>
      <c r="G21" s="40">
        <v>66</v>
      </c>
      <c r="H21" s="40">
        <v>8</v>
      </c>
      <c r="I21" s="39"/>
      <c r="Q21" s="9"/>
      <c r="R21" s="9"/>
      <c r="S21" s="9"/>
      <c r="U21" s="46"/>
      <c r="V21" s="9"/>
      <c r="W21" s="9"/>
      <c r="X21" s="46"/>
    </row>
    <row r="22" spans="2:33" ht="15" customHeight="1" x14ac:dyDescent="0.35">
      <c r="B22" s="143"/>
      <c r="C22" s="15" t="s">
        <v>34</v>
      </c>
      <c r="D22" s="40">
        <v>50</v>
      </c>
      <c r="E22" s="40">
        <v>0</v>
      </c>
      <c r="F22" s="40">
        <v>56</v>
      </c>
      <c r="G22" s="40">
        <v>390</v>
      </c>
      <c r="H22" s="40">
        <v>2</v>
      </c>
      <c r="I22" s="39"/>
      <c r="Q22" s="9"/>
      <c r="R22" s="9"/>
      <c r="S22" s="9"/>
      <c r="U22" s="46"/>
      <c r="V22" s="9"/>
      <c r="W22" s="9"/>
      <c r="X22" s="46"/>
    </row>
    <row r="23" spans="2:33" x14ac:dyDescent="0.35">
      <c r="B23" s="143"/>
      <c r="C23" s="15" t="s">
        <v>35</v>
      </c>
      <c r="D23" s="40">
        <v>76</v>
      </c>
      <c r="E23" s="40">
        <v>9</v>
      </c>
      <c r="F23" s="40">
        <v>7</v>
      </c>
      <c r="G23" s="40">
        <v>1</v>
      </c>
      <c r="H23" s="40">
        <v>407</v>
      </c>
      <c r="I23" s="39"/>
      <c r="K23" s="47"/>
      <c r="L23" s="9" t="s">
        <v>70</v>
      </c>
      <c r="M23" s="9"/>
      <c r="N23" s="9"/>
      <c r="O23" s="9"/>
      <c r="P23" s="9"/>
      <c r="Q23" s="9"/>
      <c r="R23" s="9"/>
      <c r="S23" s="9" t="s">
        <v>70</v>
      </c>
      <c r="T23" s="9"/>
      <c r="U23" s="46"/>
      <c r="V23" s="9"/>
      <c r="W23" s="9"/>
      <c r="X23" s="46"/>
    </row>
    <row r="24" spans="2:33" ht="39" x14ac:dyDescent="0.35">
      <c r="B24" s="143"/>
      <c r="I24" s="39">
        <f>SUM(I19:I23)</f>
        <v>0</v>
      </c>
      <c r="K24" s="45" t="s">
        <v>53</v>
      </c>
      <c r="L24" s="15" t="s">
        <v>33</v>
      </c>
      <c r="M24" s="15" t="s">
        <v>8</v>
      </c>
      <c r="N24" s="15" t="s">
        <v>9</v>
      </c>
      <c r="O24" s="15" t="s">
        <v>34</v>
      </c>
      <c r="P24" s="15" t="s">
        <v>35</v>
      </c>
      <c r="Q24" s="9"/>
      <c r="R24" s="15" t="s">
        <v>53</v>
      </c>
      <c r="S24" s="15" t="s">
        <v>54</v>
      </c>
      <c r="T24" s="15" t="s">
        <v>55</v>
      </c>
      <c r="U24" s="48" t="s">
        <v>56</v>
      </c>
      <c r="V24" s="9"/>
      <c r="W24" s="15" t="s">
        <v>65</v>
      </c>
      <c r="X24" s="48" t="s">
        <v>66</v>
      </c>
      <c r="AA24" s="55" t="s">
        <v>53</v>
      </c>
      <c r="AB24" s="53" t="s">
        <v>89</v>
      </c>
      <c r="AC24" s="54" t="s">
        <v>79</v>
      </c>
      <c r="AD24" s="53" t="s">
        <v>90</v>
      </c>
      <c r="AE24" s="54" t="s">
        <v>78</v>
      </c>
      <c r="AF24" s="67" t="s">
        <v>91</v>
      </c>
      <c r="AG24" s="54" t="s">
        <v>80</v>
      </c>
    </row>
    <row r="25" spans="2:33" x14ac:dyDescent="0.35">
      <c r="B25" s="143"/>
      <c r="C25" s="15" t="s">
        <v>53</v>
      </c>
      <c r="D25" s="15" t="s">
        <v>147</v>
      </c>
      <c r="E25" s="15" t="s">
        <v>148</v>
      </c>
      <c r="F25" s="15" t="s">
        <v>13</v>
      </c>
      <c r="G25" s="15" t="s">
        <v>146</v>
      </c>
      <c r="K25" s="45" t="s">
        <v>33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9"/>
      <c r="R25" s="15" t="s">
        <v>8</v>
      </c>
      <c r="S25" s="40">
        <v>407</v>
      </c>
      <c r="T25" s="40" t="s">
        <v>57</v>
      </c>
      <c r="U25" s="49" t="s">
        <v>58</v>
      </c>
      <c r="V25" s="9"/>
      <c r="W25" s="15" t="s">
        <v>11</v>
      </c>
      <c r="X25" s="49" t="s">
        <v>67</v>
      </c>
      <c r="AA25" s="56" t="s">
        <v>8</v>
      </c>
      <c r="AB25" s="61">
        <v>0.81399999999999995</v>
      </c>
      <c r="AC25" s="62">
        <v>0.63</v>
      </c>
      <c r="AD25" s="63">
        <v>0.95799999999999996</v>
      </c>
      <c r="AE25" s="64">
        <v>1</v>
      </c>
      <c r="AF25" s="61">
        <v>0.88</v>
      </c>
      <c r="AG25" s="62">
        <v>0.77</v>
      </c>
    </row>
    <row r="26" spans="2:33" x14ac:dyDescent="0.35">
      <c r="B26" s="143"/>
      <c r="C26" s="15" t="s">
        <v>33</v>
      </c>
      <c r="D26" s="40">
        <v>0</v>
      </c>
      <c r="E26" s="40">
        <v>0</v>
      </c>
      <c r="F26" s="40">
        <v>0</v>
      </c>
      <c r="G26" s="40">
        <v>0</v>
      </c>
      <c r="K26" s="45" t="s">
        <v>8</v>
      </c>
      <c r="L26" s="40">
        <v>15</v>
      </c>
      <c r="M26" s="40">
        <v>407</v>
      </c>
      <c r="N26" s="40">
        <v>38</v>
      </c>
      <c r="O26" s="40">
        <v>3</v>
      </c>
      <c r="P26" s="40">
        <v>37</v>
      </c>
      <c r="Q26" s="9"/>
      <c r="R26" s="15" t="s">
        <v>9</v>
      </c>
      <c r="S26" s="40">
        <v>444</v>
      </c>
      <c r="T26" s="40" t="s">
        <v>59</v>
      </c>
      <c r="U26" s="49" t="s">
        <v>60</v>
      </c>
      <c r="V26" s="9"/>
      <c r="W26" s="15" t="s">
        <v>12</v>
      </c>
      <c r="X26" s="49" t="s">
        <v>68</v>
      </c>
      <c r="AA26" s="56" t="s">
        <v>9</v>
      </c>
      <c r="AB26" s="61">
        <v>0.89300000000000002</v>
      </c>
      <c r="AC26" s="62">
        <v>0.38</v>
      </c>
      <c r="AD26" s="63">
        <v>0.83299999999999996</v>
      </c>
      <c r="AE26" s="64">
        <v>1</v>
      </c>
      <c r="AF26" s="61">
        <v>0.86199999999999999</v>
      </c>
      <c r="AG26" s="62">
        <v>0.55000000000000004</v>
      </c>
    </row>
    <row r="27" spans="2:33" x14ac:dyDescent="0.35">
      <c r="B27" s="143"/>
      <c r="C27" s="15" t="s">
        <v>8</v>
      </c>
      <c r="D27" s="40">
        <v>0.94699999999999995</v>
      </c>
      <c r="E27" s="40">
        <v>0.89400000000000002</v>
      </c>
      <c r="F27" s="40">
        <v>0.92</v>
      </c>
      <c r="G27" s="40">
        <v>500</v>
      </c>
      <c r="K27" s="45" t="s">
        <v>9</v>
      </c>
      <c r="L27" s="40">
        <v>12</v>
      </c>
      <c r="M27" s="40">
        <v>4</v>
      </c>
      <c r="N27" s="40">
        <v>444</v>
      </c>
      <c r="O27" s="40">
        <v>29</v>
      </c>
      <c r="P27" s="40">
        <v>8</v>
      </c>
      <c r="Q27" s="9"/>
      <c r="R27" s="15" t="s">
        <v>34</v>
      </c>
      <c r="S27" s="40">
        <v>445</v>
      </c>
      <c r="T27" s="40" t="s">
        <v>61</v>
      </c>
      <c r="U27" s="49" t="s">
        <v>62</v>
      </c>
      <c r="V27" s="9"/>
      <c r="W27" s="15" t="s">
        <v>13</v>
      </c>
      <c r="X27" s="49" t="s">
        <v>69</v>
      </c>
      <c r="AA27" s="56" t="s">
        <v>34</v>
      </c>
      <c r="AB27" s="61">
        <v>0.89300000000000002</v>
      </c>
      <c r="AC27" s="62">
        <v>0.88</v>
      </c>
      <c r="AD27" s="61">
        <v>0.92300000000000004</v>
      </c>
      <c r="AE27" s="62">
        <v>0.76</v>
      </c>
      <c r="AF27" s="61">
        <v>0.90800000000000003</v>
      </c>
      <c r="AG27" s="62">
        <v>0.81</v>
      </c>
    </row>
    <row r="28" spans="2:33" x14ac:dyDescent="0.35">
      <c r="B28" s="143"/>
      <c r="C28" s="15" t="s">
        <v>9</v>
      </c>
      <c r="D28" s="40">
        <v>0.82399999999999995</v>
      </c>
      <c r="E28" s="40">
        <v>0.68799999999999994</v>
      </c>
      <c r="F28" s="40">
        <v>0.75</v>
      </c>
      <c r="G28" s="40">
        <v>497</v>
      </c>
      <c r="K28" s="45" t="s">
        <v>34</v>
      </c>
      <c r="L28" s="40">
        <v>10</v>
      </c>
      <c r="M28" s="40">
        <v>2</v>
      </c>
      <c r="N28" s="40">
        <v>35</v>
      </c>
      <c r="O28" s="40">
        <v>445</v>
      </c>
      <c r="P28" s="40">
        <v>6</v>
      </c>
      <c r="Q28" s="9"/>
      <c r="R28" s="15" t="s">
        <v>35</v>
      </c>
      <c r="S28" s="40">
        <v>459</v>
      </c>
      <c r="T28" s="40" t="s">
        <v>63</v>
      </c>
      <c r="U28" s="49" t="s">
        <v>64</v>
      </c>
      <c r="V28" s="9"/>
      <c r="W28" s="9"/>
      <c r="X28" s="46"/>
      <c r="AA28" s="56" t="s">
        <v>35</v>
      </c>
      <c r="AB28" s="61">
        <v>0.91800000000000004</v>
      </c>
      <c r="AC28" s="62">
        <v>0.3</v>
      </c>
      <c r="AD28" s="63">
        <v>0.9</v>
      </c>
      <c r="AE28" s="64">
        <v>1</v>
      </c>
      <c r="AF28" s="61">
        <v>0.90900000000000003</v>
      </c>
      <c r="AG28" s="62">
        <v>0.46</v>
      </c>
    </row>
    <row r="29" spans="2:33" x14ac:dyDescent="0.35">
      <c r="B29" s="143"/>
      <c r="C29" s="15" t="s">
        <v>34</v>
      </c>
      <c r="D29" s="40">
        <v>0.85299999999999998</v>
      </c>
      <c r="E29" s="40">
        <v>0.78300000000000003</v>
      </c>
      <c r="F29" s="40">
        <v>0.81699999999999995</v>
      </c>
      <c r="G29" s="40">
        <v>498</v>
      </c>
      <c r="K29" s="45" t="s">
        <v>35</v>
      </c>
      <c r="L29" s="40">
        <v>9</v>
      </c>
      <c r="M29" s="40">
        <v>11</v>
      </c>
      <c r="N29" s="40">
        <v>16</v>
      </c>
      <c r="O29" s="40">
        <v>5</v>
      </c>
      <c r="P29" s="43">
        <v>459</v>
      </c>
      <c r="Q29" s="9"/>
      <c r="R29" s="9"/>
      <c r="S29" s="9"/>
      <c r="T29" s="9"/>
      <c r="U29" s="46"/>
      <c r="V29" s="9"/>
      <c r="W29" s="9"/>
      <c r="X29" s="46"/>
      <c r="AA29" s="56" t="s">
        <v>27</v>
      </c>
      <c r="AB29" s="65">
        <f t="shared" ref="AB29:AG29" si="0">AVERAGE(AB25:AB28)</f>
        <v>0.87949999999999995</v>
      </c>
      <c r="AC29" s="66">
        <f t="shared" si="0"/>
        <v>0.54749999999999999</v>
      </c>
      <c r="AD29" s="66">
        <f t="shared" si="0"/>
        <v>0.90349999999999997</v>
      </c>
      <c r="AE29" s="66">
        <f t="shared" si="0"/>
        <v>0.94</v>
      </c>
      <c r="AF29" s="66">
        <f t="shared" si="0"/>
        <v>0.88975000000000004</v>
      </c>
      <c r="AG29" s="66">
        <f t="shared" si="0"/>
        <v>0.64749999999999996</v>
      </c>
    </row>
    <row r="30" spans="2:33" x14ac:dyDescent="0.35">
      <c r="B30" s="143"/>
      <c r="C30" s="15" t="s">
        <v>35</v>
      </c>
      <c r="D30" s="40">
        <v>0.92700000000000005</v>
      </c>
      <c r="E30" s="40">
        <v>0.81399999999999995</v>
      </c>
      <c r="F30" s="40">
        <v>0.86699999999999999</v>
      </c>
      <c r="G30" s="40">
        <v>500</v>
      </c>
      <c r="K30" s="47"/>
      <c r="L30" s="9"/>
      <c r="M30" s="9"/>
      <c r="N30" s="9"/>
      <c r="O30" s="9"/>
      <c r="P30" s="9"/>
      <c r="Q30" s="9"/>
      <c r="R30" s="9"/>
      <c r="S30" s="9"/>
      <c r="T30" s="9"/>
      <c r="U30" s="46"/>
      <c r="V30" s="9"/>
      <c r="W30" s="9"/>
      <c r="X30" s="46"/>
    </row>
    <row r="31" spans="2:33" x14ac:dyDescent="0.35">
      <c r="B31" s="143"/>
      <c r="C31" s="15" t="s">
        <v>27</v>
      </c>
      <c r="D31" s="59">
        <f>AVERAGE(D27:D30)</f>
        <v>0.88774999999999993</v>
      </c>
      <c r="E31" s="59">
        <f>AVERAGE(E27:E30)</f>
        <v>0.79474999999999996</v>
      </c>
      <c r="F31" s="59">
        <f>AVERAGE(F27:F30)</f>
        <v>0.83850000000000002</v>
      </c>
      <c r="K31" s="47"/>
      <c r="L31" s="9"/>
      <c r="M31" s="9"/>
      <c r="N31" s="9"/>
      <c r="O31" s="9"/>
      <c r="P31" s="9"/>
      <c r="Q31" s="9"/>
      <c r="R31" s="47"/>
      <c r="S31" s="9" t="s">
        <v>70</v>
      </c>
      <c r="T31" s="9"/>
      <c r="U31" s="9"/>
      <c r="V31" s="9"/>
      <c r="W31" s="9"/>
      <c r="X31" s="46"/>
      <c r="AB31">
        <f>AB29-AC29</f>
        <v>0.33199999999999996</v>
      </c>
    </row>
    <row r="32" spans="2:33" x14ac:dyDescent="0.35">
      <c r="B32" s="143"/>
      <c r="C32" s="15" t="s">
        <v>28</v>
      </c>
      <c r="D32" s="58">
        <v>0.79500000000000004</v>
      </c>
      <c r="E32" s="58">
        <v>0.79500000000000004</v>
      </c>
      <c r="F32" s="58">
        <v>0.79500000000000004</v>
      </c>
      <c r="Q32" s="9"/>
      <c r="R32" s="45" t="s">
        <v>97</v>
      </c>
      <c r="S32" s="15" t="s">
        <v>11</v>
      </c>
      <c r="T32" s="15" t="s">
        <v>12</v>
      </c>
      <c r="U32" s="15" t="s">
        <v>13</v>
      </c>
      <c r="V32" s="9"/>
      <c r="W32" s="9"/>
      <c r="X32" s="46"/>
      <c r="AF32">
        <f>AF29-AG29</f>
        <v>0.24225000000000008</v>
      </c>
    </row>
    <row r="33" spans="2:39" x14ac:dyDescent="0.35">
      <c r="B33" s="143"/>
      <c r="C33" s="60" t="s">
        <v>29</v>
      </c>
      <c r="D33" s="132">
        <v>0.79500000000000004</v>
      </c>
      <c r="E33" s="133"/>
      <c r="F33" s="134"/>
      <c r="Q33" s="9"/>
      <c r="R33" s="45" t="s">
        <v>8</v>
      </c>
      <c r="S33" s="58">
        <v>0.95799999999999996</v>
      </c>
      <c r="T33" s="58">
        <v>0.81399999999999995</v>
      </c>
      <c r="U33" s="58">
        <v>0.88</v>
      </c>
      <c r="V33" s="9"/>
      <c r="W33" s="9"/>
      <c r="X33" s="46"/>
    </row>
    <row r="34" spans="2:39" x14ac:dyDescent="0.35">
      <c r="D34" t="s">
        <v>51</v>
      </c>
      <c r="Q34" s="9"/>
      <c r="R34" s="45" t="s">
        <v>9</v>
      </c>
      <c r="S34" s="58">
        <v>0.83299999999999996</v>
      </c>
      <c r="T34" s="58">
        <v>0.89300000000000002</v>
      </c>
      <c r="U34" s="58">
        <v>0.86199999999999999</v>
      </c>
      <c r="V34" s="9"/>
      <c r="W34" s="9"/>
      <c r="X34" s="46"/>
    </row>
    <row r="35" spans="2:39" ht="17" customHeight="1" x14ac:dyDescent="0.35">
      <c r="B35" s="144" t="s">
        <v>145</v>
      </c>
      <c r="C35" s="15" t="s">
        <v>53</v>
      </c>
      <c r="D35" s="15" t="s">
        <v>33</v>
      </c>
      <c r="E35" s="15" t="s">
        <v>8</v>
      </c>
      <c r="F35" s="15" t="s">
        <v>9</v>
      </c>
      <c r="G35" s="15" t="s">
        <v>34</v>
      </c>
      <c r="H35" s="15" t="s">
        <v>35</v>
      </c>
      <c r="I35" s="41"/>
      <c r="Q35" s="9"/>
      <c r="R35" s="45" t="s">
        <v>34</v>
      </c>
      <c r="S35" s="58">
        <v>0.92300000000000004</v>
      </c>
      <c r="T35" s="58">
        <v>0.89300000000000002</v>
      </c>
      <c r="U35" s="58">
        <v>0.90800000000000003</v>
      </c>
      <c r="V35" s="9"/>
      <c r="W35" s="9"/>
      <c r="X35" s="46"/>
      <c r="AA35" s="55" t="s">
        <v>53</v>
      </c>
      <c r="AB35" s="53" t="s">
        <v>87</v>
      </c>
      <c r="AC35" s="54" t="s">
        <v>77</v>
      </c>
      <c r="AD35" s="53" t="s">
        <v>88</v>
      </c>
      <c r="AE35" s="54" t="s">
        <v>85</v>
      </c>
      <c r="AF35" s="67" t="s">
        <v>91</v>
      </c>
      <c r="AG35" s="54" t="s">
        <v>86</v>
      </c>
    </row>
    <row r="36" spans="2:39" x14ac:dyDescent="0.35">
      <c r="B36" s="145"/>
      <c r="C36" s="15" t="s">
        <v>8</v>
      </c>
      <c r="D36" s="40">
        <v>15</v>
      </c>
      <c r="E36" s="40">
        <v>447</v>
      </c>
      <c r="F36" s="40">
        <v>17</v>
      </c>
      <c r="G36" s="40">
        <v>1</v>
      </c>
      <c r="H36" s="40">
        <v>20</v>
      </c>
      <c r="I36" s="42">
        <f>SUM(D36:H36)</f>
        <v>500</v>
      </c>
      <c r="Q36" s="9"/>
      <c r="R36" s="45" t="s">
        <v>35</v>
      </c>
      <c r="S36" s="58">
        <v>0.9</v>
      </c>
      <c r="T36" s="58">
        <v>0.91800000000000004</v>
      </c>
      <c r="U36" s="58">
        <v>0.90900000000000003</v>
      </c>
      <c r="V36" s="9"/>
      <c r="W36" s="9"/>
      <c r="X36" s="46"/>
      <c r="AA36" s="56" t="s">
        <v>8</v>
      </c>
      <c r="AB36" s="61">
        <v>0.68799999999999994</v>
      </c>
      <c r="AC36" s="62">
        <v>0.63</v>
      </c>
      <c r="AD36" s="63">
        <v>0.95899999999999996</v>
      </c>
      <c r="AE36" s="64">
        <v>1</v>
      </c>
      <c r="AF36" s="61">
        <v>0.8</v>
      </c>
      <c r="AG36" s="62">
        <v>0.77</v>
      </c>
    </row>
    <row r="37" spans="2:39" x14ac:dyDescent="0.35">
      <c r="B37" s="145"/>
      <c r="C37" s="15" t="s">
        <v>9</v>
      </c>
      <c r="D37" s="40">
        <v>73</v>
      </c>
      <c r="E37" s="40">
        <v>18</v>
      </c>
      <c r="F37" s="40">
        <v>350</v>
      </c>
      <c r="G37" s="40">
        <v>43</v>
      </c>
      <c r="H37" s="40">
        <v>13</v>
      </c>
      <c r="I37" s="42">
        <f>SUM(D37:H37)</f>
        <v>497</v>
      </c>
      <c r="Q37" s="9"/>
      <c r="R37" s="45" t="s">
        <v>27</v>
      </c>
      <c r="S37" s="59">
        <v>0.90349999999999997</v>
      </c>
      <c r="T37" s="59" t="s">
        <v>75</v>
      </c>
      <c r="U37" s="59" t="s">
        <v>76</v>
      </c>
      <c r="V37" s="9"/>
      <c r="W37" s="9"/>
      <c r="X37" s="46"/>
      <c r="AA37" s="56" t="s">
        <v>9</v>
      </c>
      <c r="AB37" s="61">
        <v>0.64600000000000002</v>
      </c>
      <c r="AC37" s="62">
        <v>0.38</v>
      </c>
      <c r="AD37" s="63">
        <v>0.52600000000000002</v>
      </c>
      <c r="AE37" s="64">
        <v>1</v>
      </c>
      <c r="AF37" s="61">
        <v>0.57999999999999996</v>
      </c>
      <c r="AG37" s="62">
        <v>0.55000000000000004</v>
      </c>
      <c r="AJ37" s="45" t="s">
        <v>53</v>
      </c>
      <c r="AK37" s="15" t="s">
        <v>11</v>
      </c>
      <c r="AL37" s="15" t="s">
        <v>12</v>
      </c>
      <c r="AM37" s="15" t="s">
        <v>13</v>
      </c>
    </row>
    <row r="38" spans="2:39" x14ac:dyDescent="0.35">
      <c r="B38" s="145"/>
      <c r="C38" s="15" t="s">
        <v>34</v>
      </c>
      <c r="D38" s="40">
        <v>47</v>
      </c>
      <c r="E38" s="40">
        <v>0</v>
      </c>
      <c r="F38" s="40">
        <v>23</v>
      </c>
      <c r="G38" s="40">
        <v>427</v>
      </c>
      <c r="H38" s="40">
        <v>2</v>
      </c>
      <c r="I38" s="42">
        <f>SUM(D38:H38)</f>
        <v>499</v>
      </c>
      <c r="Q38" s="9"/>
      <c r="R38" s="45" t="s">
        <v>28</v>
      </c>
      <c r="S38" s="58">
        <v>0.87970000000000004</v>
      </c>
      <c r="T38" s="58">
        <v>0.87970000000000004</v>
      </c>
      <c r="U38" s="58">
        <v>0.87970000000000004</v>
      </c>
      <c r="V38" s="9"/>
      <c r="W38" s="9"/>
      <c r="X38" s="46"/>
      <c r="AA38" s="56" t="s">
        <v>34</v>
      </c>
      <c r="AB38" s="61">
        <v>0.46800000000000003</v>
      </c>
      <c r="AC38" s="62">
        <v>0.88</v>
      </c>
      <c r="AD38" s="61">
        <v>0.64700000000000002</v>
      </c>
      <c r="AE38" s="62">
        <v>0.76</v>
      </c>
      <c r="AF38" s="61">
        <v>0.54300000000000004</v>
      </c>
      <c r="AG38" s="62">
        <v>0.81</v>
      </c>
      <c r="AJ38" s="45" t="s">
        <v>8</v>
      </c>
      <c r="AK38" s="58">
        <v>0.95799999999999996</v>
      </c>
      <c r="AL38" s="58">
        <v>0.81399999999999995</v>
      </c>
      <c r="AM38" s="58">
        <v>0.88</v>
      </c>
    </row>
    <row r="39" spans="2:39" x14ac:dyDescent="0.35">
      <c r="B39" s="145"/>
      <c r="C39" s="15" t="s">
        <v>35</v>
      </c>
      <c r="D39" s="40">
        <v>57</v>
      </c>
      <c r="E39" s="40">
        <v>12</v>
      </c>
      <c r="F39" s="40">
        <v>5</v>
      </c>
      <c r="G39" s="40">
        <v>1</v>
      </c>
      <c r="H39" s="40">
        <v>425</v>
      </c>
      <c r="I39" s="42">
        <f>SUM(D39:H39)</f>
        <v>500</v>
      </c>
      <c r="Q39" s="9"/>
      <c r="R39" s="57" t="s">
        <v>29</v>
      </c>
      <c r="S39" s="132">
        <v>0.87970000000000004</v>
      </c>
      <c r="T39" s="133"/>
      <c r="U39" s="134"/>
      <c r="V39" s="9"/>
      <c r="W39" s="9"/>
      <c r="X39" s="46"/>
      <c r="AA39" s="56" t="s">
        <v>35</v>
      </c>
      <c r="AB39" s="61">
        <v>0.92100000000000004</v>
      </c>
      <c r="AC39" s="62">
        <v>0.3</v>
      </c>
      <c r="AD39" s="63">
        <v>0.75800000000000001</v>
      </c>
      <c r="AE39" s="64">
        <v>1</v>
      </c>
      <c r="AF39" s="61">
        <v>0.83099999999999996</v>
      </c>
      <c r="AG39" s="62">
        <v>0.46</v>
      </c>
      <c r="AJ39" s="45" t="s">
        <v>9</v>
      </c>
      <c r="AK39" s="58">
        <v>0.83299999999999996</v>
      </c>
      <c r="AL39" s="58">
        <v>0.89300000000000002</v>
      </c>
      <c r="AM39" s="58">
        <v>0.86199999999999999</v>
      </c>
    </row>
    <row r="40" spans="2:39" x14ac:dyDescent="0.35">
      <c r="B40" s="145"/>
      <c r="C40" s="16"/>
      <c r="D40" s="16">
        <f>SUM(D36:H39)</f>
        <v>1996</v>
      </c>
      <c r="E40" s="16"/>
      <c r="F40" s="16"/>
      <c r="G40" s="16"/>
      <c r="H40" s="16"/>
      <c r="Q40" s="9"/>
      <c r="R40" s="9"/>
      <c r="S40" s="9"/>
      <c r="T40" s="9"/>
      <c r="U40" s="46"/>
      <c r="V40" s="9"/>
      <c r="W40" s="9"/>
      <c r="X40" s="46"/>
      <c r="AA40" s="56" t="s">
        <v>27</v>
      </c>
      <c r="AB40" s="65">
        <f t="shared" ref="AB40:AG40" si="1">AVERAGE(AB36:AB39)</f>
        <v>0.68074999999999997</v>
      </c>
      <c r="AC40" s="66">
        <f t="shared" si="1"/>
        <v>0.54749999999999999</v>
      </c>
      <c r="AD40" s="66">
        <f t="shared" si="1"/>
        <v>0.72249999999999992</v>
      </c>
      <c r="AE40" s="66">
        <f t="shared" si="1"/>
        <v>0.94</v>
      </c>
      <c r="AF40" s="66">
        <f t="shared" si="1"/>
        <v>0.6885</v>
      </c>
      <c r="AG40" s="66">
        <f t="shared" si="1"/>
        <v>0.64749999999999996</v>
      </c>
      <c r="AJ40" s="45" t="s">
        <v>34</v>
      </c>
      <c r="AK40" s="58">
        <v>0.92300000000000004</v>
      </c>
      <c r="AL40" s="58">
        <v>0.89300000000000002</v>
      </c>
      <c r="AM40" s="58">
        <v>0.90800000000000003</v>
      </c>
    </row>
    <row r="41" spans="2:39" ht="15" thickBot="1" x14ac:dyDescent="0.4">
      <c r="B41" s="145"/>
      <c r="C41" s="16"/>
      <c r="D41" s="16"/>
      <c r="E41" s="16"/>
      <c r="F41" s="16"/>
      <c r="G41" s="16"/>
      <c r="H41" s="16"/>
      <c r="I41" s="16"/>
      <c r="K41" s="50"/>
      <c r="L41" s="51"/>
      <c r="M41" s="51"/>
      <c r="N41" s="51"/>
      <c r="O41" s="51"/>
      <c r="P41" s="51"/>
      <c r="Q41" s="51"/>
      <c r="R41" s="51"/>
      <c r="S41" s="51"/>
      <c r="T41" s="51"/>
      <c r="U41" s="52"/>
      <c r="V41" s="51"/>
      <c r="W41" s="51"/>
      <c r="X41" s="52"/>
      <c r="AJ41" s="45" t="s">
        <v>35</v>
      </c>
      <c r="AK41" s="58">
        <v>0.9</v>
      </c>
      <c r="AL41" s="58">
        <v>0.91800000000000004</v>
      </c>
      <c r="AM41" s="58">
        <v>0.90900000000000003</v>
      </c>
    </row>
    <row r="42" spans="2:39" x14ac:dyDescent="0.35">
      <c r="B42" s="145"/>
      <c r="C42" s="15" t="s">
        <v>53</v>
      </c>
      <c r="D42" s="15" t="s">
        <v>11</v>
      </c>
      <c r="E42" s="15" t="s">
        <v>12</v>
      </c>
      <c r="F42" s="15" t="s">
        <v>13</v>
      </c>
      <c r="G42" s="16"/>
      <c r="H42" s="16"/>
      <c r="I42" s="16"/>
      <c r="AJ42" s="45" t="s">
        <v>27</v>
      </c>
      <c r="AK42" s="59">
        <v>0.90349999999999997</v>
      </c>
      <c r="AL42" s="59" t="s">
        <v>75</v>
      </c>
      <c r="AM42" s="59" t="s">
        <v>76</v>
      </c>
    </row>
    <row r="43" spans="2:39" x14ac:dyDescent="0.35">
      <c r="B43" s="145"/>
      <c r="C43" s="15" t="s">
        <v>8</v>
      </c>
      <c r="D43" s="58">
        <v>0.93700000000000006</v>
      </c>
      <c r="E43" s="58">
        <v>0.89400000000000002</v>
      </c>
      <c r="F43" s="58">
        <v>0.91500000000000004</v>
      </c>
      <c r="G43" s="16"/>
      <c r="H43" s="16"/>
      <c r="I43" s="16"/>
      <c r="R43" s="127" t="s">
        <v>84</v>
      </c>
      <c r="S43" s="127"/>
      <c r="T43" s="127"/>
      <c r="U43" s="127"/>
      <c r="AJ43" s="45" t="s">
        <v>28</v>
      </c>
      <c r="AK43" s="58">
        <v>0.87970000000000004</v>
      </c>
      <c r="AL43" s="58">
        <v>0.87970000000000004</v>
      </c>
      <c r="AM43" s="58">
        <v>0.87970000000000004</v>
      </c>
    </row>
    <row r="44" spans="2:39" x14ac:dyDescent="0.35">
      <c r="B44" s="145"/>
      <c r="C44" s="15" t="s">
        <v>9</v>
      </c>
      <c r="D44" s="58">
        <v>0.88600000000000001</v>
      </c>
      <c r="E44" s="58">
        <v>0.70399999999999996</v>
      </c>
      <c r="F44" s="58">
        <v>0.78500000000000003</v>
      </c>
      <c r="G44" s="16"/>
      <c r="H44" s="16"/>
      <c r="I44" s="16"/>
      <c r="R44" s="45" t="s">
        <v>53</v>
      </c>
      <c r="S44" s="15" t="s">
        <v>11</v>
      </c>
      <c r="T44" s="15" t="s">
        <v>12</v>
      </c>
      <c r="U44" s="15" t="s">
        <v>13</v>
      </c>
      <c r="AJ44" s="57" t="s">
        <v>29</v>
      </c>
      <c r="AK44" s="132">
        <v>0.87970000000000004</v>
      </c>
      <c r="AL44" s="133"/>
      <c r="AM44" s="134"/>
    </row>
    <row r="45" spans="2:39" x14ac:dyDescent="0.35">
      <c r="B45" s="145"/>
      <c r="C45" s="15" t="s">
        <v>34</v>
      </c>
      <c r="D45" s="58">
        <v>0.90400000000000003</v>
      </c>
      <c r="E45" s="58">
        <v>0.85599999999999998</v>
      </c>
      <c r="F45" s="58">
        <v>0.879</v>
      </c>
      <c r="G45" s="16"/>
      <c r="H45" s="16"/>
      <c r="I45" s="16" t="s">
        <v>81</v>
      </c>
      <c r="R45" s="45" t="s">
        <v>8</v>
      </c>
      <c r="S45" s="58">
        <v>0.90800000000000003</v>
      </c>
      <c r="T45" s="58">
        <v>0.90600000000000003</v>
      </c>
      <c r="U45" s="58">
        <v>0.90700000000000003</v>
      </c>
    </row>
    <row r="46" spans="2:39" x14ac:dyDescent="0.35">
      <c r="B46" s="145"/>
      <c r="C46" s="15" t="s">
        <v>35</v>
      </c>
      <c r="D46" s="58">
        <v>0.92400000000000004</v>
      </c>
      <c r="E46" s="58">
        <v>0.85</v>
      </c>
      <c r="F46" s="58">
        <v>0.88500000000000001</v>
      </c>
      <c r="G46" s="16"/>
      <c r="H46" s="15" t="s">
        <v>11</v>
      </c>
      <c r="I46" s="15" t="s">
        <v>12</v>
      </c>
      <c r="K46" s="15" t="s">
        <v>13</v>
      </c>
      <c r="R46" s="45" t="s">
        <v>9</v>
      </c>
      <c r="S46" s="58">
        <v>0.85799999999999998</v>
      </c>
      <c r="T46" s="58">
        <v>0.85199999999999998</v>
      </c>
      <c r="U46" s="58">
        <v>0.85499999999999998</v>
      </c>
    </row>
    <row r="47" spans="2:39" x14ac:dyDescent="0.35">
      <c r="B47" s="145"/>
      <c r="C47" s="15" t="s">
        <v>46</v>
      </c>
      <c r="D47" s="58">
        <f>AVERAGE(D43:D46)</f>
        <v>0.91274999999999995</v>
      </c>
      <c r="E47" s="58">
        <f>AVERAGE(E43:E46)</f>
        <v>0.82599999999999996</v>
      </c>
      <c r="F47" s="58">
        <f>AVERAGE(F43:F46)</f>
        <v>0.8660000000000001</v>
      </c>
      <c r="G47" s="16"/>
      <c r="H47" s="16">
        <f>D47-D13</f>
        <v>8.824999999999994E-2</v>
      </c>
      <c r="I47" s="16">
        <f>E47-E13</f>
        <v>8.0499999999999905E-2</v>
      </c>
      <c r="K47">
        <f>F47-F13</f>
        <v>8.3250000000000046E-2</v>
      </c>
      <c r="R47" s="45" t="s">
        <v>34</v>
      </c>
      <c r="S47" s="58">
        <v>0.93799999999999994</v>
      </c>
      <c r="T47" s="58">
        <v>0.877</v>
      </c>
      <c r="U47" s="58">
        <v>0.90700000000000003</v>
      </c>
    </row>
    <row r="48" spans="2:39" x14ac:dyDescent="0.35">
      <c r="B48" s="145"/>
      <c r="C48" s="60" t="s">
        <v>29</v>
      </c>
      <c r="D48" s="58">
        <v>0.82650000000000001</v>
      </c>
      <c r="E48" s="58"/>
      <c r="F48" s="58"/>
      <c r="I48" s="16"/>
      <c r="R48" s="45" t="s">
        <v>35</v>
      </c>
      <c r="S48" s="58">
        <v>0.88300000000000001</v>
      </c>
      <c r="T48" s="58">
        <v>0.91800000000000004</v>
      </c>
      <c r="U48" s="58">
        <v>0.9</v>
      </c>
    </row>
    <row r="49" spans="2:21" x14ac:dyDescent="0.35">
      <c r="B49" s="145"/>
      <c r="R49" s="45" t="s">
        <v>27</v>
      </c>
      <c r="S49" s="59">
        <v>0.89700000000000002</v>
      </c>
      <c r="T49" s="59">
        <v>0.88800000000000001</v>
      </c>
      <c r="U49" s="59">
        <v>0.89200000000000002</v>
      </c>
    </row>
    <row r="50" spans="2:21" x14ac:dyDescent="0.35">
      <c r="R50" s="45" t="s">
        <v>28</v>
      </c>
      <c r="S50" s="58">
        <v>0.81100000000000005</v>
      </c>
      <c r="T50" s="58">
        <v>0.81100000000000005</v>
      </c>
      <c r="U50" s="58">
        <v>0.81100000000000005</v>
      </c>
    </row>
    <row r="51" spans="2:21" ht="14.5" customHeight="1" x14ac:dyDescent="0.35">
      <c r="B51" s="138" t="s">
        <v>193</v>
      </c>
      <c r="C51" s="15" t="s">
        <v>53</v>
      </c>
      <c r="D51" s="15" t="s">
        <v>33</v>
      </c>
      <c r="E51" s="15" t="s">
        <v>8</v>
      </c>
      <c r="F51" s="15" t="s">
        <v>9</v>
      </c>
      <c r="G51" s="15" t="s">
        <v>34</v>
      </c>
      <c r="H51" s="15" t="s">
        <v>35</v>
      </c>
      <c r="J51" s="138" t="s">
        <v>194</v>
      </c>
      <c r="K51" s="15" t="s">
        <v>144</v>
      </c>
      <c r="L51" s="15" t="s">
        <v>20</v>
      </c>
      <c r="M51" s="15" t="s">
        <v>0</v>
      </c>
      <c r="N51" s="15" t="s">
        <v>1</v>
      </c>
      <c r="O51" s="15" t="s">
        <v>2</v>
      </c>
      <c r="P51" s="15" t="s">
        <v>3</v>
      </c>
      <c r="R51" s="45"/>
      <c r="S51" s="85"/>
      <c r="T51" s="86"/>
      <c r="U51" s="87"/>
    </row>
    <row r="52" spans="2:21" x14ac:dyDescent="0.35">
      <c r="B52" s="138"/>
      <c r="C52" s="15" t="s">
        <v>8</v>
      </c>
      <c r="D52" s="40">
        <v>20</v>
      </c>
      <c r="E52" s="40">
        <v>460</v>
      </c>
      <c r="F52" s="40">
        <v>2</v>
      </c>
      <c r="G52" s="40">
        <v>1</v>
      </c>
      <c r="H52" s="40">
        <v>17</v>
      </c>
      <c r="J52" s="138"/>
      <c r="K52" s="15" t="s">
        <v>20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R52" s="57" t="s">
        <v>29</v>
      </c>
      <c r="S52" s="132">
        <v>0.81100000000000005</v>
      </c>
      <c r="T52" s="133"/>
      <c r="U52" s="134"/>
    </row>
    <row r="53" spans="2:21" x14ac:dyDescent="0.35">
      <c r="B53" s="138"/>
      <c r="C53" s="15" t="s">
        <v>9</v>
      </c>
      <c r="D53" s="40">
        <v>92</v>
      </c>
      <c r="E53" s="40">
        <v>20</v>
      </c>
      <c r="F53" s="40">
        <v>339</v>
      </c>
      <c r="G53" s="40">
        <v>35</v>
      </c>
      <c r="H53" s="40">
        <v>11</v>
      </c>
      <c r="J53" s="138"/>
      <c r="K53" s="15" t="s">
        <v>0</v>
      </c>
      <c r="L53" s="40">
        <v>23</v>
      </c>
      <c r="M53" s="40">
        <v>443</v>
      </c>
      <c r="N53" s="40">
        <v>7</v>
      </c>
      <c r="O53" s="40">
        <v>0</v>
      </c>
      <c r="P53" s="40">
        <v>27</v>
      </c>
    </row>
    <row r="54" spans="2:21" x14ac:dyDescent="0.35">
      <c r="B54" s="138"/>
      <c r="C54" s="15" t="s">
        <v>34</v>
      </c>
      <c r="D54" s="40">
        <v>57</v>
      </c>
      <c r="E54" s="40">
        <v>2</v>
      </c>
      <c r="F54" s="40">
        <v>5</v>
      </c>
      <c r="G54" s="40">
        <v>432</v>
      </c>
      <c r="H54" s="40">
        <v>2</v>
      </c>
      <c r="J54" s="138"/>
      <c r="K54" s="15" t="s">
        <v>1</v>
      </c>
      <c r="L54" s="40">
        <v>84</v>
      </c>
      <c r="M54" s="40">
        <v>8</v>
      </c>
      <c r="N54" s="40">
        <v>371</v>
      </c>
      <c r="O54" s="40">
        <v>22</v>
      </c>
      <c r="P54" s="40">
        <v>12</v>
      </c>
    </row>
    <row r="55" spans="2:21" x14ac:dyDescent="0.35">
      <c r="B55" s="138"/>
      <c r="C55" s="15" t="s">
        <v>35</v>
      </c>
      <c r="D55" s="40">
        <v>57</v>
      </c>
      <c r="E55" s="40">
        <v>16</v>
      </c>
      <c r="F55" s="40">
        <v>1</v>
      </c>
      <c r="G55" s="40">
        <v>0</v>
      </c>
      <c r="H55" s="40">
        <v>426</v>
      </c>
      <c r="J55" s="138"/>
      <c r="K55" s="15" t="s">
        <v>2</v>
      </c>
      <c r="L55" s="40">
        <v>46</v>
      </c>
      <c r="M55" s="40">
        <v>0</v>
      </c>
      <c r="N55" s="40">
        <v>18</v>
      </c>
      <c r="O55" s="40">
        <v>431</v>
      </c>
      <c r="P55" s="40">
        <v>3</v>
      </c>
    </row>
    <row r="56" spans="2:21" x14ac:dyDescent="0.35">
      <c r="B56" s="138"/>
      <c r="J56" s="138"/>
      <c r="K56" s="15" t="s">
        <v>3</v>
      </c>
      <c r="L56" s="15">
        <v>52</v>
      </c>
      <c r="M56" s="15">
        <v>3</v>
      </c>
      <c r="N56" s="15">
        <v>0</v>
      </c>
      <c r="O56" s="15">
        <v>0</v>
      </c>
      <c r="P56" s="15">
        <v>445</v>
      </c>
    </row>
    <row r="57" spans="2:21" x14ac:dyDescent="0.35">
      <c r="B57" s="138"/>
      <c r="C57" s="15" t="s">
        <v>53</v>
      </c>
      <c r="D57" s="15" t="s">
        <v>149</v>
      </c>
      <c r="E57" s="15" t="s">
        <v>150</v>
      </c>
      <c r="F57" s="15" t="s">
        <v>151</v>
      </c>
      <c r="J57" s="138"/>
      <c r="K57" s="15"/>
      <c r="L57" s="15" t="s">
        <v>149</v>
      </c>
      <c r="M57" s="15" t="s">
        <v>166</v>
      </c>
      <c r="N57" s="15" t="s">
        <v>167</v>
      </c>
    </row>
    <row r="58" spans="2:21" x14ac:dyDescent="0.35">
      <c r="B58" s="138"/>
      <c r="C58" s="15" t="s">
        <v>8</v>
      </c>
      <c r="D58" s="58">
        <v>0.92400000000000004</v>
      </c>
      <c r="E58" s="58">
        <v>0.92</v>
      </c>
      <c r="F58" s="58">
        <v>0.92200000000000004</v>
      </c>
      <c r="J58" s="138"/>
      <c r="K58" s="15" t="s">
        <v>0</v>
      </c>
      <c r="L58" s="58">
        <v>0.97577092511013219</v>
      </c>
      <c r="M58" s="58">
        <v>0.88600000000000001</v>
      </c>
      <c r="N58" s="58">
        <v>0.92872117400419285</v>
      </c>
      <c r="R58" s="90" t="s">
        <v>164</v>
      </c>
      <c r="S58" s="90"/>
      <c r="T58" s="90"/>
    </row>
    <row r="59" spans="2:21" ht="29" x14ac:dyDescent="0.35">
      <c r="B59" s="138"/>
      <c r="C59" s="15" t="s">
        <v>9</v>
      </c>
      <c r="D59" s="58">
        <v>0.97699999999999998</v>
      </c>
      <c r="E59" s="58">
        <v>0.68200000000000005</v>
      </c>
      <c r="F59" s="58">
        <v>0.80300000000000005</v>
      </c>
      <c r="J59" s="138"/>
      <c r="K59" s="15" t="s">
        <v>1</v>
      </c>
      <c r="L59" s="98">
        <v>0.93686868686868685</v>
      </c>
      <c r="M59" s="98">
        <v>0.74647887323943662</v>
      </c>
      <c r="N59" s="98">
        <v>0.83090705487122063</v>
      </c>
      <c r="R59" s="90"/>
      <c r="S59" s="91" t="s">
        <v>162</v>
      </c>
      <c r="T59" s="91" t="s">
        <v>163</v>
      </c>
    </row>
    <row r="60" spans="2:21" x14ac:dyDescent="0.35">
      <c r="B60" s="138"/>
      <c r="C60" s="15" t="s">
        <v>34</v>
      </c>
      <c r="D60" s="58">
        <v>0.92300000000000004</v>
      </c>
      <c r="E60" s="58">
        <v>0.86699999999999999</v>
      </c>
      <c r="F60" s="58">
        <v>0.89400000000000002</v>
      </c>
      <c r="J60" s="138"/>
      <c r="K60" s="15" t="s">
        <v>2</v>
      </c>
      <c r="L60" s="98">
        <v>0.95143487858719644</v>
      </c>
      <c r="M60" s="98">
        <v>0.86546184738955823</v>
      </c>
      <c r="N60" s="98">
        <v>0.90641430073606732</v>
      </c>
      <c r="R60" s="90" t="s">
        <v>160</v>
      </c>
      <c r="S60" s="90">
        <v>0.45800000000000002</v>
      </c>
      <c r="T60" s="90">
        <v>0.78274999999999995</v>
      </c>
    </row>
    <row r="61" spans="2:21" x14ac:dyDescent="0.35">
      <c r="B61" s="138"/>
      <c r="C61" s="15" t="s">
        <v>35</v>
      </c>
      <c r="D61" s="58">
        <v>0.93400000000000005</v>
      </c>
      <c r="E61" s="58">
        <v>0.85199999999999998</v>
      </c>
      <c r="F61" s="58">
        <v>0.89100000000000001</v>
      </c>
      <c r="J61" s="138"/>
      <c r="K61" s="15" t="s">
        <v>3</v>
      </c>
      <c r="L61" s="98">
        <v>0.91375770020533886</v>
      </c>
      <c r="M61" s="98">
        <v>0.89</v>
      </c>
      <c r="N61" s="98">
        <v>0.90172239108409324</v>
      </c>
      <c r="R61" s="90" t="s">
        <v>161</v>
      </c>
      <c r="S61" s="90">
        <v>0.498</v>
      </c>
      <c r="T61" s="90">
        <v>0.83850000000000002</v>
      </c>
    </row>
    <row r="62" spans="2:21" x14ac:dyDescent="0.35">
      <c r="B62" s="138"/>
      <c r="C62" s="15" t="s">
        <v>46</v>
      </c>
      <c r="D62" s="58">
        <f>AVERAGE(D58:D61)</f>
        <v>0.9395</v>
      </c>
      <c r="E62" s="58">
        <f>AVERAGE(E58:E61)</f>
        <v>0.83025000000000004</v>
      </c>
      <c r="F62" s="58">
        <f>AVERAGE(F58:F61)</f>
        <v>0.87750000000000006</v>
      </c>
      <c r="J62" s="138"/>
      <c r="K62" s="15" t="s">
        <v>46</v>
      </c>
      <c r="L62" s="98">
        <v>0.9444580476928387</v>
      </c>
      <c r="M62" s="98">
        <v>0.84698518015724877</v>
      </c>
      <c r="N62" s="98">
        <v>0.8919412301738936</v>
      </c>
      <c r="R62" s="90" t="s">
        <v>156</v>
      </c>
      <c r="S62" s="90">
        <v>0.47799999999999998</v>
      </c>
      <c r="T62" s="90">
        <v>0.81062499999999904</v>
      </c>
    </row>
    <row r="63" spans="2:21" x14ac:dyDescent="0.35">
      <c r="B63" s="138"/>
      <c r="C63" s="60" t="s">
        <v>29</v>
      </c>
      <c r="D63" s="58">
        <v>0.83099999999999996</v>
      </c>
      <c r="E63" s="58"/>
      <c r="F63" s="58"/>
      <c r="J63" s="138"/>
      <c r="K63" s="60" t="s">
        <v>168</v>
      </c>
      <c r="L63" s="98">
        <v>0.84711779448621549</v>
      </c>
      <c r="M63" s="98"/>
      <c r="N63" s="98"/>
      <c r="R63" s="90" t="s">
        <v>157</v>
      </c>
      <c r="S63" s="90">
        <v>2.8000000000000001E-2</v>
      </c>
      <c r="T63" s="90">
        <v>3.9421203051150003E-2</v>
      </c>
    </row>
    <row r="64" spans="2:21" x14ac:dyDescent="0.35">
      <c r="C64" s="127" t="s">
        <v>155</v>
      </c>
      <c r="D64" s="127"/>
      <c r="E64" s="127"/>
      <c r="F64" s="127"/>
      <c r="G64" s="127"/>
      <c r="H64" s="127"/>
      <c r="R64" s="90" t="s">
        <v>158</v>
      </c>
      <c r="S64" s="90">
        <v>2</v>
      </c>
      <c r="T64" s="90">
        <v>2</v>
      </c>
    </row>
    <row r="65" spans="2:20" x14ac:dyDescent="0.35">
      <c r="B65" s="139" t="s">
        <v>103</v>
      </c>
      <c r="C65" s="45" t="s">
        <v>53</v>
      </c>
      <c r="D65" s="15" t="s">
        <v>20</v>
      </c>
      <c r="E65" s="15" t="s">
        <v>0</v>
      </c>
      <c r="F65" s="15" t="s">
        <v>1</v>
      </c>
      <c r="G65" s="15" t="s">
        <v>2</v>
      </c>
      <c r="H65" s="15" t="s">
        <v>3</v>
      </c>
      <c r="R65" s="90" t="s">
        <v>142</v>
      </c>
      <c r="S65" s="90">
        <v>-9.6950000000000003</v>
      </c>
      <c r="T65" s="90"/>
    </row>
    <row r="66" spans="2:20" x14ac:dyDescent="0.35">
      <c r="B66" s="139"/>
      <c r="C66" s="15" t="s">
        <v>8</v>
      </c>
      <c r="D66" s="58">
        <v>102</v>
      </c>
      <c r="E66" s="58">
        <v>847</v>
      </c>
      <c r="F66" s="58">
        <v>37</v>
      </c>
      <c r="G66" s="58">
        <v>36</v>
      </c>
      <c r="H66" s="58">
        <v>76</v>
      </c>
      <c r="R66" s="90" t="s">
        <v>143</v>
      </c>
      <c r="S66" s="90">
        <v>1.4E-2</v>
      </c>
      <c r="T66" s="90"/>
    </row>
    <row r="67" spans="2:20" x14ac:dyDescent="0.35">
      <c r="B67" s="139"/>
      <c r="C67" s="15" t="s">
        <v>9</v>
      </c>
      <c r="D67" s="58">
        <v>24</v>
      </c>
      <c r="E67" s="58">
        <v>65</v>
      </c>
      <c r="F67" s="58">
        <v>159</v>
      </c>
      <c r="G67" s="58">
        <v>62</v>
      </c>
      <c r="H67" s="58">
        <v>134</v>
      </c>
      <c r="R67" s="90" t="s">
        <v>159</v>
      </c>
      <c r="S67" s="90">
        <v>1.8140000000000001</v>
      </c>
      <c r="T67" s="90"/>
    </row>
    <row r="68" spans="2:20" x14ac:dyDescent="0.35">
      <c r="B68" s="139"/>
      <c r="C68" s="15" t="s">
        <v>34</v>
      </c>
      <c r="D68" s="58">
        <v>7</v>
      </c>
      <c r="E68" s="58">
        <v>4</v>
      </c>
      <c r="F68" s="58">
        <v>15</v>
      </c>
      <c r="G68" s="58">
        <v>17</v>
      </c>
      <c r="H68" s="58">
        <v>4</v>
      </c>
    </row>
    <row r="69" spans="2:20" x14ac:dyDescent="0.35">
      <c r="B69" s="139"/>
      <c r="C69" s="45" t="s">
        <v>35</v>
      </c>
      <c r="D69" s="58">
        <v>122</v>
      </c>
      <c r="E69" s="58">
        <v>7</v>
      </c>
      <c r="F69" s="58">
        <v>12</v>
      </c>
      <c r="G69" s="58">
        <v>3</v>
      </c>
      <c r="H69" s="58">
        <v>593</v>
      </c>
    </row>
    <row r="70" spans="2:20" x14ac:dyDescent="0.35">
      <c r="B70" s="139"/>
      <c r="E70" s="9"/>
      <c r="F70" s="9"/>
      <c r="G70" s="9"/>
      <c r="H70" s="9"/>
    </row>
    <row r="71" spans="2:20" x14ac:dyDescent="0.35">
      <c r="B71" s="139"/>
    </row>
    <row r="72" spans="2:20" x14ac:dyDescent="0.35">
      <c r="B72" s="139"/>
      <c r="C72" t="s">
        <v>82</v>
      </c>
    </row>
    <row r="73" spans="2:20" x14ac:dyDescent="0.35">
      <c r="B73" s="139"/>
      <c r="C73" s="45" t="s">
        <v>53</v>
      </c>
      <c r="D73" s="15" t="s">
        <v>149</v>
      </c>
      <c r="E73" s="15" t="s">
        <v>150</v>
      </c>
      <c r="F73" s="15" t="s">
        <v>151</v>
      </c>
    </row>
    <row r="74" spans="2:20" x14ac:dyDescent="0.35">
      <c r="B74" s="139"/>
      <c r="C74" s="15" t="s">
        <v>8</v>
      </c>
      <c r="D74" s="40">
        <v>0.91800000000000004</v>
      </c>
      <c r="E74" s="40">
        <v>0.77100000000000002</v>
      </c>
      <c r="F74" s="40">
        <v>0.83799999999999997</v>
      </c>
    </row>
    <row r="75" spans="2:20" x14ac:dyDescent="0.35">
      <c r="B75" s="139"/>
      <c r="C75" s="15" t="s">
        <v>9</v>
      </c>
      <c r="D75" s="40">
        <v>0.71299999999999997</v>
      </c>
      <c r="E75" s="40">
        <v>0.35799999999999998</v>
      </c>
      <c r="F75" s="40">
        <v>0.47699999999999998</v>
      </c>
    </row>
    <row r="76" spans="2:20" x14ac:dyDescent="0.35">
      <c r="B76" s="139"/>
      <c r="C76" s="15" t="s">
        <v>34</v>
      </c>
      <c r="D76" s="40">
        <v>0.14399999999999999</v>
      </c>
      <c r="E76" s="40">
        <v>0.36199999999999999</v>
      </c>
      <c r="F76" s="40">
        <v>0.20599999999999999</v>
      </c>
      <c r="O76" t="s">
        <v>83</v>
      </c>
    </row>
    <row r="77" spans="2:20" ht="16" x14ac:dyDescent="0.35">
      <c r="B77" s="139"/>
      <c r="C77" s="15" t="s">
        <v>35</v>
      </c>
      <c r="D77" s="40">
        <v>0.73499999999999999</v>
      </c>
      <c r="E77" s="40">
        <v>0.80500000000000005</v>
      </c>
      <c r="F77" s="40">
        <v>0.76800000000000002</v>
      </c>
      <c r="K77" s="4" t="s">
        <v>11</v>
      </c>
      <c r="L77" s="4" t="s">
        <v>12</v>
      </c>
      <c r="M77" s="4" t="s">
        <v>13</v>
      </c>
    </row>
    <row r="78" spans="2:20" x14ac:dyDescent="0.35">
      <c r="B78" s="139"/>
      <c r="C78" s="15" t="s">
        <v>46</v>
      </c>
      <c r="D78" s="40">
        <v>0.80500000000000005</v>
      </c>
      <c r="E78" s="40">
        <v>0.69499999999999995</v>
      </c>
      <c r="F78" s="40">
        <v>0.73399999999999999</v>
      </c>
      <c r="K78">
        <f>D47-D78</f>
        <v>0.1077499999999999</v>
      </c>
      <c r="L78">
        <f>E47-E78</f>
        <v>0.13100000000000001</v>
      </c>
      <c r="M78">
        <f>F47-F78</f>
        <v>0.13200000000000012</v>
      </c>
    </row>
    <row r="79" spans="2:20" x14ac:dyDescent="0.35">
      <c r="B79" s="139"/>
      <c r="C79" s="15" t="s">
        <v>95</v>
      </c>
      <c r="D79" s="40">
        <v>0.502</v>
      </c>
      <c r="E79" s="40">
        <v>0.45900000000000002</v>
      </c>
      <c r="F79" s="40">
        <v>0.45800000000000002</v>
      </c>
    </row>
    <row r="80" spans="2:20" x14ac:dyDescent="0.35">
      <c r="B80" s="139"/>
      <c r="C80" s="15" t="s">
        <v>96</v>
      </c>
      <c r="D80" s="40">
        <v>0.69499999999999995</v>
      </c>
      <c r="E80" s="40"/>
      <c r="F80" s="40"/>
    </row>
    <row r="81" spans="2:8" ht="16.5" customHeight="1" x14ac:dyDescent="0.35">
      <c r="B81" s="139"/>
      <c r="C81" s="84" t="s">
        <v>154</v>
      </c>
      <c r="D81" s="84"/>
      <c r="E81" s="84"/>
      <c r="F81" s="84"/>
    </row>
    <row r="82" spans="2:8" ht="16.5" customHeight="1" x14ac:dyDescent="0.35">
      <c r="B82" s="139"/>
      <c r="C82" s="45" t="s">
        <v>53</v>
      </c>
      <c r="D82" s="15" t="s">
        <v>33</v>
      </c>
      <c r="E82" s="15" t="s">
        <v>8</v>
      </c>
      <c r="F82" s="15" t="s">
        <v>9</v>
      </c>
      <c r="G82" s="15" t="s">
        <v>34</v>
      </c>
      <c r="H82" s="15" t="s">
        <v>35</v>
      </c>
    </row>
    <row r="83" spans="2:8" ht="16.5" customHeight="1" x14ac:dyDescent="0.35">
      <c r="C83" s="15" t="s">
        <v>8</v>
      </c>
      <c r="D83" s="40">
        <v>140</v>
      </c>
      <c r="E83" s="40">
        <v>790</v>
      </c>
      <c r="F83" s="40">
        <v>22</v>
      </c>
      <c r="G83" s="40">
        <v>11</v>
      </c>
      <c r="H83" s="40">
        <v>135</v>
      </c>
    </row>
    <row r="84" spans="2:8" ht="16.5" customHeight="1" x14ac:dyDescent="0.35">
      <c r="B84" s="140" t="s">
        <v>153</v>
      </c>
      <c r="C84" s="15" t="s">
        <v>9</v>
      </c>
      <c r="D84" s="40">
        <v>46</v>
      </c>
      <c r="E84" s="40">
        <v>45</v>
      </c>
      <c r="F84" s="40">
        <v>177</v>
      </c>
      <c r="G84" s="40">
        <v>27</v>
      </c>
      <c r="H84" s="40">
        <v>149</v>
      </c>
    </row>
    <row r="85" spans="2:8" ht="16.5" customHeight="1" x14ac:dyDescent="0.35">
      <c r="B85" s="140"/>
      <c r="C85" s="15" t="s">
        <v>34</v>
      </c>
      <c r="D85" s="40">
        <v>4</v>
      </c>
      <c r="E85" s="40">
        <v>0</v>
      </c>
      <c r="F85" s="40">
        <v>9</v>
      </c>
      <c r="G85" s="40">
        <v>24</v>
      </c>
      <c r="H85" s="40">
        <v>10</v>
      </c>
    </row>
    <row r="86" spans="2:8" ht="16.5" customHeight="1" x14ac:dyDescent="0.35">
      <c r="B86" s="140"/>
      <c r="C86" s="15" t="s">
        <v>35</v>
      </c>
      <c r="D86" s="40">
        <v>153</v>
      </c>
      <c r="E86" s="40">
        <v>10</v>
      </c>
      <c r="F86" s="40">
        <v>4</v>
      </c>
      <c r="G86" s="40">
        <v>3</v>
      </c>
      <c r="H86" s="40">
        <v>567</v>
      </c>
    </row>
    <row r="87" spans="2:8" ht="16.5" customHeight="1" x14ac:dyDescent="0.35">
      <c r="B87" s="140"/>
    </row>
    <row r="88" spans="2:8" ht="16.5" customHeight="1" x14ac:dyDescent="0.35">
      <c r="B88" s="140"/>
      <c r="C88" s="45" t="s">
        <v>53</v>
      </c>
      <c r="D88" s="15" t="s">
        <v>149</v>
      </c>
      <c r="E88" s="15" t="s">
        <v>150</v>
      </c>
      <c r="F88" s="15" t="s">
        <v>151</v>
      </c>
      <c r="G88" s="15" t="s">
        <v>152</v>
      </c>
    </row>
    <row r="89" spans="2:8" ht="16.5" customHeight="1" x14ac:dyDescent="0.35">
      <c r="B89" s="140"/>
      <c r="C89" s="15" t="s">
        <v>8</v>
      </c>
      <c r="D89" s="40">
        <v>0.93500000000000005</v>
      </c>
      <c r="E89" s="40">
        <v>0.71899999999999997</v>
      </c>
      <c r="F89" s="40">
        <v>0.81299999999999994</v>
      </c>
      <c r="G89" s="40">
        <v>1098</v>
      </c>
    </row>
    <row r="90" spans="2:8" ht="16.5" customHeight="1" x14ac:dyDescent="0.35">
      <c r="B90" s="140"/>
      <c r="C90" s="15" t="s">
        <v>9</v>
      </c>
      <c r="D90" s="40">
        <v>0.83499999999999996</v>
      </c>
      <c r="E90" s="40">
        <v>0.39900000000000002</v>
      </c>
      <c r="F90" s="40">
        <v>0.54</v>
      </c>
      <c r="G90" s="40">
        <v>444</v>
      </c>
    </row>
    <row r="91" spans="2:8" ht="16.5" customHeight="1" x14ac:dyDescent="0.35">
      <c r="B91" s="140"/>
      <c r="C91" s="15" t="s">
        <v>34</v>
      </c>
      <c r="D91" s="40">
        <v>0.36899999999999999</v>
      </c>
      <c r="E91" s="40">
        <v>0.51100000000000001</v>
      </c>
      <c r="F91" s="40">
        <v>0.42899999999999999</v>
      </c>
      <c r="G91" s="40">
        <v>47</v>
      </c>
    </row>
    <row r="92" spans="2:8" ht="16.5" customHeight="1" x14ac:dyDescent="0.35">
      <c r="B92" s="140"/>
      <c r="C92" s="15" t="s">
        <v>35</v>
      </c>
      <c r="D92" s="40">
        <v>0.65900000000000003</v>
      </c>
      <c r="E92" s="40">
        <v>0.76900000000000002</v>
      </c>
      <c r="F92" s="40">
        <v>0.71</v>
      </c>
      <c r="G92" s="40">
        <v>737</v>
      </c>
    </row>
    <row r="93" spans="2:8" ht="16.5" customHeight="1" x14ac:dyDescent="0.35">
      <c r="B93" s="140"/>
      <c r="C93" s="15" t="s">
        <v>46</v>
      </c>
      <c r="D93" s="40">
        <v>0.81699999999999995</v>
      </c>
      <c r="E93" s="40">
        <v>0.67</v>
      </c>
      <c r="F93" s="40">
        <v>0.72</v>
      </c>
      <c r="G93" s="40">
        <v>2326</v>
      </c>
    </row>
    <row r="94" spans="2:8" ht="16.5" customHeight="1" x14ac:dyDescent="0.35">
      <c r="B94" s="140"/>
      <c r="C94" s="15" t="s">
        <v>95</v>
      </c>
      <c r="D94" s="40">
        <v>0.56000000000000005</v>
      </c>
      <c r="E94" s="40">
        <v>0.48</v>
      </c>
      <c r="F94" s="40">
        <v>0.498</v>
      </c>
      <c r="G94" s="40">
        <v>2326</v>
      </c>
    </row>
    <row r="95" spans="2:8" ht="16.5" customHeight="1" x14ac:dyDescent="0.35">
      <c r="B95" s="140"/>
      <c r="C95" s="15" t="s">
        <v>96</v>
      </c>
      <c r="D95" s="40">
        <v>0.67</v>
      </c>
      <c r="E95" s="40"/>
      <c r="F95" s="40"/>
      <c r="G95" s="40">
        <v>2326</v>
      </c>
    </row>
    <row r="96" spans="2:8" ht="16.5" customHeight="1" x14ac:dyDescent="0.35">
      <c r="B96" s="140"/>
    </row>
    <row r="97" spans="1:8" ht="16.5" customHeight="1" x14ac:dyDescent="0.35">
      <c r="B97" s="140"/>
    </row>
    <row r="98" spans="1:8" ht="16.5" customHeight="1" x14ac:dyDescent="0.35">
      <c r="B98" s="140"/>
    </row>
    <row r="99" spans="1:8" ht="16.5" customHeight="1" x14ac:dyDescent="0.35">
      <c r="B99" s="140"/>
    </row>
    <row r="100" spans="1:8" ht="16.5" customHeight="1" x14ac:dyDescent="0.35">
      <c r="B100" s="140"/>
    </row>
    <row r="101" spans="1:8" ht="16.5" customHeight="1" x14ac:dyDescent="0.35">
      <c r="B101" s="140"/>
    </row>
    <row r="102" spans="1:8" ht="16.5" customHeight="1" x14ac:dyDescent="0.35"/>
    <row r="103" spans="1:8" ht="16.5" customHeight="1" x14ac:dyDescent="0.35"/>
    <row r="104" spans="1:8" ht="16.5" customHeight="1" x14ac:dyDescent="0.35"/>
    <row r="105" spans="1:8" x14ac:dyDescent="0.35">
      <c r="A105" s="128" t="s">
        <v>84</v>
      </c>
      <c r="B105" s="128"/>
      <c r="C105" s="128"/>
      <c r="D105" s="128"/>
      <c r="E105" s="128"/>
      <c r="F105" s="128"/>
      <c r="G105" s="128"/>
      <c r="H105" s="141"/>
    </row>
    <row r="106" spans="1:8" ht="15" thickBot="1" x14ac:dyDescent="0.4">
      <c r="C106" s="84"/>
      <c r="D106" s="84"/>
      <c r="E106" s="84"/>
      <c r="F106" s="84"/>
      <c r="G106" s="84"/>
      <c r="H106" s="89"/>
    </row>
    <row r="107" spans="1:8" x14ac:dyDescent="0.35">
      <c r="B107" s="44"/>
      <c r="C107" s="15"/>
      <c r="D107" s="15" t="s">
        <v>33</v>
      </c>
      <c r="E107" s="15" t="s">
        <v>8</v>
      </c>
      <c r="F107" s="15" t="s">
        <v>9</v>
      </c>
      <c r="G107" s="15" t="s">
        <v>34</v>
      </c>
      <c r="H107" s="48" t="s">
        <v>35</v>
      </c>
    </row>
    <row r="108" spans="1:8" x14ac:dyDescent="0.35">
      <c r="B108" s="47"/>
      <c r="C108" s="15" t="s">
        <v>33</v>
      </c>
      <c r="D108" s="40">
        <v>0</v>
      </c>
      <c r="E108" s="40">
        <v>3735</v>
      </c>
      <c r="F108" s="40">
        <v>5163</v>
      </c>
      <c r="G108" s="40">
        <v>2918</v>
      </c>
      <c r="H108" s="49">
        <v>6958</v>
      </c>
    </row>
    <row r="109" spans="1:8" x14ac:dyDescent="0.35">
      <c r="B109" s="88"/>
      <c r="C109" s="15" t="s">
        <v>8</v>
      </c>
      <c r="D109" s="40">
        <v>10</v>
      </c>
      <c r="E109" s="40">
        <v>448</v>
      </c>
      <c r="F109" s="40">
        <v>16</v>
      </c>
      <c r="G109" s="40">
        <v>2</v>
      </c>
      <c r="H109" s="49">
        <v>24</v>
      </c>
    </row>
    <row r="110" spans="1:8" x14ac:dyDescent="0.35">
      <c r="B110" s="47"/>
      <c r="C110" s="15" t="s">
        <v>9</v>
      </c>
      <c r="D110" s="40">
        <v>14</v>
      </c>
      <c r="E110" s="40">
        <v>17</v>
      </c>
      <c r="F110" s="40">
        <v>424</v>
      </c>
      <c r="G110" s="40">
        <v>21</v>
      </c>
      <c r="H110" s="49">
        <v>21</v>
      </c>
    </row>
    <row r="111" spans="1:8" x14ac:dyDescent="0.35">
      <c r="B111" s="47"/>
      <c r="C111" s="15" t="s">
        <v>34</v>
      </c>
      <c r="D111" s="40">
        <v>10</v>
      </c>
      <c r="E111" s="40">
        <v>4</v>
      </c>
      <c r="F111" s="40">
        <v>33</v>
      </c>
      <c r="G111" s="40">
        <v>441</v>
      </c>
      <c r="H111" s="49">
        <v>10</v>
      </c>
    </row>
    <row r="112" spans="1:8" x14ac:dyDescent="0.35">
      <c r="B112" s="47"/>
      <c r="C112" s="15" t="s">
        <v>35</v>
      </c>
      <c r="D112" s="40">
        <v>11</v>
      </c>
      <c r="E112" s="40">
        <v>25</v>
      </c>
      <c r="F112" s="40">
        <v>6</v>
      </c>
      <c r="G112" s="40">
        <v>1</v>
      </c>
      <c r="H112" s="49">
        <v>457</v>
      </c>
    </row>
    <row r="113" spans="2:19" x14ac:dyDescent="0.35">
      <c r="B113" s="47"/>
      <c r="C113" s="9"/>
      <c r="D113" s="9"/>
      <c r="E113" s="9"/>
      <c r="F113" s="9"/>
      <c r="G113" s="9"/>
      <c r="H113" s="46"/>
      <c r="K113">
        <f>SUM(D111:H115)</f>
        <v>998</v>
      </c>
    </row>
    <row r="114" spans="2:19" x14ac:dyDescent="0.35">
      <c r="B114" s="47"/>
      <c r="C114" s="9"/>
      <c r="D114" s="9"/>
      <c r="E114" s="9"/>
      <c r="F114" s="9"/>
      <c r="G114" s="9"/>
      <c r="H114" s="46"/>
    </row>
    <row r="115" spans="2:19" x14ac:dyDescent="0.35">
      <c r="B115" s="47"/>
      <c r="C115" s="15"/>
      <c r="D115" s="15" t="s">
        <v>33</v>
      </c>
      <c r="E115" s="15" t="s">
        <v>8</v>
      </c>
      <c r="F115" s="15" t="s">
        <v>9</v>
      </c>
      <c r="G115" s="15" t="s">
        <v>34</v>
      </c>
      <c r="H115" s="48" t="s">
        <v>35</v>
      </c>
      <c r="N115">
        <v>20769</v>
      </c>
      <c r="O115" s="128" t="s">
        <v>71</v>
      </c>
      <c r="P115" s="128"/>
      <c r="Q115" s="128"/>
      <c r="R115" s="128"/>
    </row>
    <row r="116" spans="2:19" x14ac:dyDescent="0.35">
      <c r="B116" s="47"/>
      <c r="C116" s="15" t="s">
        <v>33</v>
      </c>
      <c r="D116" s="40">
        <v>0</v>
      </c>
      <c r="E116" s="40">
        <v>0</v>
      </c>
      <c r="F116" s="40">
        <v>0</v>
      </c>
      <c r="G116" s="40">
        <v>0</v>
      </c>
      <c r="H116" s="49">
        <v>0</v>
      </c>
      <c r="N116" s="42">
        <v>22151</v>
      </c>
      <c r="O116" s="128" t="s">
        <v>72</v>
      </c>
      <c r="P116" s="128"/>
      <c r="Q116" s="128"/>
      <c r="R116" s="128"/>
    </row>
    <row r="117" spans="2:19" x14ac:dyDescent="0.35">
      <c r="B117" s="47"/>
      <c r="C117" s="15" t="s">
        <v>8</v>
      </c>
      <c r="D117" s="40">
        <v>10</v>
      </c>
      <c r="E117" s="40">
        <v>448</v>
      </c>
      <c r="F117" s="40">
        <v>16</v>
      </c>
      <c r="G117" s="40">
        <v>2</v>
      </c>
      <c r="H117" s="49">
        <v>24</v>
      </c>
      <c r="N117" s="9">
        <f>N116-N115</f>
        <v>1382</v>
      </c>
      <c r="O117" s="121" t="s">
        <v>73</v>
      </c>
      <c r="P117" s="121"/>
      <c r="Q117" s="121"/>
      <c r="R117" s="121"/>
    </row>
    <row r="118" spans="2:19" x14ac:dyDescent="0.35">
      <c r="B118" s="47"/>
      <c r="C118" s="15" t="s">
        <v>9</v>
      </c>
      <c r="D118" s="40">
        <v>14</v>
      </c>
      <c r="E118" s="40">
        <v>17</v>
      </c>
      <c r="F118" s="40">
        <v>424</v>
      </c>
      <c r="G118" s="40">
        <v>21</v>
      </c>
      <c r="H118" s="49">
        <v>21</v>
      </c>
      <c r="N118" s="9">
        <f>N115*100/N116</f>
        <v>93.761004017877298</v>
      </c>
      <c r="O118" s="121" t="s">
        <v>74</v>
      </c>
      <c r="P118" s="121"/>
      <c r="Q118" s="121"/>
      <c r="R118" s="121"/>
    </row>
    <row r="119" spans="2:19" x14ac:dyDescent="0.35">
      <c r="B119" s="47"/>
      <c r="C119" s="15" t="s">
        <v>34</v>
      </c>
      <c r="D119" s="40">
        <v>10</v>
      </c>
      <c r="E119" s="40">
        <v>4</v>
      </c>
      <c r="F119" s="40">
        <v>33</v>
      </c>
      <c r="G119" s="40">
        <v>441</v>
      </c>
      <c r="H119" s="49">
        <v>10</v>
      </c>
    </row>
    <row r="120" spans="2:19" x14ac:dyDescent="0.35">
      <c r="B120" s="47"/>
      <c r="C120" s="15" t="s">
        <v>35</v>
      </c>
      <c r="D120" s="40">
        <v>11</v>
      </c>
      <c r="E120" s="40">
        <v>25</v>
      </c>
      <c r="F120" s="40">
        <v>6</v>
      </c>
      <c r="G120" s="40">
        <v>1</v>
      </c>
      <c r="H120" s="49">
        <v>457</v>
      </c>
    </row>
    <row r="121" spans="2:19" x14ac:dyDescent="0.35">
      <c r="B121" s="47"/>
      <c r="C121" s="9"/>
      <c r="D121" s="9"/>
      <c r="E121" s="9"/>
      <c r="F121" s="9"/>
      <c r="G121" s="9"/>
      <c r="H121" s="46"/>
    </row>
    <row r="122" spans="2:19" x14ac:dyDescent="0.35">
      <c r="B122" s="47"/>
      <c r="C122" s="9"/>
      <c r="D122" s="9"/>
      <c r="E122" s="9"/>
      <c r="F122" s="9"/>
      <c r="G122" s="9"/>
      <c r="H122" s="46"/>
      <c r="N122" s="121" t="s">
        <v>173</v>
      </c>
      <c r="O122" s="121"/>
      <c r="P122" s="121"/>
      <c r="Q122" s="121"/>
      <c r="R122" s="121"/>
      <c r="S122" s="121"/>
    </row>
    <row r="123" spans="2:19" ht="32" x14ac:dyDescent="0.35">
      <c r="B123" s="47"/>
      <c r="C123" s="45" t="s">
        <v>53</v>
      </c>
      <c r="D123" s="15" t="s">
        <v>11</v>
      </c>
      <c r="E123" s="15" t="s">
        <v>12</v>
      </c>
      <c r="F123" s="15" t="s">
        <v>13</v>
      </c>
      <c r="G123" s="9"/>
      <c r="H123" s="46"/>
      <c r="N123" s="10" t="s">
        <v>144</v>
      </c>
      <c r="O123" s="10" t="s">
        <v>20</v>
      </c>
      <c r="P123" s="10" t="s">
        <v>0</v>
      </c>
      <c r="Q123" s="10" t="s">
        <v>1</v>
      </c>
      <c r="R123" s="10" t="s">
        <v>2</v>
      </c>
      <c r="S123" s="10" t="s">
        <v>3</v>
      </c>
    </row>
    <row r="124" spans="2:19" ht="16" x14ac:dyDescent="0.35">
      <c r="B124" s="47"/>
      <c r="C124" s="45" t="s">
        <v>8</v>
      </c>
      <c r="D124" s="40">
        <v>0.90800000000000003</v>
      </c>
      <c r="E124" s="40">
        <v>0.90600000000000003</v>
      </c>
      <c r="F124" s="40">
        <v>0.90700000000000003</v>
      </c>
      <c r="G124" s="9"/>
      <c r="H124" s="46"/>
      <c r="N124" s="10" t="s">
        <v>0</v>
      </c>
      <c r="O124">
        <v>22</v>
      </c>
      <c r="P124">
        <v>436</v>
      </c>
      <c r="Q124">
        <v>26</v>
      </c>
      <c r="R124">
        <v>0</v>
      </c>
      <c r="S124">
        <v>16</v>
      </c>
    </row>
    <row r="125" spans="2:19" ht="16" x14ac:dyDescent="0.35">
      <c r="B125" s="47"/>
      <c r="C125" s="45" t="s">
        <v>9</v>
      </c>
      <c r="D125" s="40">
        <v>0.85799999999999998</v>
      </c>
      <c r="E125" s="40">
        <v>0.85199999999999998</v>
      </c>
      <c r="F125" s="40">
        <v>0.85499999999999998</v>
      </c>
      <c r="G125" s="9"/>
      <c r="H125" s="46"/>
      <c r="N125" s="10" t="s">
        <v>1</v>
      </c>
      <c r="O125">
        <v>67</v>
      </c>
      <c r="P125">
        <v>11</v>
      </c>
      <c r="Q125">
        <v>279</v>
      </c>
      <c r="R125">
        <v>111</v>
      </c>
      <c r="S125">
        <v>29</v>
      </c>
    </row>
    <row r="126" spans="2:19" ht="16" x14ac:dyDescent="0.35">
      <c r="B126" s="47"/>
      <c r="C126" s="45" t="s">
        <v>34</v>
      </c>
      <c r="D126" s="40">
        <v>0.93799999999999994</v>
      </c>
      <c r="E126" s="40">
        <v>0.877</v>
      </c>
      <c r="F126" s="40">
        <v>0.90700000000000003</v>
      </c>
      <c r="G126" s="9"/>
      <c r="H126" s="46"/>
      <c r="N126" s="10" t="s">
        <v>2</v>
      </c>
      <c r="O126">
        <v>54</v>
      </c>
      <c r="P126">
        <v>0</v>
      </c>
      <c r="Q126">
        <v>104</v>
      </c>
      <c r="R126">
        <v>339</v>
      </c>
      <c r="S126">
        <v>1</v>
      </c>
    </row>
    <row r="127" spans="2:19" ht="16" x14ac:dyDescent="0.35">
      <c r="B127" s="47"/>
      <c r="C127" s="45" t="s">
        <v>35</v>
      </c>
      <c r="D127" s="40">
        <v>0.88300000000000001</v>
      </c>
      <c r="E127" s="40">
        <v>0.91800000000000004</v>
      </c>
      <c r="F127" s="40">
        <v>0.9</v>
      </c>
      <c r="G127" s="9"/>
      <c r="H127" s="46"/>
      <c r="N127" s="10" t="s">
        <v>3</v>
      </c>
      <c r="O127">
        <v>52</v>
      </c>
      <c r="P127">
        <v>6</v>
      </c>
      <c r="Q127">
        <v>14</v>
      </c>
      <c r="R127">
        <v>0</v>
      </c>
      <c r="S127">
        <v>428</v>
      </c>
    </row>
    <row r="128" spans="2:19" x14ac:dyDescent="0.35">
      <c r="B128" s="47"/>
      <c r="C128" s="45" t="s">
        <v>27</v>
      </c>
      <c r="D128" s="15">
        <v>0.89700000000000002</v>
      </c>
      <c r="E128" s="15">
        <v>0.88800000000000001</v>
      </c>
      <c r="F128" s="15">
        <v>0.89200000000000002</v>
      </c>
      <c r="G128" s="9"/>
      <c r="H128" s="46"/>
    </row>
    <row r="129" spans="1:8" x14ac:dyDescent="0.35">
      <c r="B129" s="47"/>
      <c r="C129" s="45" t="s">
        <v>29</v>
      </c>
      <c r="D129" s="40">
        <v>0.81100000000000005</v>
      </c>
      <c r="E129" s="40"/>
      <c r="F129" s="40"/>
      <c r="G129" s="9"/>
      <c r="H129" s="46"/>
    </row>
    <row r="130" spans="1:8" ht="15" thickBot="1" x14ac:dyDescent="0.4">
      <c r="B130" s="47"/>
      <c r="C130" s="51"/>
      <c r="D130" s="51"/>
      <c r="E130" s="51"/>
      <c r="F130" s="51"/>
      <c r="G130" s="51"/>
      <c r="H130" s="52"/>
    </row>
    <row r="131" spans="1:8" x14ac:dyDescent="0.35">
      <c r="B131" s="47"/>
    </row>
    <row r="132" spans="1:8" ht="15" thickBot="1" x14ac:dyDescent="0.4">
      <c r="B132" s="50"/>
    </row>
    <row r="133" spans="1:8" x14ac:dyDescent="0.35">
      <c r="A133" s="69"/>
    </row>
    <row r="141" spans="1:8" ht="14.5" customHeight="1" x14ac:dyDescent="0.35"/>
    <row r="142" spans="1:8" ht="14.5" customHeight="1" x14ac:dyDescent="0.35"/>
    <row r="143" spans="1:8" ht="14.5" customHeight="1" x14ac:dyDescent="0.35"/>
    <row r="144" spans="1:8" ht="14.5" customHeight="1" x14ac:dyDescent="0.35"/>
    <row r="145" ht="14.5" customHeight="1" x14ac:dyDescent="0.35"/>
    <row r="146" ht="14.5" customHeight="1" x14ac:dyDescent="0.35"/>
    <row r="147" ht="14.5" customHeight="1" x14ac:dyDescent="0.35"/>
    <row r="148" ht="14.5" customHeight="1" x14ac:dyDescent="0.35"/>
    <row r="149" ht="14.5" customHeight="1" x14ac:dyDescent="0.35"/>
    <row r="150" ht="14.5" customHeight="1" x14ac:dyDescent="0.35"/>
    <row r="151" ht="14.5" customHeight="1" x14ac:dyDescent="0.35"/>
  </sheetData>
  <mergeCells count="22">
    <mergeCell ref="S3:T3"/>
    <mergeCell ref="R43:U43"/>
    <mergeCell ref="D15:F15"/>
    <mergeCell ref="B1:B15"/>
    <mergeCell ref="D33:F33"/>
    <mergeCell ref="B16:B33"/>
    <mergeCell ref="B35:B49"/>
    <mergeCell ref="M10:O10"/>
    <mergeCell ref="S39:U39"/>
    <mergeCell ref="B51:B63"/>
    <mergeCell ref="B65:B82"/>
    <mergeCell ref="C64:H64"/>
    <mergeCell ref="B84:B101"/>
    <mergeCell ref="A105:H105"/>
    <mergeCell ref="N122:S122"/>
    <mergeCell ref="J51:J63"/>
    <mergeCell ref="AK44:AM44"/>
    <mergeCell ref="O117:R117"/>
    <mergeCell ref="O118:R118"/>
    <mergeCell ref="S52:U52"/>
    <mergeCell ref="O115:R115"/>
    <mergeCell ref="O116:R1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P35"/>
  <sheetViews>
    <sheetView topLeftCell="A7" zoomScale="70" zoomScaleNormal="70" workbookViewId="0">
      <selection activeCell="G7" sqref="G7:K8"/>
    </sheetView>
  </sheetViews>
  <sheetFormatPr defaultRowHeight="14.5" x14ac:dyDescent="0.35"/>
  <cols>
    <col min="3" max="3" width="11.81640625" customWidth="1"/>
    <col min="6" max="6" width="11.81640625" bestFit="1" customWidth="1"/>
    <col min="8" max="8" width="11.81640625" bestFit="1" customWidth="1"/>
    <col min="11" max="11" width="13" customWidth="1"/>
  </cols>
  <sheetData>
    <row r="7" spans="3:16" x14ac:dyDescent="0.35">
      <c r="G7" s="121" t="s">
        <v>98</v>
      </c>
      <c r="H7" s="121"/>
      <c r="I7" s="121"/>
      <c r="J7" s="121"/>
      <c r="K7" s="121"/>
    </row>
    <row r="8" spans="3:16" x14ac:dyDescent="0.35">
      <c r="G8" s="121"/>
      <c r="H8" s="121"/>
      <c r="I8" s="121"/>
      <c r="J8" s="121"/>
      <c r="K8" s="121"/>
    </row>
    <row r="9" spans="3:16" x14ac:dyDescent="0.35">
      <c r="C9" s="121" t="s">
        <v>93</v>
      </c>
      <c r="D9" s="121"/>
      <c r="E9" s="121"/>
      <c r="F9" s="121"/>
      <c r="G9" s="121"/>
      <c r="H9" s="121"/>
      <c r="L9" s="121" t="s">
        <v>94</v>
      </c>
      <c r="M9" s="121"/>
      <c r="N9" s="121"/>
      <c r="O9" s="121"/>
      <c r="P9" s="121"/>
    </row>
    <row r="11" spans="3:16" x14ac:dyDescent="0.35">
      <c r="C11" s="32"/>
      <c r="D11" s="3" t="s">
        <v>20</v>
      </c>
      <c r="E11" s="3" t="s">
        <v>0</v>
      </c>
      <c r="F11" s="3" t="s">
        <v>1</v>
      </c>
      <c r="G11" s="3" t="s">
        <v>2</v>
      </c>
      <c r="H11" s="3" t="s">
        <v>3</v>
      </c>
      <c r="K11" s="32"/>
      <c r="L11" s="3" t="s">
        <v>20</v>
      </c>
      <c r="M11" s="3" t="s">
        <v>0</v>
      </c>
      <c r="N11" s="3" t="s">
        <v>1</v>
      </c>
      <c r="O11" s="3" t="s">
        <v>2</v>
      </c>
      <c r="P11" s="3" t="s">
        <v>3</v>
      </c>
    </row>
    <row r="12" spans="3:16" x14ac:dyDescent="0.35">
      <c r="C12" s="32" t="s">
        <v>20</v>
      </c>
      <c r="D12" s="2">
        <v>0</v>
      </c>
      <c r="E12" s="2">
        <v>24260</v>
      </c>
      <c r="F12" s="2">
        <v>2734</v>
      </c>
      <c r="G12" s="2">
        <v>260</v>
      </c>
      <c r="H12" s="2">
        <v>5328</v>
      </c>
      <c r="K12" s="32" t="s">
        <v>20</v>
      </c>
      <c r="L12" s="2">
        <v>0</v>
      </c>
      <c r="M12" s="2">
        <v>2254</v>
      </c>
      <c r="N12" s="2">
        <v>1672</v>
      </c>
      <c r="O12" s="2">
        <v>242</v>
      </c>
      <c r="P12" s="2">
        <v>6597</v>
      </c>
    </row>
    <row r="13" spans="3:16" x14ac:dyDescent="0.35">
      <c r="C13" s="32" t="s">
        <v>0</v>
      </c>
      <c r="D13" s="2">
        <v>42</v>
      </c>
      <c r="E13" s="2">
        <v>756</v>
      </c>
      <c r="F13" s="2">
        <v>208</v>
      </c>
      <c r="G13" s="2">
        <v>7</v>
      </c>
      <c r="H13" s="2">
        <v>85</v>
      </c>
      <c r="K13" s="32" t="s">
        <v>0</v>
      </c>
      <c r="L13" s="2">
        <v>39</v>
      </c>
      <c r="M13" s="2">
        <v>682</v>
      </c>
      <c r="N13" s="2">
        <v>129</v>
      </c>
      <c r="O13" s="2">
        <v>20</v>
      </c>
      <c r="P13" s="2">
        <v>228</v>
      </c>
    </row>
    <row r="14" spans="3:16" x14ac:dyDescent="0.35">
      <c r="C14" s="32" t="s">
        <v>1</v>
      </c>
      <c r="D14" s="2">
        <v>5</v>
      </c>
      <c r="E14" s="2">
        <v>23</v>
      </c>
      <c r="F14" s="2">
        <v>287</v>
      </c>
      <c r="G14" s="2">
        <v>2</v>
      </c>
      <c r="H14" s="2">
        <v>127</v>
      </c>
      <c r="K14" s="32" t="s">
        <v>1</v>
      </c>
      <c r="L14" s="2">
        <v>6</v>
      </c>
      <c r="M14" s="2">
        <v>29</v>
      </c>
      <c r="N14" s="2">
        <v>190</v>
      </c>
      <c r="O14" s="2">
        <v>2</v>
      </c>
      <c r="P14" s="2">
        <v>217</v>
      </c>
    </row>
    <row r="15" spans="3:16" x14ac:dyDescent="0.35">
      <c r="C15" s="32" t="s">
        <v>2</v>
      </c>
      <c r="D15" s="2">
        <v>2</v>
      </c>
      <c r="E15" s="2">
        <v>0</v>
      </c>
      <c r="F15" s="2">
        <v>18</v>
      </c>
      <c r="G15" s="2">
        <v>22</v>
      </c>
      <c r="H15" s="2">
        <v>5</v>
      </c>
      <c r="K15" s="32" t="s">
        <v>2</v>
      </c>
      <c r="L15" s="2">
        <v>2</v>
      </c>
      <c r="M15" s="2">
        <v>1</v>
      </c>
      <c r="N15" s="2">
        <v>13</v>
      </c>
      <c r="O15" s="2">
        <v>17</v>
      </c>
      <c r="P15" s="2">
        <v>14</v>
      </c>
    </row>
    <row r="16" spans="3:16" x14ac:dyDescent="0.35">
      <c r="C16" s="32" t="s">
        <v>3</v>
      </c>
      <c r="D16" s="2">
        <v>14</v>
      </c>
      <c r="E16" s="2">
        <v>9</v>
      </c>
      <c r="F16" s="2">
        <v>32</v>
      </c>
      <c r="G16" s="2">
        <v>3</v>
      </c>
      <c r="H16" s="2">
        <v>679</v>
      </c>
      <c r="K16" s="32" t="s">
        <v>3</v>
      </c>
      <c r="L16" s="2">
        <v>17</v>
      </c>
      <c r="M16" s="2">
        <v>8</v>
      </c>
      <c r="N16" s="2">
        <v>14</v>
      </c>
      <c r="O16" s="2">
        <v>1</v>
      </c>
      <c r="P16" s="2">
        <v>697</v>
      </c>
    </row>
    <row r="17" spans="3:14" x14ac:dyDescent="0.35">
      <c r="D17">
        <f>SUM(D13:H16)</f>
        <v>2326</v>
      </c>
      <c r="L17">
        <f>SUM(L13:P16)</f>
        <v>2326</v>
      </c>
    </row>
    <row r="19" spans="3:14" x14ac:dyDescent="0.35">
      <c r="C19" s="32"/>
      <c r="D19" s="3" t="s">
        <v>20</v>
      </c>
      <c r="E19" s="3" t="s">
        <v>0</v>
      </c>
      <c r="F19" s="3" t="s">
        <v>1</v>
      </c>
      <c r="G19" s="3" t="s">
        <v>2</v>
      </c>
      <c r="H19" s="3" t="s">
        <v>3</v>
      </c>
      <c r="K19" s="45" t="s">
        <v>52</v>
      </c>
      <c r="L19" s="15" t="s">
        <v>11</v>
      </c>
      <c r="M19" s="15" t="s">
        <v>12</v>
      </c>
      <c r="N19" s="15" t="s">
        <v>13</v>
      </c>
    </row>
    <row r="20" spans="3:14" x14ac:dyDescent="0.35">
      <c r="C20" s="32" t="s">
        <v>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K20" s="45" t="s">
        <v>0</v>
      </c>
      <c r="L20" s="40">
        <v>0.94699999999999995</v>
      </c>
      <c r="M20" s="40">
        <v>0.621</v>
      </c>
      <c r="N20" s="40">
        <v>0.751</v>
      </c>
    </row>
    <row r="21" spans="3:14" x14ac:dyDescent="0.35">
      <c r="C21" s="32" t="s">
        <v>0</v>
      </c>
      <c r="D21" s="2">
        <v>42</v>
      </c>
      <c r="E21" s="2">
        <v>756</v>
      </c>
      <c r="F21" s="2">
        <v>208</v>
      </c>
      <c r="G21" s="2">
        <v>7</v>
      </c>
      <c r="H21" s="2">
        <v>85</v>
      </c>
      <c r="K21" s="45" t="s">
        <v>1</v>
      </c>
      <c r="L21" s="40">
        <v>0.54900000000000004</v>
      </c>
      <c r="M21" s="40">
        <v>0.42799999999999999</v>
      </c>
      <c r="N21" s="40">
        <v>0.48</v>
      </c>
    </row>
    <row r="22" spans="3:14" x14ac:dyDescent="0.35">
      <c r="C22" s="32" t="s">
        <v>1</v>
      </c>
      <c r="D22" s="2">
        <v>5</v>
      </c>
      <c r="E22" s="2">
        <v>23</v>
      </c>
      <c r="F22" s="2">
        <v>287</v>
      </c>
      <c r="G22" s="2">
        <v>2</v>
      </c>
      <c r="H22" s="2">
        <v>127</v>
      </c>
      <c r="K22" s="45" t="s">
        <v>2</v>
      </c>
      <c r="L22" s="40">
        <v>0.42499999999999999</v>
      </c>
      <c r="M22" s="40">
        <v>0.36199999999999999</v>
      </c>
      <c r="N22" s="40">
        <v>0.39100000000000001</v>
      </c>
    </row>
    <row r="23" spans="3:14" x14ac:dyDescent="0.35">
      <c r="C23" s="32" t="s">
        <v>2</v>
      </c>
      <c r="D23" s="2">
        <v>2</v>
      </c>
      <c r="E23" s="2">
        <v>0</v>
      </c>
      <c r="F23" s="2">
        <v>18</v>
      </c>
      <c r="G23" s="2">
        <v>22</v>
      </c>
      <c r="H23" s="2">
        <v>5</v>
      </c>
      <c r="K23" s="45" t="s">
        <v>3</v>
      </c>
      <c r="L23" s="40">
        <v>0.60299999999999998</v>
      </c>
      <c r="M23" s="40">
        <v>0.94599999999999995</v>
      </c>
      <c r="N23" s="40">
        <v>0.73599999999999999</v>
      </c>
    </row>
    <row r="24" spans="3:14" x14ac:dyDescent="0.35">
      <c r="C24" s="32" t="s">
        <v>3</v>
      </c>
      <c r="D24" s="2">
        <v>14</v>
      </c>
      <c r="E24" s="2">
        <v>9</v>
      </c>
      <c r="F24" s="2">
        <v>32</v>
      </c>
      <c r="G24" s="2">
        <v>3</v>
      </c>
      <c r="H24" s="2">
        <v>679</v>
      </c>
      <c r="K24" s="45" t="s">
        <v>27</v>
      </c>
      <c r="L24" s="15">
        <v>0.63100000000000001</v>
      </c>
      <c r="M24" s="15">
        <v>0.58899999999999997</v>
      </c>
      <c r="N24" s="15">
        <v>0.59</v>
      </c>
    </row>
    <row r="25" spans="3:14" x14ac:dyDescent="0.35">
      <c r="K25" s="45" t="s">
        <v>28</v>
      </c>
      <c r="L25" s="40">
        <v>0.68200000000000005</v>
      </c>
      <c r="M25" s="40">
        <v>0.68200000000000005</v>
      </c>
      <c r="N25" s="40">
        <v>0.68200000000000005</v>
      </c>
    </row>
    <row r="26" spans="3:14" x14ac:dyDescent="0.35">
      <c r="K26" s="45" t="s">
        <v>29</v>
      </c>
      <c r="L26" s="147" t="s">
        <v>92</v>
      </c>
      <c r="M26" s="148" t="s">
        <v>92</v>
      </c>
      <c r="N26" s="149">
        <v>0.68200000000000005</v>
      </c>
    </row>
    <row r="28" spans="3:14" x14ac:dyDescent="0.35">
      <c r="C28" s="45" t="s">
        <v>52</v>
      </c>
      <c r="D28" s="15" t="s">
        <v>11</v>
      </c>
      <c r="E28" s="15" t="s">
        <v>12</v>
      </c>
      <c r="F28" s="15" t="s">
        <v>13</v>
      </c>
    </row>
    <row r="29" spans="3:14" x14ac:dyDescent="0.35">
      <c r="C29" s="45" t="s">
        <v>0</v>
      </c>
      <c r="D29" s="40">
        <v>0.95899999999999996</v>
      </c>
      <c r="E29" s="40">
        <v>0.68799999999999994</v>
      </c>
      <c r="F29" s="40">
        <v>0.79900000000000004</v>
      </c>
    </row>
    <row r="30" spans="3:14" x14ac:dyDescent="0.35">
      <c r="C30" s="45" t="s">
        <v>1</v>
      </c>
      <c r="D30" s="40">
        <v>0.52700000000000002</v>
      </c>
      <c r="E30" s="40">
        <v>0.64600000000000002</v>
      </c>
      <c r="F30" s="40">
        <v>0.57999999999999996</v>
      </c>
    </row>
    <row r="31" spans="3:14" x14ac:dyDescent="0.35">
      <c r="C31" s="45" t="s">
        <v>2</v>
      </c>
      <c r="D31" s="40">
        <v>0.64700000000000002</v>
      </c>
      <c r="E31" s="40">
        <v>0.46800000000000003</v>
      </c>
      <c r="F31" s="40">
        <v>0.54300000000000004</v>
      </c>
    </row>
    <row r="32" spans="3:14" x14ac:dyDescent="0.35">
      <c r="C32" s="45" t="s">
        <v>3</v>
      </c>
      <c r="D32" s="40">
        <v>0.75800000000000001</v>
      </c>
      <c r="E32" s="40">
        <v>0.92100000000000004</v>
      </c>
      <c r="F32" s="40">
        <v>0.83099999999999996</v>
      </c>
    </row>
    <row r="33" spans="3:6" x14ac:dyDescent="0.35">
      <c r="C33" s="45" t="s">
        <v>27</v>
      </c>
      <c r="D33" s="15">
        <v>0.72299999999999998</v>
      </c>
      <c r="E33" s="15">
        <v>0.68100000000000005</v>
      </c>
      <c r="F33" s="15">
        <v>0.68799999999999994</v>
      </c>
    </row>
    <row r="34" spans="3:6" x14ac:dyDescent="0.35">
      <c r="C34" s="45" t="s">
        <v>28</v>
      </c>
      <c r="D34" s="40">
        <v>0.75</v>
      </c>
      <c r="E34" s="40">
        <v>0.75</v>
      </c>
      <c r="F34" s="40">
        <v>0.75</v>
      </c>
    </row>
    <row r="35" spans="3:6" x14ac:dyDescent="0.35">
      <c r="C35" s="45" t="s">
        <v>29</v>
      </c>
      <c r="D35" s="147">
        <v>0.75</v>
      </c>
      <c r="E35" s="148"/>
      <c r="F35" s="149"/>
    </row>
  </sheetData>
  <mergeCells count="5">
    <mergeCell ref="C9:H9"/>
    <mergeCell ref="D35:F35"/>
    <mergeCell ref="L9:P9"/>
    <mergeCell ref="L26:N26"/>
    <mergeCell ref="G7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 _AFTER_EVERY_THRESHOLD</vt:lpstr>
      <vt:lpstr>EXP1</vt:lpstr>
      <vt:lpstr>EXP3,4</vt:lpstr>
      <vt:lpstr>ORIGIN_DAA _BEFOR _PSEUDO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beheshtiniya</dc:creator>
  <cp:lastModifiedBy>beheshtiniya</cp:lastModifiedBy>
  <dcterms:created xsi:type="dcterms:W3CDTF">2025-04-10T06:52:12Z</dcterms:created>
  <dcterms:modified xsi:type="dcterms:W3CDTF">2025-07-09T08:33:40Z</dcterms:modified>
</cp:coreProperties>
</file>