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wind curtailment" sheetId="1" state="visible" r:id="rId1"/>
    <sheet xmlns:r="http://schemas.openxmlformats.org/officeDocument/2006/relationships" name="solar curtailmen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0.000"/>
    <numFmt numFmtId="166" formatCode="0.0%"/>
    <numFmt numFmtId="167" formatCode="0.00000"/>
  </numFmts>
  <fonts count="5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 Unicode MS"/>
      <family val="2"/>
      <sz val="11"/>
    </font>
    <font>
      <name val="Segoe UI"/>
      <family val="2"/>
      <sz val="11"/>
    </font>
    <font>
      <name val="Calibri Light"/>
      <family val="2"/>
      <sz val="11"/>
      <scheme val="maj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49" fontId="1" fillId="0" borderId="0" applyAlignment="1" pivotButton="0" quotePrefix="0" xfId="0">
      <alignment vertical="center"/>
    </xf>
    <xf numFmtId="1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2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/>
    </xf>
    <xf numFmtId="9" fontId="1" fillId="0" borderId="0" applyAlignment="1" pivotButton="0" quotePrefix="0" xfId="0">
      <alignment horizontal="center" vertical="center"/>
    </xf>
    <xf numFmtId="165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vertical="center"/>
    </xf>
    <xf numFmtId="2" fontId="1" fillId="0" borderId="0" applyAlignment="1" pivotButton="0" quotePrefix="0" xfId="0">
      <alignment vertical="center"/>
    </xf>
    <xf numFmtId="166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right" vertical="center"/>
    </xf>
    <xf numFmtId="165" fontId="1" fillId="0" borderId="0" applyAlignment="1" pivotButton="0" quotePrefix="0" xfId="0">
      <alignment horizontal="right" vertical="center"/>
    </xf>
    <xf numFmtId="167" fontId="1" fillId="0" borderId="0" applyAlignment="1" pivotButton="0" quotePrefix="0" xfId="0">
      <alignment horizontal="center" vertical="center"/>
    </xf>
    <xf numFmtId="167" fontId="1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AA79"/>
  <sheetViews>
    <sheetView tabSelected="1" topLeftCell="A5" zoomScale="53" zoomScaleNormal="50" workbookViewId="0">
      <selection activeCell="D14" sqref="D14"/>
    </sheetView>
  </sheetViews>
  <sheetFormatPr baseColWidth="8" defaultRowHeight="14.5"/>
  <cols>
    <col width="8.7265625" customWidth="1" style="1" min="1" max="1"/>
    <col width="13.6328125" customWidth="1" style="1" min="2" max="2"/>
    <col width="14.81640625" customWidth="1" style="1" min="3" max="3"/>
    <col width="14.54296875" customWidth="1" style="1" min="4" max="4"/>
    <col width="10.36328125" bestFit="1" customWidth="1" style="1" min="5" max="10"/>
    <col width="8.7265625" customWidth="1" style="1" min="11" max="11"/>
    <col width="43.6328125" bestFit="1" customWidth="1" style="1" min="12" max="12"/>
    <col width="16.26953125" customWidth="1" style="1" min="13" max="13"/>
    <col width="12.36328125" customWidth="1" style="1" min="14" max="14"/>
    <col width="10.54296875" bestFit="1" customWidth="1" style="1" min="15" max="15"/>
    <col width="12.54296875" customWidth="1" style="1" min="16" max="16"/>
    <col width="10.1796875" bestFit="1" customWidth="1" style="1" min="17" max="19"/>
    <col width="50.1796875" bestFit="1" customWidth="1" style="1" min="20" max="20"/>
    <col width="19.81640625" customWidth="1" style="1" min="21" max="21"/>
    <col width="8.7265625" customWidth="1" style="1" min="22" max="41"/>
    <col width="8.7265625" customWidth="1" style="1" min="42" max="16384"/>
  </cols>
  <sheetData>
    <row r="2">
      <c r="B2" s="5" t="n"/>
      <c r="C2" s="5" t="n"/>
      <c r="D2" s="5" t="n"/>
      <c r="E2" s="5" t="n"/>
      <c r="F2" s="5" t="n"/>
      <c r="G2" s="5" t="n"/>
    </row>
    <row r="3">
      <c r="B3" s="5" t="n"/>
      <c r="C3" s="5" t="n"/>
      <c r="D3" s="5" t="n"/>
      <c r="E3" s="5" t="n"/>
      <c r="F3" s="5" t="n"/>
      <c r="G3" s="5" t="n"/>
      <c r="J3" s="2" t="n"/>
      <c r="K3" s="3" t="n"/>
      <c r="L3" s="2" t="n"/>
      <c r="M3" s="2" t="n"/>
      <c r="N3" s="2" t="n"/>
      <c r="O3" s="2" t="n"/>
      <c r="P3" s="2" t="n"/>
      <c r="Q3" s="2" t="n"/>
      <c r="R3" s="2" t="n"/>
      <c r="S3" s="2" t="n"/>
    </row>
    <row r="4">
      <c r="B4" s="5" t="n"/>
      <c r="C4" s="5" t="n"/>
      <c r="D4" s="5" t="n"/>
      <c r="E4" s="5" t="n"/>
      <c r="F4" s="5" t="n"/>
      <c r="G4" s="5" t="n"/>
      <c r="J4" s="2" t="n"/>
      <c r="K4" s="2" t="n"/>
      <c r="L4" s="2" t="inlineStr">
        <is>
          <t>Wind term ij</t>
        </is>
      </c>
      <c r="M4" s="13">
        <f>IF( $C$13&gt;($D$31*$D$9),D22*($C$13-$D$31*$D$9),0)</f>
        <v/>
      </c>
      <c r="N4" s="13">
        <f>IF( $C$13&gt;($E$31*$D$9),E22*($C$13-$E$31*$D$9),0)</f>
        <v/>
      </c>
      <c r="O4" s="13">
        <f>IF( $C$13&gt;($F$31*$D$9),F22*($C$13-$F$31*$D$9),0)</f>
        <v/>
      </c>
      <c r="P4" s="13">
        <f>IF( $C$13&gt;($G$31*$D$9),G22*($C$13-$G$31*$D$9),0)</f>
        <v/>
      </c>
      <c r="Q4" s="13">
        <f>IF( $C$13&gt;($H$31*$D$9),H22*($C$13-$H$31*$D$9),0)</f>
        <v/>
      </c>
      <c r="R4" s="13">
        <f>IF( $C$13&gt;($I$31*$D$9),I22*($C$13-$I$31*$D$9),0)</f>
        <v/>
      </c>
      <c r="S4" s="13">
        <f>IF( $C$13&gt;($J$31*$D$9),J22*($C$13-$J$31*$D$9),0)</f>
        <v/>
      </c>
      <c r="T4" s="5" t="n"/>
      <c r="W4" s="6" t="n"/>
    </row>
    <row r="5">
      <c r="B5" s="5" t="n"/>
      <c r="C5" s="5" t="n"/>
      <c r="D5" s="5" t="n"/>
      <c r="E5" s="5" t="n"/>
      <c r="F5" s="5" t="n"/>
      <c r="G5" s="5" t="n"/>
      <c r="J5" s="2" t="n"/>
      <c r="K5" s="7" t="n"/>
      <c r="L5" s="2" t="n"/>
      <c r="M5" s="2" t="n"/>
      <c r="N5" s="4" t="n"/>
      <c r="O5" s="4" t="n"/>
      <c r="P5" s="4" t="n"/>
      <c r="Q5" s="4" t="n"/>
      <c r="R5" s="4" t="n"/>
      <c r="S5" s="4" t="n"/>
      <c r="T5" s="5" t="n"/>
      <c r="U5" s="5" t="n"/>
      <c r="V5" s="5" t="n"/>
    </row>
    <row r="6">
      <c r="B6" s="5" t="n"/>
      <c r="C6" s="5" t="n"/>
      <c r="D6" s="5" t="n"/>
      <c r="E6" s="5" t="n"/>
      <c r="F6" s="5" t="n"/>
      <c r="G6" s="5" t="n"/>
      <c r="J6" s="2" t="n"/>
      <c r="K6" s="3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5" t="n"/>
      <c r="V6" s="5" t="n"/>
    </row>
    <row r="7">
      <c r="B7" s="5" t="n"/>
      <c r="C7" s="5" t="n"/>
      <c r="D7" s="5" t="n"/>
      <c r="E7" s="5" t="n"/>
      <c r="F7" s="5" t="n"/>
      <c r="G7" s="5" t="n"/>
      <c r="J7" s="2" t="n"/>
      <c r="K7" s="2" t="n"/>
      <c r="L7" s="2" t="inlineStr">
        <is>
          <t>Solar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5" t="n"/>
      <c r="U7" s="5" t="n"/>
      <c r="V7" s="5" t="n"/>
    </row>
    <row r="8">
      <c r="J8" s="2" t="n"/>
      <c r="K8" s="7" t="n"/>
      <c r="L8" s="8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5" t="n"/>
      <c r="U8" s="5" t="n"/>
      <c r="V8" s="5" t="n"/>
    </row>
    <row r="9" ht="16.5" customHeight="1">
      <c r="C9" s="1" t="inlineStr">
        <is>
          <t>Demand</t>
        </is>
      </c>
      <c r="D9" s="9" t="n">
        <v>100</v>
      </c>
      <c r="E9" s="6" t="inlineStr">
        <is>
          <t>GWa</t>
        </is>
      </c>
      <c r="F9" s="5" t="n"/>
      <c r="J9" s="2" t="n"/>
      <c r="K9" s="7" t="n"/>
      <c r="L9" s="2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5" t="n"/>
    </row>
    <row r="10">
      <c r="C10" s="8" t="n"/>
      <c r="F10" s="5" t="n"/>
      <c r="J10" s="2" t="n"/>
      <c r="K10" s="7" t="n"/>
      <c r="L10" s="2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5" t="n"/>
    </row>
    <row r="11">
      <c r="C11" s="5" t="n"/>
      <c r="F11" s="5" t="n"/>
      <c r="J11" s="2" t="n"/>
      <c r="K11" s="7" t="n"/>
      <c r="L11" s="2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5" t="n"/>
      <c r="U11" s="18" t="n"/>
    </row>
    <row r="12">
      <c r="C12" s="2" t="inlineStr">
        <is>
          <t>Wind_res</t>
        </is>
      </c>
      <c r="D12" s="2" t="inlineStr">
        <is>
          <t>Solar_res</t>
        </is>
      </c>
      <c r="F12" s="5" t="n"/>
      <c r="J12" s="2" t="n"/>
      <c r="K12" s="7" t="n"/>
      <c r="L12" s="2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5" t="n"/>
      <c r="U12" s="2" t="n"/>
      <c r="V12" s="2" t="n"/>
      <c r="W12" s="2" t="n"/>
    </row>
    <row r="13">
      <c r="C13" s="2" t="n">
        <v>70</v>
      </c>
      <c r="D13" s="2" t="n">
        <v>10</v>
      </c>
      <c r="E13" s="6" t="inlineStr">
        <is>
          <t>GWa</t>
        </is>
      </c>
      <c r="F13" s="5" t="n"/>
      <c r="J13" s="2" t="n"/>
      <c r="K13" s="7" t="n"/>
      <c r="L13" s="2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U13" s="15" t="n"/>
      <c r="V13" s="13" t="n"/>
      <c r="W13" s="13" t="n"/>
    </row>
    <row r="14">
      <c r="F14" s="5" t="n"/>
      <c r="L14" s="2" t="n"/>
      <c r="M14" s="2" t="n"/>
      <c r="N14" s="10" t="n"/>
      <c r="O14" s="10" t="n"/>
      <c r="P14" s="10" t="n"/>
      <c r="Q14" s="10" t="n"/>
      <c r="R14" s="10" t="n"/>
      <c r="S14" s="10" t="n"/>
      <c r="U14" s="11" t="n"/>
      <c r="V14" s="8" t="n"/>
    </row>
    <row r="15">
      <c r="C15" s="11" t="inlineStr">
        <is>
          <t>SDES</t>
        </is>
      </c>
      <c r="D15" s="2" t="n">
        <v>0</v>
      </c>
      <c r="E15" s="6" t="inlineStr">
        <is>
          <t>GWa</t>
        </is>
      </c>
      <c r="F15" s="5" t="n"/>
      <c r="L15" s="2" t="n"/>
      <c r="M15" s="2" t="n"/>
      <c r="N15" s="2" t="n"/>
      <c r="O15" s="2" t="n"/>
      <c r="P15" s="2" t="n"/>
      <c r="Q15" s="2" t="n"/>
      <c r="R15" s="2" t="n"/>
      <c r="S15" s="2" t="n"/>
      <c r="V15" s="8" t="n"/>
    </row>
    <row r="16">
      <c r="C16" s="11" t="inlineStr">
        <is>
          <t>LDES</t>
        </is>
      </c>
      <c r="D16" s="2" t="n">
        <v>5</v>
      </c>
      <c r="E16" s="6" t="inlineStr">
        <is>
          <t>GWa</t>
        </is>
      </c>
      <c r="F16" s="5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23" t="inlineStr">
        <is>
          <t>base</t>
        </is>
      </c>
      <c r="U16" s="17">
        <f>SUM(M4:S4)</f>
        <v/>
      </c>
      <c r="V16" s="8" t="n"/>
    </row>
    <row r="17">
      <c r="L17" s="8" t="n"/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1" t="inlineStr">
        <is>
          <t>solar term</t>
        </is>
      </c>
      <c r="U17" s="25">
        <f>SUM(M7:S13)</f>
        <v/>
      </c>
      <c r="V17" s="24" t="n"/>
      <c r="W17" s="24" t="n"/>
      <c r="X17" s="2" t="n"/>
      <c r="Y17" s="2" t="n"/>
      <c r="Z17" s="2" t="n"/>
      <c r="AA17" s="2" t="n"/>
    </row>
    <row r="18">
      <c r="L18" s="2" t="n"/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11" t="inlineStr">
        <is>
          <t>tech_term</t>
        </is>
      </c>
      <c r="U18" s="10">
        <f>SUM(M16:S22)</f>
        <v/>
      </c>
      <c r="V18" s="24" t="n"/>
      <c r="W18" s="24" t="n"/>
      <c r="X18" s="2" t="n"/>
      <c r="Y18" s="2" t="n"/>
      <c r="Z18" s="2" t="n"/>
      <c r="AA18" s="2" t="n"/>
    </row>
    <row r="19">
      <c r="G19" s="17" t="n"/>
      <c r="L19" s="2" t="n"/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23" t="inlineStr">
        <is>
          <t>sum</t>
        </is>
      </c>
      <c r="U19" s="25">
        <f>SUM(U16:U17)</f>
        <v/>
      </c>
      <c r="V19" s="2" t="n"/>
      <c r="W19" s="2" t="n"/>
      <c r="X19" s="2" t="n"/>
      <c r="Y19" s="2" t="n"/>
      <c r="Z19" s="2" t="n"/>
      <c r="AA19" s="2" t="n"/>
    </row>
    <row r="20">
      <c r="L20" s="2" t="n"/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5" t="n"/>
      <c r="V20" s="2" t="n"/>
      <c r="W20" s="2" t="n"/>
      <c r="X20" s="2" t="n"/>
      <c r="Y20" s="2" t="n"/>
      <c r="Z20" s="2" t="n"/>
      <c r="AA20" s="2" t="n"/>
    </row>
    <row r="21">
      <c r="B21" s="2" t="n"/>
      <c r="C21" s="2" t="n"/>
      <c r="D21" s="2" t="n"/>
      <c r="E21" s="3" t="n"/>
      <c r="F21" s="3" t="n"/>
      <c r="G21" s="3" t="n"/>
      <c r="H21" s="3" t="n"/>
      <c r="I21" s="3" t="n"/>
      <c r="J21" s="3" t="n"/>
      <c r="L21" s="2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5" t="n"/>
      <c r="V21" s="2" t="n"/>
      <c r="W21" s="2" t="n"/>
      <c r="X21" s="2" t="n"/>
      <c r="Y21" s="2" t="n"/>
      <c r="Z21" s="2" t="n"/>
      <c r="AA21" s="2" t="n"/>
    </row>
    <row r="22">
      <c r="B22" s="8" t="inlineStr">
        <is>
          <t>gamma_ij</t>
        </is>
      </c>
      <c r="C22" s="3" t="n"/>
      <c r="D22" s="26" t="n">
        <v>0.003737124917133895</v>
      </c>
      <c r="E22" s="26" t="n">
        <v>0.03258436088340323</v>
      </c>
      <c r="F22" s="26" t="n">
        <v>0.07434157898388032</v>
      </c>
      <c r="G22" s="26" t="n">
        <v>0.1612347508479485</v>
      </c>
      <c r="H22" s="26" t="n">
        <v>0.1727014760821435</v>
      </c>
      <c r="I22" s="26" t="n">
        <v>0.07502046088953174</v>
      </c>
      <c r="J22" s="26" t="n">
        <v>0.1280669964097313</v>
      </c>
      <c r="L22" s="2" t="n"/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5" t="n"/>
      <c r="V22" s="2" t="n"/>
      <c r="W22" s="2" t="n"/>
      <c r="X22" s="2" t="n"/>
      <c r="Y22" s="2" t="n"/>
      <c r="Z22" s="2" t="n"/>
      <c r="AA22" s="2" t="n"/>
    </row>
    <row r="23">
      <c r="B23" s="8" t="n"/>
      <c r="C23" s="14" t="n"/>
      <c r="D23" s="26" t="n">
        <v>0.01382471847300517</v>
      </c>
      <c r="E23" s="26" t="n">
        <v>0.0741154668981992</v>
      </c>
      <c r="F23" s="26" t="n">
        <v>0.06818273395461782</v>
      </c>
      <c r="G23" s="26" t="n">
        <v>0.06624427403381472</v>
      </c>
      <c r="H23" s="26" t="n">
        <v>0.04802183372151944</v>
      </c>
      <c r="I23" s="26" t="n">
        <v>0.06787829174032967</v>
      </c>
      <c r="J23" s="26" t="n">
        <v>0.06200892371900912</v>
      </c>
      <c r="M23" s="4" t="n"/>
      <c r="N23" s="12" t="n"/>
      <c r="O23" s="10" t="n"/>
      <c r="P23" s="10" t="n"/>
      <c r="Q23" s="10" t="n"/>
      <c r="R23" s="10" t="n"/>
      <c r="S23" s="10" t="n"/>
    </row>
    <row r="24">
      <c r="B24" s="8" t="n"/>
      <c r="C24" s="14" t="n"/>
      <c r="D24" s="26" t="n">
        <v>-0.00403288155038866</v>
      </c>
      <c r="E24" s="26" t="n">
        <v>-0.02296497396347767</v>
      </c>
      <c r="F24" s="26" t="n">
        <v>-0.05193683775166644</v>
      </c>
      <c r="G24" s="26" t="n">
        <v>-0.04529079571059234</v>
      </c>
      <c r="H24" s="26" t="n">
        <v>-0.03859109423077683</v>
      </c>
      <c r="I24" s="26" t="n">
        <v>-0.05114541224312272</v>
      </c>
      <c r="J24" s="26" t="n">
        <v>-0.04526044563999068</v>
      </c>
      <c r="L24" s="2" t="n"/>
      <c r="M24" s="4" t="n"/>
      <c r="N24" s="10" t="n"/>
      <c r="O24" s="10" t="n"/>
      <c r="P24" s="10" t="n"/>
      <c r="Q24" s="10" t="n"/>
      <c r="R24" s="10" t="n"/>
      <c r="S24" s="10" t="n"/>
    </row>
    <row r="25">
      <c r="B25" s="8" t="n"/>
      <c r="C25" s="14" t="n"/>
      <c r="D25" s="26" t="n">
        <v>-0.008751527053936147</v>
      </c>
      <c r="E25" s="26" t="n">
        <v>-0.03008717063153687</v>
      </c>
      <c r="F25" s="26" t="n">
        <v>-0.01172311941771761</v>
      </c>
      <c r="G25" s="26" t="n">
        <v>-0.02143013971279714</v>
      </c>
      <c r="H25" s="26" t="n">
        <v>-0.004536743398631859</v>
      </c>
      <c r="I25" s="26" t="n">
        <v>-0.01096484299536837</v>
      </c>
      <c r="J25" s="26" t="n">
        <v/>
      </c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5" t="n"/>
    </row>
    <row r="26">
      <c r="B26" s="8" t="n"/>
      <c r="C26" s="14" t="n"/>
      <c r="D26" s="26" t="n">
        <v>-0.002540794077379443</v>
      </c>
      <c r="E26" s="26" t="n">
        <v>-0.01263666708870963</v>
      </c>
      <c r="F26" s="27" t="n">
        <v>-0.002387061159618337</v>
      </c>
      <c r="G26" s="26" t="n">
        <v>0.002175050544046594</v>
      </c>
      <c r="H26" s="26" t="n">
        <v>-0.005432817248469161</v>
      </c>
      <c r="I26" s="26" t="n">
        <v>-0.002853033560500044</v>
      </c>
      <c r="J26" s="26" t="n">
        <v/>
      </c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5" t="n"/>
    </row>
    <row r="27">
      <c r="B27" s="8" t="n"/>
      <c r="C27" s="14" t="n"/>
      <c r="D27" s="26" t="n">
        <v>0.001385244715934525</v>
      </c>
      <c r="E27" s="26" t="n">
        <v>-0.005267822006562065</v>
      </c>
      <c r="F27" s="27" t="n">
        <v>0.0009744665071613583</v>
      </c>
      <c r="G27" s="26" t="n">
        <v>-0.003259120560033455</v>
      </c>
      <c r="H27" s="26" t="n">
        <v>0.002278201151462036</v>
      </c>
      <c r="I27" s="26" t="n">
        <v/>
      </c>
      <c r="J27" s="26" t="n">
        <v/>
      </c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5" t="n"/>
    </row>
    <row r="28">
      <c r="B28" s="8" t="n"/>
      <c r="C28" s="14" t="n"/>
      <c r="D28" s="26" t="n">
        <v>0.0009501437693866224</v>
      </c>
      <c r="E28" s="26" t="n">
        <v>0.002131588885816022</v>
      </c>
      <c r="F28" s="27" t="n">
        <v>-0.0008049663978139613</v>
      </c>
      <c r="G28" s="26" t="n">
        <v/>
      </c>
      <c r="H28" s="26" t="n">
        <v/>
      </c>
      <c r="I28" s="26" t="n">
        <v/>
      </c>
      <c r="J28" s="26" t="n">
        <v/>
      </c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5" t="n"/>
    </row>
    <row r="29">
      <c r="B29" s="8" t="n"/>
      <c r="C29" s="2" t="n"/>
      <c r="D29" s="2" t="n"/>
      <c r="E29" s="2" t="n"/>
      <c r="F29" s="2" t="n"/>
      <c r="G29" s="2" t="n"/>
      <c r="H29" s="2" t="n"/>
      <c r="I29" s="2" t="n"/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5" t="n"/>
    </row>
    <row r="30">
      <c r="B30" s="8" t="n"/>
      <c r="C30" s="2" t="n"/>
      <c r="D30" s="2" t="n"/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5" t="n"/>
    </row>
    <row r="31">
      <c r="B31" s="8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1" t="n">
        <v>0.9</v>
      </c>
      <c r="M31" s="4">
        <f>M13+M22</f>
        <v/>
      </c>
      <c r="N31" s="4">
        <f>N13+N22</f>
        <v/>
      </c>
      <c r="O31" s="4">
        <f>O13+O22</f>
        <v/>
      </c>
      <c r="P31" s="10" t="n"/>
      <c r="Q31" s="10" t="n"/>
      <c r="R31" s="4" t="n"/>
      <c r="S31" s="4" t="n"/>
      <c r="T31" s="5" t="n"/>
    </row>
    <row r="32">
      <c r="C32" s="14" t="n"/>
      <c r="D32" s="2" t="n">
        <v>0.1</v>
      </c>
      <c r="V32" s="17" t="n"/>
      <c r="W32" s="6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7" t="n"/>
      <c r="W34" s="6" t="n"/>
    </row>
    <row r="35">
      <c r="C35" s="14" t="n"/>
      <c r="D35" s="2" t="n">
        <v>0.5</v>
      </c>
      <c r="T35" s="4" t="n"/>
      <c r="V35" s="18" t="n"/>
    </row>
    <row r="36">
      <c r="C36" s="14" t="n"/>
      <c r="D36" s="2" t="n">
        <v>0.6</v>
      </c>
      <c r="T36" s="4" t="n"/>
    </row>
    <row r="37">
      <c r="C37" s="14" t="n"/>
      <c r="D37" s="2" t="n">
        <v>0.7</v>
      </c>
      <c r="L37" s="12">
        <f>IF(C13+D13&lt;=130,M33,"")</f>
        <v/>
      </c>
      <c r="M37" s="1">
        <f>IF(C13+D13&lt;=130,"GWa","")</f>
        <v/>
      </c>
      <c r="T37" s="4" t="n"/>
      <c r="U37" s="4" t="n"/>
    </row>
    <row r="38">
      <c r="L38" s="4">
        <f>IF(C13+D13&lt;=130,L37/C13*100,"")</f>
        <v/>
      </c>
      <c r="M38" s="8">
        <f>IF(C13+D13&lt;=130,"%","")</f>
        <v/>
      </c>
      <c r="T38" s="4" t="n"/>
    </row>
    <row r="40">
      <c r="L40" s="5" t="n"/>
      <c r="M40" s="5" t="n"/>
      <c r="N40" s="5" t="n"/>
      <c r="O40" s="5" t="n"/>
      <c r="P40" s="5" t="n"/>
      <c r="Q40" s="5" t="n"/>
      <c r="R40" s="5" t="n"/>
      <c r="S40" s="5" t="n"/>
    </row>
    <row r="41">
      <c r="B41" s="1" t="inlineStr">
        <is>
          <t>beta_ij (SDES)</t>
        </is>
      </c>
      <c r="C41" s="2" t="n"/>
      <c r="D41" s="2" t="n"/>
      <c r="E41" s="3" t="n"/>
      <c r="F41" s="3" t="n"/>
      <c r="G41" s="3" t="n"/>
      <c r="H41" s="3" t="n"/>
      <c r="I41" s="3" t="n"/>
      <c r="J41" s="3" t="n"/>
      <c r="L41" s="5" t="n"/>
      <c r="M41" s="5" t="n"/>
      <c r="N41" s="5" t="n"/>
      <c r="O41" s="5" t="n"/>
      <c r="P41" s="5" t="n"/>
      <c r="Q41" s="5" t="n"/>
      <c r="R41" s="5" t="n"/>
      <c r="S41" s="5" t="n"/>
    </row>
    <row r="42">
      <c r="C42" s="3" t="n"/>
      <c r="D42" s="2" t="n">
        <v>0</v>
      </c>
      <c r="E42" s="13" t="n">
        <v>-0.03807920850308791</v>
      </c>
      <c r="F42" s="13" t="n">
        <v>-0.04926759243704416</v>
      </c>
      <c r="G42" s="13" t="n">
        <v>-0.1749825512014097</v>
      </c>
      <c r="H42" s="13" t="n">
        <v>-0.4657837775029747</v>
      </c>
      <c r="I42" s="13" t="n">
        <v>-0.3822968326306992</v>
      </c>
      <c r="J42" s="13" t="n">
        <v>-0.581644751777096</v>
      </c>
      <c r="L42" s="5" t="n"/>
      <c r="M42" s="5" t="n"/>
      <c r="N42" s="5" t="n"/>
      <c r="O42" s="5" t="n"/>
      <c r="P42" s="5" t="n"/>
      <c r="Q42" s="5" t="n"/>
      <c r="R42" s="5" t="n"/>
      <c r="S42" s="5" t="n"/>
    </row>
    <row r="43">
      <c r="C43" s="14" t="n"/>
      <c r="D43" s="2" t="n">
        <v>-0.01419223246491806</v>
      </c>
      <c r="E43" s="13" t="n">
        <v>-0.1410778478247</v>
      </c>
      <c r="F43" s="13" t="n">
        <v>-0.2251472196146845</v>
      </c>
      <c r="G43" s="13" t="n">
        <v>-0.3313660281446567</v>
      </c>
      <c r="H43" s="13" t="n">
        <v>-0.4351045304287916</v>
      </c>
      <c r="I43" s="13" t="n">
        <v>-0.5050387678763628</v>
      </c>
      <c r="J43" s="13" t="n">
        <v>-0.5553449424733008</v>
      </c>
      <c r="L43" s="5" t="n"/>
      <c r="M43" s="5" t="n"/>
      <c r="N43" s="5" t="n"/>
      <c r="O43" s="5" t="n"/>
      <c r="P43" s="5" t="n"/>
      <c r="Q43" s="5" t="n"/>
      <c r="R43" s="5" t="n"/>
      <c r="S43" s="5" t="n"/>
    </row>
    <row r="44">
      <c r="C44" s="14" t="n"/>
      <c r="D44" s="2" t="n">
        <v>-0.01624199507771802</v>
      </c>
      <c r="E44" s="13" t="n">
        <v>-0.1243593841431062</v>
      </c>
      <c r="F44" s="13" t="n">
        <v>-0.1782162170375382</v>
      </c>
      <c r="G44" s="13" t="n">
        <v>-0.228181530141783</v>
      </c>
      <c r="H44" s="13" t="n">
        <v>-0.2765849466592284</v>
      </c>
      <c r="I44" s="13" t="n">
        <v>-0.3144327993924718</v>
      </c>
      <c r="J44" s="13" t="n">
        <v>-0.3003866169489345</v>
      </c>
      <c r="L44" s="5" t="n"/>
      <c r="M44" s="5" t="n"/>
      <c r="N44" s="5" t="n"/>
      <c r="O44" s="5" t="n"/>
      <c r="P44" s="5" t="n"/>
      <c r="Q44" s="5" t="n"/>
      <c r="R44" s="5" t="n"/>
      <c r="S44" s="5" t="n"/>
    </row>
    <row r="45">
      <c r="B45" s="8" t="n"/>
      <c r="C45" s="14" t="n"/>
      <c r="D45" s="2" t="n">
        <v>-0.01743064528986662</v>
      </c>
      <c r="E45" s="13" t="n">
        <v>-0.0898449861760492</v>
      </c>
      <c r="F45" s="13" t="n">
        <v>-0.106429764677167</v>
      </c>
      <c r="G45" s="13" t="n">
        <v>-0.1190856003175532</v>
      </c>
      <c r="H45" s="13" t="n">
        <v>-0.1143818786250513</v>
      </c>
      <c r="I45" s="13" t="n">
        <v>-0.1430240986471133</v>
      </c>
      <c r="J45" s="13" t="n">
        <v/>
      </c>
      <c r="L45" s="5" t="n"/>
      <c r="M45" s="5" t="n"/>
      <c r="N45" s="5" t="n"/>
      <c r="O45" s="5" t="n"/>
      <c r="P45" s="5" t="n"/>
      <c r="Q45" s="5" t="n"/>
      <c r="R45" s="5" t="n"/>
      <c r="S45" s="5" t="n"/>
    </row>
    <row r="46">
      <c r="C46" s="14" t="n"/>
      <c r="D46" s="2" t="n">
        <v>-0.01107935198956332</v>
      </c>
      <c r="E46" s="13" t="n">
        <v>-0.05180637406524109</v>
      </c>
      <c r="F46" s="13" t="n">
        <v>-0.04515241954845074</v>
      </c>
      <c r="G46" s="13" t="n">
        <v>-0.03699594123370264</v>
      </c>
      <c r="H46" s="13" t="n">
        <v>-0.007988524135573341</v>
      </c>
      <c r="I46" s="13" t="n">
        <v>-0.01591847493247362</v>
      </c>
      <c r="J46" s="13" t="n">
        <v/>
      </c>
      <c r="L46" s="5" t="n"/>
      <c r="M46" s="5" t="n"/>
      <c r="N46" s="5" t="n"/>
      <c r="O46" s="5" t="n"/>
      <c r="P46" s="5" t="n"/>
      <c r="Q46" s="5" t="n"/>
      <c r="R46" s="5" t="n"/>
      <c r="S46" s="5" t="n"/>
    </row>
    <row r="47">
      <c r="C47" s="14" t="n"/>
      <c r="D47" s="2" t="n">
        <v>-0.005953797437680362</v>
      </c>
      <c r="E47" s="13" t="n">
        <v>-0.01871502997681276</v>
      </c>
      <c r="F47" s="13" t="n">
        <v>-0.004549167439444669</v>
      </c>
      <c r="G47" s="13" t="n">
        <v>0.03014924825547636</v>
      </c>
      <c r="H47" s="13" t="n">
        <v>0.06856167593237956</v>
      </c>
      <c r="I47" s="13" t="n">
        <v/>
      </c>
      <c r="J47" s="13" t="n">
        <v/>
      </c>
      <c r="L47" s="5" t="n"/>
      <c r="M47" s="5" t="n"/>
      <c r="N47" s="5" t="n"/>
      <c r="O47" s="5" t="n"/>
      <c r="P47" s="5" t="n"/>
      <c r="Q47" s="5" t="n"/>
      <c r="R47" s="5" t="n"/>
      <c r="S47" s="5" t="n"/>
    </row>
    <row r="48">
      <c r="C48" s="14" t="n"/>
      <c r="D48" s="2" t="n">
        <v>-0.001004438729904129</v>
      </c>
      <c r="E48" s="13" t="n">
        <v>0.02035137001495592</v>
      </c>
      <c r="F48" s="13" t="n">
        <v>0.05788503803984875</v>
      </c>
      <c r="G48" s="13" t="n">
        <v/>
      </c>
      <c r="H48" s="13" t="n">
        <v/>
      </c>
      <c r="I48" s="13" t="n">
        <v/>
      </c>
      <c r="J48" s="13" t="n">
        <v/>
      </c>
      <c r="L48" s="5" t="n"/>
      <c r="M48" s="5" t="n"/>
      <c r="N48" s="5" t="n"/>
      <c r="O48" s="5" t="n"/>
      <c r="P48" s="5" t="n"/>
      <c r="Q48" s="5" t="n"/>
      <c r="R48" s="5" t="n"/>
      <c r="S48" s="5" t="n"/>
    </row>
    <row r="49">
      <c r="L49" s="5" t="n"/>
      <c r="M49" s="5" t="n"/>
      <c r="N49" s="5" t="n"/>
      <c r="O49" s="5" t="n"/>
      <c r="P49" s="5" t="n"/>
      <c r="Q49" s="5" t="n"/>
      <c r="R49" s="5" t="n"/>
      <c r="S49" s="5" t="n"/>
    </row>
    <row r="50">
      <c r="B50" s="1" t="inlineStr">
        <is>
          <t>beta_ij (LDES)</t>
        </is>
      </c>
      <c r="C50" s="2" t="n"/>
      <c r="D50" s="2" t="n"/>
      <c r="E50" s="3" t="n"/>
      <c r="F50" s="3" t="n"/>
      <c r="G50" s="3" t="n"/>
      <c r="H50" s="3" t="n"/>
      <c r="I50" s="3" t="n"/>
      <c r="J50" s="3" t="n"/>
      <c r="L50" s="5" t="n"/>
      <c r="M50" s="5" t="n"/>
      <c r="N50" s="5" t="n"/>
      <c r="O50" s="5" t="n"/>
      <c r="P50" s="5" t="n"/>
      <c r="Q50" s="5" t="n"/>
      <c r="R50" s="5" t="n"/>
      <c r="S50" s="5" t="n"/>
    </row>
    <row r="51">
      <c r="C51" s="3" t="n"/>
      <c r="D51" s="2" t="n">
        <v>0</v>
      </c>
      <c r="E51" s="13" t="n">
        <v>-0.1510731638907951</v>
      </c>
      <c r="F51" s="13" t="n">
        <v>-0.2686526591317246</v>
      </c>
      <c r="G51" s="13" t="n">
        <v>-0.5130150794351762</v>
      </c>
      <c r="H51" s="13" t="n">
        <v>-0.6599230583560466</v>
      </c>
      <c r="I51" s="13" t="n">
        <v>-0.7761945502660924</v>
      </c>
      <c r="J51" s="13" t="n">
        <v>-1.084637948158285</v>
      </c>
      <c r="L51" s="5" t="n"/>
      <c r="M51" s="5" t="n"/>
      <c r="N51" s="5" t="n"/>
      <c r="O51" s="5" t="n"/>
      <c r="P51" s="5" t="n"/>
      <c r="Q51" s="5" t="n"/>
      <c r="R51" s="5" t="n"/>
      <c r="S51" s="5" t="n"/>
      <c r="V51" s="18" t="n"/>
    </row>
    <row r="52">
      <c r="C52" s="14" t="n"/>
      <c r="D52" s="2" t="n">
        <v>-0.001707913159101493</v>
      </c>
      <c r="E52" s="13" t="n">
        <v>-0.2539799277840126</v>
      </c>
      <c r="F52" s="13" t="n">
        <v>-0.6461515859087472</v>
      </c>
      <c r="G52" s="13" t="n">
        <v>-0.8739608739055509</v>
      </c>
      <c r="H52" s="13" t="n">
        <v>-1.121633891275849</v>
      </c>
      <c r="I52" s="13" t="n">
        <v>-1.289035448916887</v>
      </c>
      <c r="J52" s="13" t="n">
        <v>-1.444521156155731</v>
      </c>
      <c r="L52" s="5" t="n"/>
      <c r="M52" s="5" t="n"/>
      <c r="N52" s="5" t="n"/>
      <c r="O52" s="5" t="n"/>
      <c r="P52" s="5" t="n"/>
      <c r="Q52" s="5" t="n"/>
      <c r="R52" s="5" t="n"/>
      <c r="S52" s="5" t="n"/>
      <c r="T52" s="10" t="n"/>
      <c r="V52" s="18" t="n"/>
    </row>
    <row r="53">
      <c r="C53" s="14" t="n"/>
      <c r="D53" s="2" t="n">
        <v>-0.004746608915359804</v>
      </c>
      <c r="E53" s="13" t="n">
        <v>-0.2683431549302445</v>
      </c>
      <c r="F53" s="13" t="n">
        <v>-0.5511170877225552</v>
      </c>
      <c r="G53" s="13" t="n">
        <v>-0.8510947657467732</v>
      </c>
      <c r="H53" s="13" t="n">
        <v>-1.077936295793381</v>
      </c>
      <c r="I53" s="13" t="n">
        <v>-1.289670401863402</v>
      </c>
      <c r="J53" s="13" t="n">
        <v>-1.119346987099373</v>
      </c>
      <c r="L53" s="5" t="n"/>
      <c r="M53" s="5" t="n"/>
      <c r="N53" s="5" t="n"/>
      <c r="O53" s="5" t="n"/>
      <c r="P53" s="5" t="n"/>
      <c r="Q53" s="5" t="n"/>
      <c r="R53" s="5" t="n"/>
      <c r="S53" s="5" t="n"/>
    </row>
    <row r="54">
      <c r="C54" s="14" t="n"/>
      <c r="D54" s="2" t="n">
        <v>-0.04115880605720874</v>
      </c>
      <c r="E54" s="13" t="n">
        <v>-0.2097646454874569</v>
      </c>
      <c r="F54" s="13" t="n">
        <v>-0.5006630936993596</v>
      </c>
      <c r="G54" s="13" t="n">
        <v>-0.8274623592207895</v>
      </c>
      <c r="H54" s="13" t="n">
        <v>-1.061814793797657</v>
      </c>
      <c r="I54" s="13" t="n">
        <v>-1.240909828752011</v>
      </c>
      <c r="J54" s="13" t="n">
        <v/>
      </c>
    </row>
    <row r="55">
      <c r="B55" s="8" t="n"/>
      <c r="C55" s="14" t="n"/>
      <c r="D55" s="2" t="n">
        <v>-0.008558362859703005</v>
      </c>
      <c r="E55" s="13" t="n">
        <v>-0.1880232783644833</v>
      </c>
      <c r="F55" s="13" t="n">
        <v>-0.5170951321489407</v>
      </c>
      <c r="G55" s="13" t="n">
        <v>-0.7605002217647031</v>
      </c>
      <c r="H55" s="13" t="n">
        <v>-1.068166512772024</v>
      </c>
      <c r="I55" s="13" t="n">
        <v>-1.094311838397483</v>
      </c>
      <c r="J55" s="13" t="n">
        <v/>
      </c>
      <c r="N55" s="19" t="n"/>
      <c r="O55" s="19" t="n"/>
    </row>
    <row r="56">
      <c r="C56" s="14" t="n"/>
      <c r="D56" s="2" t="n">
        <v>-0.01243107319904072</v>
      </c>
      <c r="E56" s="13" t="n">
        <v>-0.2523794122609848</v>
      </c>
      <c r="F56" s="13" t="n">
        <v>-0.4962889934261825</v>
      </c>
      <c r="G56" s="13" t="n">
        <v>-0.7651035169817634</v>
      </c>
      <c r="H56" s="13" t="n">
        <v>-1.057533487248302</v>
      </c>
      <c r="I56" s="13" t="n">
        <v/>
      </c>
      <c r="J56" s="13" t="n">
        <v/>
      </c>
      <c r="N56" s="19" t="n"/>
      <c r="O56" s="19" t="n"/>
    </row>
    <row r="57">
      <c r="C57" s="14" t="n"/>
      <c r="D57" s="2" t="n">
        <v>0.009400868951178839</v>
      </c>
      <c r="E57" s="13" t="n">
        <v>-0.2687730762096723</v>
      </c>
      <c r="F57" s="13" t="n">
        <v>-0.5075483500591331</v>
      </c>
      <c r="G57" s="13" t="n">
        <v/>
      </c>
      <c r="H57" s="13" t="n">
        <v/>
      </c>
      <c r="I57" s="13" t="n">
        <v/>
      </c>
      <c r="J57" s="13" t="n">
        <v/>
      </c>
    </row>
    <row r="58" ht="16.5" customHeight="1">
      <c r="J58" s="20" t="n"/>
    </row>
    <row r="59" ht="16.5" customHeight="1"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</row>
    <row r="60" ht="16.5" customHeight="1"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</row>
    <row r="61" ht="16.5" customHeight="1"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</row>
    <row r="62" ht="16.5" customHeight="1"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</row>
    <row r="63" ht="16.5" customHeight="1"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</row>
    <row r="64" ht="16.5" customHeight="1"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</row>
    <row r="65" ht="16.5" customHeight="1"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</row>
    <row r="66" ht="16.5" customHeight="1"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</row>
    <row r="67" ht="16.5" customHeight="1">
      <c r="B67" s="20" t="n"/>
      <c r="D67" s="20" t="n"/>
      <c r="E67" s="20" t="n"/>
      <c r="F67" s="20" t="n"/>
      <c r="G67" s="20" t="n"/>
      <c r="H67" s="20" t="n"/>
      <c r="I67" s="20" t="n"/>
      <c r="J67" s="20" t="n"/>
    </row>
    <row r="68" ht="16.5" customHeight="1">
      <c r="B68" s="20" t="n"/>
      <c r="C68" s="20" t="n"/>
      <c r="E68" s="13" t="n"/>
      <c r="F68" s="13" t="n"/>
      <c r="G68" s="13" t="n"/>
      <c r="H68" s="13" t="n"/>
      <c r="I68" s="13" t="n"/>
      <c r="J68" s="13" t="n"/>
    </row>
    <row r="69" ht="16.5" customHeight="1">
      <c r="C69" s="20" t="n"/>
      <c r="E69" s="13" t="n"/>
      <c r="F69" s="13" t="n"/>
      <c r="G69" s="13" t="n"/>
      <c r="H69" s="13" t="n"/>
      <c r="I69" s="13" t="n"/>
      <c r="J69" s="13" t="n"/>
    </row>
    <row r="70" ht="16.5" customHeight="1">
      <c r="C70" s="20" t="n"/>
      <c r="E70" s="13" t="n"/>
      <c r="F70" s="13" t="n"/>
      <c r="G70" s="13" t="n"/>
      <c r="H70" s="13" t="n"/>
      <c r="I70" s="13" t="n"/>
      <c r="J70" s="13" t="n"/>
    </row>
    <row r="71" ht="16.5" customHeight="1">
      <c r="C71" s="20" t="n"/>
      <c r="E71" s="13" t="n"/>
      <c r="F71" s="13" t="n"/>
      <c r="G71" s="13" t="n"/>
      <c r="H71" s="13" t="n"/>
      <c r="I71" s="13" t="n"/>
      <c r="J71" s="13" t="n"/>
    </row>
    <row r="72" ht="16.5" customHeight="1">
      <c r="C72" s="20" t="n"/>
      <c r="E72" s="13" t="n"/>
      <c r="F72" s="15" t="n"/>
      <c r="G72" s="13" t="n"/>
      <c r="H72" s="13" t="n"/>
      <c r="I72" s="13" t="n"/>
      <c r="J72" s="13" t="n"/>
    </row>
    <row r="73" ht="16.5" customHeight="1">
      <c r="C73" s="20" t="n"/>
      <c r="E73" s="13" t="n"/>
      <c r="F73" s="15" t="n"/>
      <c r="G73" s="13" t="n"/>
      <c r="H73" s="13" t="n"/>
      <c r="I73" s="13" t="n"/>
      <c r="J73" s="13" t="n"/>
    </row>
    <row r="74" ht="16.5" customHeight="1">
      <c r="C74" s="20" t="n"/>
      <c r="E74" s="13" t="n"/>
      <c r="F74" s="15" t="n"/>
      <c r="G74" s="13" t="n"/>
      <c r="H74" s="13" t="n"/>
      <c r="I74" s="13" t="n"/>
      <c r="J74" s="13" t="n"/>
    </row>
    <row r="75" ht="16.5" customHeight="1">
      <c r="C75" s="20" t="n"/>
      <c r="D75" s="20" t="n"/>
      <c r="E75" s="20" t="n"/>
      <c r="F75" s="20" t="n"/>
      <c r="G75" s="20" t="n"/>
      <c r="H75" s="20" t="n"/>
      <c r="I75" s="20" t="n"/>
    </row>
    <row r="76" ht="16.5" customHeight="1">
      <c r="C76" s="20" t="n"/>
      <c r="D76" s="20" t="n"/>
      <c r="E76" s="20" t="n"/>
      <c r="F76" s="20" t="n"/>
      <c r="G76" s="20" t="n"/>
      <c r="H76" s="20" t="n"/>
      <c r="I76" s="20" t="n"/>
    </row>
    <row r="77" ht="16.5" customHeight="1">
      <c r="D77" s="20" t="n"/>
      <c r="E77" s="20" t="n"/>
      <c r="F77" s="20" t="n"/>
      <c r="G77" s="20" t="n"/>
      <c r="H77" s="20" t="n"/>
      <c r="I77" s="20" t="n"/>
    </row>
    <row r="78" ht="16.5" customHeight="1">
      <c r="D78" s="20" t="n"/>
      <c r="E78" s="20" t="n"/>
      <c r="F78" s="20" t="n"/>
      <c r="G78" s="20" t="n"/>
      <c r="H78" s="20" t="n"/>
      <c r="I78" s="20" t="n"/>
    </row>
    <row r="79" ht="16.5" customHeight="1">
      <c r="D79" s="20" t="n"/>
      <c r="E79" s="20" t="n"/>
      <c r="F79" s="20" t="n"/>
      <c r="G79" s="20" t="n"/>
      <c r="H79" s="20" t="n"/>
      <c r="I79" s="20" t="n"/>
    </row>
  </sheetData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W79"/>
  <sheetViews>
    <sheetView topLeftCell="A5" zoomScale="68" zoomScaleNormal="50" workbookViewId="0">
      <selection activeCell="C13" sqref="C13"/>
    </sheetView>
  </sheetViews>
  <sheetFormatPr baseColWidth="8" defaultRowHeight="14.5"/>
  <cols>
    <col width="8.7265625" customWidth="1" style="2" min="1" max="1"/>
    <col width="13.6328125" customWidth="1" style="2" min="2" max="2"/>
    <col width="14.81640625" customWidth="1" style="2" min="3" max="3"/>
    <col width="14.54296875" customWidth="1" style="2" min="4" max="4"/>
    <col width="10.36328125" bestFit="1" customWidth="1" style="2" min="5" max="10"/>
    <col width="8.7265625" customWidth="1" style="2" min="11" max="11"/>
    <col width="43.6328125" bestFit="1" customWidth="1" style="2" min="12" max="12"/>
    <col width="16.26953125" customWidth="1" style="2" min="13" max="13"/>
    <col width="12.36328125" customWidth="1" style="2" min="14" max="14"/>
    <col width="10.54296875" bestFit="1" customWidth="1" style="2" min="15" max="15"/>
    <col width="10.1796875" bestFit="1" customWidth="1" style="2" min="16" max="19"/>
    <col width="19.81640625" customWidth="1" style="2" min="20" max="21"/>
    <col width="8.7265625" customWidth="1" style="2" min="22" max="41"/>
    <col width="8.7265625" customWidth="1" style="2" min="42" max="16384"/>
  </cols>
  <sheetData>
    <row r="2" ht="18" customHeight="1">
      <c r="B2" s="16" t="n"/>
      <c r="C2" s="16" t="n"/>
      <c r="D2" s="16" t="n"/>
      <c r="E2" s="16" t="n"/>
      <c r="F2" s="16" t="n"/>
      <c r="G2" s="16" t="n"/>
    </row>
    <row r="3">
      <c r="B3" s="16" t="n"/>
      <c r="C3" s="16" t="n"/>
      <c r="D3" s="16" t="n"/>
      <c r="E3" s="16" t="n"/>
      <c r="F3" s="16" t="n"/>
      <c r="G3" s="16" t="n"/>
      <c r="K3" s="3" t="n"/>
    </row>
    <row r="4">
      <c r="B4" s="16" t="n"/>
      <c r="C4" s="16" t="n"/>
      <c r="D4" s="16" t="n"/>
      <c r="E4" s="16" t="n"/>
      <c r="F4" s="16" t="n"/>
      <c r="G4" s="16" t="n"/>
      <c r="L4" s="2" t="inlineStr">
        <is>
          <t>Solar term ij</t>
        </is>
      </c>
      <c r="M4" s="13">
        <f>IF( $C$13&gt;($D$31*$D$9),D22*($C$13-$D$31*$D$9),0)</f>
        <v/>
      </c>
      <c r="N4" s="13">
        <f>IF( $C$13&gt;($E$31*$D$9),E22*($C$13-$E$31*$D$9),0)</f>
        <v/>
      </c>
      <c r="O4" s="13">
        <f>IF( $C$13&gt;($F$31*$D$9),F22*($C$13-$F$31*$D$9),0)</f>
        <v/>
      </c>
      <c r="P4" s="13">
        <f>IF( $C$13&gt;($G$31*$D$9),G22*($C$13-$G$31*$D$9),0)</f>
        <v/>
      </c>
      <c r="Q4" s="13">
        <f>IF( $C$13&gt;($H$31*$D$9),H22*($C$13-$H$31*$D$9),0)</f>
        <v/>
      </c>
      <c r="R4" s="13">
        <f>IF( $C$13&gt;($I$31*$D$9),I22*($C$13-$I$31*$D$9),0)</f>
        <v/>
      </c>
      <c r="S4" s="13">
        <f>IF( $C$13&gt;($J$31*$D$9),J22*($C$13-$J$31*$D$9),0)</f>
        <v/>
      </c>
      <c r="T4" s="16" t="n"/>
      <c r="W4" s="3" t="n"/>
    </row>
    <row r="5" ht="16.25" customHeight="1">
      <c r="B5" s="16" t="n"/>
      <c r="C5" s="16" t="n"/>
      <c r="D5" s="16" t="n"/>
      <c r="E5" s="16" t="n"/>
      <c r="F5" s="16" t="n"/>
      <c r="G5" s="16" t="n"/>
      <c r="K5" s="7" t="n"/>
      <c r="N5" s="4" t="n"/>
      <c r="O5" s="4" t="n"/>
      <c r="P5" s="4" t="n"/>
      <c r="Q5" s="4" t="n"/>
      <c r="R5" s="4" t="n"/>
      <c r="S5" s="4" t="n"/>
      <c r="T5" s="16" t="n"/>
      <c r="U5" s="16" t="n"/>
      <c r="V5" s="16" t="n"/>
    </row>
    <row r="6">
      <c r="B6" s="16" t="n"/>
      <c r="C6" s="16" t="n"/>
      <c r="D6" s="16" t="n"/>
      <c r="E6" s="16" t="n"/>
      <c r="F6" s="16" t="n"/>
      <c r="G6" s="16" t="n"/>
      <c r="K6" s="3" t="n"/>
      <c r="U6" s="16" t="n"/>
      <c r="V6" s="16" t="n"/>
    </row>
    <row r="7" ht="16.25" customHeight="1">
      <c r="B7" s="16" t="n"/>
      <c r="C7" s="16" t="n"/>
      <c r="D7" s="16" t="n"/>
      <c r="E7" s="16" t="n"/>
      <c r="F7" s="16" t="n"/>
      <c r="G7" s="16" t="n"/>
      <c r="L7" s="2" t="inlineStr">
        <is>
          <t>Wind term ij</t>
        </is>
      </c>
      <c r="M7" s="13" t="n">
        <v>0</v>
      </c>
      <c r="N7" s="13" t="n">
        <v>0</v>
      </c>
      <c r="O7" s="13" t="n">
        <v>0</v>
      </c>
      <c r="P7" s="13" t="n">
        <v>0</v>
      </c>
      <c r="Q7" s="13" t="n">
        <v>0</v>
      </c>
      <c r="R7" s="13" t="n">
        <v>0</v>
      </c>
      <c r="S7" s="13" t="n">
        <v>0</v>
      </c>
      <c r="T7" s="16" t="n"/>
      <c r="U7" s="16" t="n"/>
      <c r="V7" s="16" t="n"/>
    </row>
    <row r="8">
      <c r="K8" s="7" t="n"/>
      <c r="M8" s="13">
        <f>IF(AND($D$13&gt;$D32*$D$9,$C$13&gt;=E$31*$D$9),D23*($D$13-$D32*$D$9),0)</f>
        <v/>
      </c>
      <c r="N8" s="13">
        <f>IF(AND($D$13&gt;$D32*$D$9,$C$13&gt;=F$31*$D$9),E23*($D$13-$D32*$D$9),0)</f>
        <v/>
      </c>
      <c r="O8" s="13">
        <f>IF(AND($D$13&gt;$D32*$D$9,$C$13&gt;=G$31*$D$9),F23*($D$13-$D32*$D$9),0)</f>
        <v/>
      </c>
      <c r="P8" s="13">
        <f>IF(AND($D$13&gt;$D32*$D$9,$C$13&gt;=H$31*$D$9),G23*($D$13-$D32*$D$9),0)</f>
        <v/>
      </c>
      <c r="Q8" s="13">
        <f>IF(AND($D$13&gt;$D32*$D$9,$C$13&gt;=I$31*$D$9),H23*($D$13-$D32*$D$9),0)</f>
        <v/>
      </c>
      <c r="R8" s="13">
        <f>IF(AND($D$13&gt;$D32*$D$9,$C$13&gt;=J$31*$D$9),I23*($D$13-$D32*$D$9),0)</f>
        <v/>
      </c>
      <c r="S8" s="13">
        <f>IF(AND($D$13&gt;$D32*$D$9,$C$13&gt;=K$31*$D$9),J23*($D$13-$D32*$D$9),0)</f>
        <v/>
      </c>
      <c r="T8" s="16" t="n"/>
      <c r="U8" s="16" t="n"/>
      <c r="V8" s="16" t="n"/>
    </row>
    <row r="9" ht="16.5" customHeight="1">
      <c r="C9" s="2" t="inlineStr">
        <is>
          <t>Demand</t>
        </is>
      </c>
      <c r="D9" s="9" t="n">
        <v>100</v>
      </c>
      <c r="E9" s="3" t="inlineStr">
        <is>
          <t>GWa</t>
        </is>
      </c>
      <c r="F9" s="16" t="n"/>
      <c r="K9" s="7" t="n"/>
      <c r="M9" s="13">
        <f>IF(AND($D$13&gt;$D33*$D$9,$C$13&gt;=E$31*$D$9),D24*($D$13-$D33*$D$9),0)</f>
        <v/>
      </c>
      <c r="N9" s="13">
        <f>IF(AND($D$13&gt;$D33*$D$9,$C$13&gt;=F$31*$D$9),E24*($D$13-$D33*$D$9),0)</f>
        <v/>
      </c>
      <c r="O9" s="13">
        <f>IF(AND($D$13&gt;$D33*$D$9,$C$13&gt;=G$31*$D$9),F24*($D$13-$D33*$D$9),0)</f>
        <v/>
      </c>
      <c r="P9" s="13">
        <f>IF(AND($D$13&gt;$D33*$D$9,$C$13&gt;=H$31*$D$9),G24*($D$13-$D33*$D$9),0)</f>
        <v/>
      </c>
      <c r="Q9" s="13">
        <f>IF(AND($D$13&gt;$D33*$D$9,$C$13&gt;=I$31*$D$9),H24*($D$13-$D33*$D$9),0)</f>
        <v/>
      </c>
      <c r="R9" s="13">
        <f>IF(AND($D$13&gt;$D33*$D$9,$C$13&gt;=J$31*$D$9),I24*($D$13-$D33*$D$9),0)</f>
        <v/>
      </c>
      <c r="S9" s="13">
        <f>IF(AND($D$13&gt;$D33*$D$9,$C$13&gt;=K$31*$D$9),J24*($D$13-$D33*$D$9),0)</f>
        <v/>
      </c>
      <c r="T9" s="16" t="n"/>
    </row>
    <row r="10">
      <c r="F10" s="16" t="n"/>
      <c r="K10" s="7" t="n"/>
      <c r="M10" s="13">
        <f>IF(AND($D$13&gt;$D34*$D$9,$C$13&gt;=E$31*$D$9),D25*($D$13-$D34*$D$9),0)</f>
        <v/>
      </c>
      <c r="N10" s="13">
        <f>IF(AND($D$13&gt;$D34*$D$9,$C$13&gt;=F$31*$D$9),E25*($D$13-$D34*$D$9),0)</f>
        <v/>
      </c>
      <c r="O10" s="13">
        <f>IF(AND($D$13&gt;$D34*$D$9,$C$13&gt;=G$31*$D$9),F25*($D$13-$D34*$D$9),0)</f>
        <v/>
      </c>
      <c r="P10" s="13">
        <f>IF(AND($D$13&gt;$D34*$D$9,$C$13&gt;=H$31*$D$9),G25*($D$13-$D34*$D$9),0)</f>
        <v/>
      </c>
      <c r="Q10" s="13">
        <f>IF(AND($D$13&gt;$D34*$D$9,$C$13&gt;=I$31*$D$9),H25*($D$13-$D34*$D$9),0)</f>
        <v/>
      </c>
      <c r="R10" s="13">
        <f>IF(AND($D$13&gt;$D34*$D$9,$C$13&gt;=J$31*$D$9),I25*($D$13-$D34*$D$9),0)</f>
        <v/>
      </c>
      <c r="S10" s="13" t="n"/>
      <c r="T10" s="16" t="n"/>
    </row>
    <row r="11">
      <c r="C11" s="16" t="n"/>
      <c r="F11" s="16" t="n"/>
      <c r="K11" s="7" t="n"/>
      <c r="M11" s="13">
        <f>IF(AND($D$13&gt;$D35*$D$9,$C$13&gt;=E$31*$D$9),D26*($D$13-$D35*$D$9),0)</f>
        <v/>
      </c>
      <c r="N11" s="13">
        <f>IF(AND($D$13&gt;$D35*$D$9,$C$13&gt;=F$31*$D$9),E26*($D$13-$D35*$D$9),0)</f>
        <v/>
      </c>
      <c r="O11" s="13">
        <f>IF(AND($D$13&gt;$D35*$D$9,$C$13&gt;=G$31*$D$9),F26*($D$13-$D35*$D$9),0)</f>
        <v/>
      </c>
      <c r="P11" s="13">
        <f>IF(AND($D$13&gt;$D35*$D$9,$C$13&gt;=H$31*$D$9),G26*($D$13-$D35*$D$9),0)</f>
        <v/>
      </c>
      <c r="Q11" s="13">
        <f>IF(AND($D$13&gt;$D35*$D$9,$C$13&gt;=I$31*$D$9),H26*($D$13-$D35*$D$9),0)</f>
        <v/>
      </c>
      <c r="R11" s="13">
        <f>IF(AND($D$13&gt;$D35*$D$9,$C$13&gt;=J$31*$D$9),I26*($D$13-$D35*$D$9),0)</f>
        <v/>
      </c>
      <c r="S11" s="13" t="n"/>
      <c r="T11" s="16" t="n"/>
    </row>
    <row r="12">
      <c r="C12" s="2" t="inlineStr">
        <is>
          <t>Solar_res</t>
        </is>
      </c>
      <c r="D12" s="2" t="inlineStr">
        <is>
          <t>Wind_res</t>
        </is>
      </c>
      <c r="F12" s="16" t="n"/>
      <c r="K12" s="7" t="n"/>
      <c r="M12" s="13">
        <f>IF(AND($D$13&gt;$D36*$D$9,$C$13&gt;=E$31*$D$9),D27*($D$13-$D36*$D$9),0)</f>
        <v/>
      </c>
      <c r="N12" s="13">
        <f>IF(AND($D$13&gt;$D36*$D$9,$C$13&gt;=F$31*$D$9),E27*($D$13-$D36*$D$9),0)</f>
        <v/>
      </c>
      <c r="O12" s="13">
        <f>IF(AND($D$13&gt;$D36*$D$9,$C$13&gt;=G$31*$D$9),F27*($D$13-$D36*$D$9),0)</f>
        <v/>
      </c>
      <c r="P12" s="13">
        <f>IF(AND($D$13&gt;$D36*$D$9,$C$13&gt;=H$31*$D$9),G27*($D$13-$D36*$D$9),0)</f>
        <v/>
      </c>
      <c r="Q12" s="13">
        <f>IF(AND($D$13&gt;$D36*$D$9,$C$13&gt;=I$31*$D$9),H27*($D$13-$D36*$D$9),0)</f>
        <v/>
      </c>
      <c r="R12" s="13" t="n"/>
      <c r="S12" s="13" t="n"/>
      <c r="T12" s="16" t="n"/>
    </row>
    <row r="13">
      <c r="C13" s="2" t="n">
        <v>31</v>
      </c>
      <c r="D13" s="2" t="n">
        <v>40</v>
      </c>
      <c r="E13" s="3" t="inlineStr">
        <is>
          <t>GWa</t>
        </is>
      </c>
      <c r="F13" s="16" t="n"/>
      <c r="K13" s="7" t="n"/>
      <c r="M13" s="13">
        <f>IF(AND($D$13&gt;$D37*$D$9,$C$13&gt;=E$31*$D$9),D28*($D$13-$D37*$D$9),0)</f>
        <v/>
      </c>
      <c r="N13" s="13">
        <f>IF(AND($D$13&gt;$D37*$D$9,$C$13&gt;=F$31*$D$9),E28*($D$13-$D37*$D$9),0)</f>
        <v/>
      </c>
      <c r="O13" s="13">
        <f>IF(AND($D$13&gt;$D37*$D$9,$C$13&gt;=G$31*$D$9),F28*($D$13-$D37*$D$9),0)</f>
        <v/>
      </c>
      <c r="P13" s="10" t="n"/>
      <c r="Q13" s="10" t="n"/>
      <c r="R13" s="4" t="n"/>
      <c r="S13" s="4" t="n"/>
      <c r="T13" s="16" t="n"/>
    </row>
    <row r="14">
      <c r="F14" s="16" t="n"/>
      <c r="N14" s="4" t="n"/>
      <c r="O14" s="4" t="n"/>
      <c r="P14" s="4" t="n"/>
      <c r="Q14" s="4" t="n"/>
      <c r="R14" s="4" t="n"/>
      <c r="S14" s="4" t="n"/>
    </row>
    <row r="15">
      <c r="C15" s="2" t="inlineStr">
        <is>
          <t>LDES</t>
        </is>
      </c>
      <c r="D15" s="7" t="n">
        <v>0</v>
      </c>
      <c r="E15" s="3" t="inlineStr">
        <is>
          <t>GWa</t>
        </is>
      </c>
      <c r="F15" s="16" t="n"/>
    </row>
    <row r="16">
      <c r="C16" s="2" t="inlineStr">
        <is>
          <t>SDES</t>
        </is>
      </c>
      <c r="D16" s="7" t="n">
        <v>0</v>
      </c>
      <c r="E16" s="3" t="inlineStr">
        <is>
          <t>GWa</t>
        </is>
      </c>
      <c r="F16" s="16" t="n"/>
      <c r="L16" s="2" t="inlineStr">
        <is>
          <t>technology term ij</t>
        </is>
      </c>
      <c r="M16" s="4">
        <f>IF(AND($C$13&lt;E$31*$D$9,$C$13&gt;=D$31*$D$9,$D$13&lt;=$D31*$D$9),E42*$D$15+E51*$D$16,0)</f>
        <v/>
      </c>
      <c r="N16" s="12">
        <f>IF(AND($C$13&lt;F$31*$D$9,$C$13&gt;=E$31*$D$9,$D$13&lt;=$E31*$D$9),E42*$D$15+E51*$D$16,0)</f>
        <v/>
      </c>
      <c r="O16" s="12">
        <f>IF(AND($C$13&lt;G$31*$D$9,$C$13&gt;=F$31*$D$9,$D$13&lt;=$E31*$D$9),F42*$D$15+F51*$D$16,0)</f>
        <v/>
      </c>
      <c r="P16" s="12">
        <f>IF(AND($C$13&lt;H$31*$D$9,$C$13&gt;=G$31*$D$9,$D$13&lt;=$E31*$D$9),G42*$D$15+G51*$D$16,0)</f>
        <v/>
      </c>
      <c r="Q16" s="12">
        <f>IF(AND($C$13&lt;I$31*$D$9,$C$13&gt;=H$31*$D$9,$D$13&lt;=$E31*$D$9),H42*$D$15+H51*$D$16,0)</f>
        <v/>
      </c>
      <c r="R16" s="12">
        <f>IF(AND($C$13&lt;J$31*$D$9,$C$13&gt;=I$31*$D$9,$D$13&lt;=$E31*$D$9),I42*$D$15+I51*$D$16,0)</f>
        <v/>
      </c>
      <c r="S16" s="12">
        <f>IF(AND($C$13&gt;=J$31*$D$9,$D$13&lt;=$E31*$D$9),J42*$D$15+J51*$D$16,0)</f>
        <v/>
      </c>
      <c r="T16" s="23" t="inlineStr">
        <is>
          <t>base</t>
        </is>
      </c>
      <c r="U16" s="17">
        <f>SUM(M4:S4)</f>
        <v/>
      </c>
    </row>
    <row r="17">
      <c r="M17" s="4">
        <f>IF(AND($C$13&gt;=D$31*$D$9,$D$13&gt;$D31*$D$9,$C$13&lt;E$31*$D$9,$D$13&lt;$D33*$D$9),E43*$D$15+E52*$D$16,0)</f>
        <v/>
      </c>
      <c r="N17" s="12">
        <f>IF(AND($C$13&gt;=E$31*$D$9,$D$13&gt;$E31*$D$9,$C$13&lt;F$31*$D$9,$D$13&lt;$D33*$D$9),E43*$D$15+E52*$D$16,0)</f>
        <v/>
      </c>
      <c r="O17" s="12">
        <f>IF(AND($C$13&gt;=F$31*$D$9,$D$13&gt;$E31*$D$9,$C$13&lt;G$31*$D$9,$D$13&lt;$D33*$D$9),F43*$D$15+F52*$D$16,0)</f>
        <v/>
      </c>
      <c r="P17" s="12">
        <f>IF(AND($C$13&gt;=G$31*$D$9,$D$13&gt;$E31*$D$9,$C$13&lt;H$31*$D$9,$D$13&lt;$D33*$D$9),G43*$D$15+G52*$D$16,0)</f>
        <v/>
      </c>
      <c r="Q17" s="12">
        <f>IF(AND($C$13&gt;=H$31*$D$9,$D$13&gt;$E31*$D$9,$C$13&lt;I$31*$D$9,$D$13&lt;$D33*$D$9),H43*$D$15+H52*$D$16,0)</f>
        <v/>
      </c>
      <c r="R17" s="12">
        <f>IF(AND($C$13&gt;=I$31*$D$9,$D$13&gt;$E31*$D$9,$C$13&lt;J$31*$D$9,$D$13&lt;$D33*$D$9),I43*$D$15+I52*$D$16,0)</f>
        <v/>
      </c>
      <c r="S17" s="12">
        <f>IF(AND($C$13&gt;=J$31*$D$9,$D$13&gt;$E31*$D$9,$D$13&lt;$D33*$D$9),J43*$D$15+J52*$D$16,0)</f>
        <v/>
      </c>
      <c r="T17" s="11" t="inlineStr">
        <is>
          <t>wind term</t>
        </is>
      </c>
      <c r="U17" s="25">
        <f>SUM(M7:S13)</f>
        <v/>
      </c>
    </row>
    <row r="18">
      <c r="M18" s="4">
        <f>IF(AND($C$13&gt;=D$31*$D$9,$D$13&gt;=$D33*$D$9,$C$13&lt;E$31*$D$9,$D$13&lt;$D34*$D$9),E44*$D$15+E53*$D$16,0)</f>
        <v/>
      </c>
      <c r="N18" s="12">
        <f>IF(AND($C$13&gt;=E$31*$D$9,$D$13&gt;=$D33*$D$9,$C$13&lt;F$31*$D$9,$D$13&lt;$D34*$D$9),E44*$D$15+E53*$D$16,0)</f>
        <v/>
      </c>
      <c r="O18" s="12">
        <f>IF(AND($C$13&gt;=F$31*$D$9,$D$13&gt;=$D33*$D$9,$C$13&lt;G$31*$D$9,$D$13&lt;$D34*$D$9),F44*$D$15+F53*$D$16,0)</f>
        <v/>
      </c>
      <c r="P18" s="12">
        <f>IF(AND($C$13&gt;=G$31*$D$9,$D$13&gt;=$D33*$D$9,$C$13&lt;H$31*$D$9,$D$13&lt;$D34*$D$9),G44*$D$15+G53*$D$16,0)</f>
        <v/>
      </c>
      <c r="Q18" s="12">
        <f>IF(AND($C$13&gt;=H$31*$D$9,$D$13&gt;=$D33*$D$9,$C$13&lt;I$31*$D$9,$D$13&lt;$D34*$D$9),H44*$D$15+H53*$D$16,0)</f>
        <v/>
      </c>
      <c r="R18" s="12">
        <f>IF(AND($C$13&gt;=I$31*$D$9,$D$13&gt;=$D33*$D$9,$C$13&lt;J$31*$D$9,$D$13&lt;$D34*$D$9),I44*$D$15+I53*$D$16,0)</f>
        <v/>
      </c>
      <c r="S18" s="12">
        <f>IF(AND($C$13&gt;=J$31*$D$9,$D$13&gt;=$D33*$D$9),J44*$D$15+J53*$D$16,0)</f>
        <v/>
      </c>
      <c r="T18" s="11" t="inlineStr">
        <is>
          <t>tech_term</t>
        </is>
      </c>
      <c r="U18" s="10">
        <f>SUM(M16:S22)</f>
        <v/>
      </c>
    </row>
    <row r="19">
      <c r="M19" s="4">
        <f>IF(AND($C$13&gt;=D$31*$D$9,$D$13&gt;=$D34*$D$9,$C$13&lt;E$31*$D$9,$D$13&lt;$D35*$D$9),E45*$D$15+E54*$D$16,0)</f>
        <v/>
      </c>
      <c r="N19" s="12">
        <f>IF(AND($C$13&gt;=E$31*$D$9,$D$13&gt;=$D34*$D$9,$C$13&lt;F$31*$D$9,$D$13&lt;$D35*$D$9),E45*$D$15+E54*$D$16,0)</f>
        <v/>
      </c>
      <c r="O19" s="12">
        <f>IF(AND($C$13&gt;=F$31*$D$9,$D$13&gt;=$D34*$D$9,$C$13&lt;G$31*$D$9,$D$13&lt;$D35*$D$9),F45*$D$15+F54*$D$16,0)</f>
        <v/>
      </c>
      <c r="P19" s="12">
        <f>IF(AND($C$13&gt;=G$31*$D$9,$D$13&gt;=$D34*$D$9,$C$13&lt;H$31*$D$9,$D$13&lt;$D35*$D$9),G45*$D$15+G54*$D$16,0)</f>
        <v/>
      </c>
      <c r="Q19" s="12">
        <f>IF(AND($C$13&gt;=H$31*$D$9,$D$13&gt;=$D34*$D$9,$C$13&lt;I$31*$D$9,$D$13&lt;$D35*$D$9),H45*$D$15+H54*$D$16,0)</f>
        <v/>
      </c>
      <c r="R19" s="12">
        <f>IF(AND($C$13&gt;=I$31*$D$9,$D$13&gt;=$D34*$D$9,$C$13&lt;J$31*$D$9,$D$13&lt;$D35*$D$9),I45*$D$15+I54*$D$16,0)</f>
        <v/>
      </c>
      <c r="S19" s="12" t="n"/>
      <c r="T19" s="23" t="inlineStr">
        <is>
          <t>sum</t>
        </is>
      </c>
      <c r="U19" s="25">
        <f>SUM(U16:U17)</f>
        <v/>
      </c>
    </row>
    <row r="20">
      <c r="M20" s="4">
        <f>IF(AND($C$13&gt;=D$31*$D$9,$D$13&gt;=$D35*$D$9,$C$13&lt;E$31*$D$9,$D$13&lt;$D36*$D$9),E46*$D$15+E55*$D$16,0)</f>
        <v/>
      </c>
      <c r="N20" s="12">
        <f>IF(AND($C$13&gt;=E$31*$D$9,$D$13&gt;=$D35*$D$9,$C$13&lt;F$31*$D$9,$D$13&lt;$D36*$D$9),E46*$D$15+E55*$D$16,0)</f>
        <v/>
      </c>
      <c r="O20" s="12">
        <f>IF(AND($C$13&gt;=F$31*$D$9,$D$13&gt;=$D35*$D$9,$C$13&lt;G$31*$D$9,$D$13&lt;$D36*$D$9),F46*$D$15+F55*$D$16,0)</f>
        <v/>
      </c>
      <c r="P20" s="12">
        <f>IF(AND($C$13&gt;=G$31*$D$9,$D$13&gt;=$D35*$D$9,$C$13&lt;H$31*$D$9,$D$13&lt;$D36*$D$9),G46*$D$15+G55*$D$16,0)</f>
        <v/>
      </c>
      <c r="Q20" s="12">
        <f>IF(AND($C$13&gt;=H$31*$D$9,$D$13&gt;=$D35*$D$9,$C$13&lt;I$31*$D$9,$D$13&lt;$D36*$D$9),H46*$D$15+H55*$D$16,0)</f>
        <v/>
      </c>
      <c r="R20" s="12">
        <f>IF(AND($C$13&gt;=I$31*$D$9,$D$13&gt;=$D35*$D$9,$C$13&lt;J$31*$D$9),I46*$D$15+I55*$D$16,0)</f>
        <v/>
      </c>
      <c r="S20" s="12" t="n"/>
      <c r="T20" s="16" t="n"/>
    </row>
    <row r="21">
      <c r="E21" s="3" t="n"/>
      <c r="F21" s="3" t="n"/>
      <c r="G21" s="3" t="n"/>
      <c r="H21" s="3" t="n"/>
      <c r="I21" s="3" t="n"/>
      <c r="J21" s="3" t="n"/>
      <c r="M21" s="4">
        <f>IF(AND($C$13&gt;=D$31*$D$9,$D$13&gt;=$D36*$D$9,$C$13&lt;E$31*$D$9,$D$13&lt;$D37*$D$9),E47*$D$15+E56*$D$16,0)</f>
        <v/>
      </c>
      <c r="N21" s="12">
        <f>IF(AND($C$13&gt;=E$31*$D$9,$D$13&gt;=$D36*$D$9,$C$13&lt;F$31*$D$9,$D$13&lt;$D37*$D$9),E47*$D$15+E56*$D$16,0)</f>
        <v/>
      </c>
      <c r="O21" s="12">
        <f>IF(AND($C$13&gt;=F$31*$D$9,$D$13&gt;=$D36*$D$9,$C$13&lt;G$31*$D$9,$D$13&lt;$D37*$D$9),F47*$D$15+F56*$D$16,0)</f>
        <v/>
      </c>
      <c r="P21" s="12">
        <f>IF(AND($C$13&gt;=G$31*$D$9,$D$13&gt;=$D36*$D$9,$C$13&lt;H$31*$D$9),G47*$D$15+G56*$D$16,0)</f>
        <v/>
      </c>
      <c r="Q21" s="12">
        <f>IF(AND($C$13&gt;=H$31*$D$9,$D$13&gt;=$D36*$D$9,$C$13&lt;I$31*$D$9),H47*$D$15+H56*$D$16,0)</f>
        <v/>
      </c>
      <c r="R21" s="12" t="n"/>
      <c r="S21" s="12" t="n"/>
      <c r="T21" s="16" t="n"/>
    </row>
    <row r="22" ht="15.5" customHeight="1">
      <c r="B22" s="2" t="inlineStr">
        <is>
          <t>gamma_ij</t>
        </is>
      </c>
      <c r="C22" s="3" t="n"/>
      <c r="D22" s="2" t="n">
        <v>0.002290072586197081</v>
      </c>
      <c r="E22" s="13" t="n">
        <v>0.2527864681633947</v>
      </c>
      <c r="F22" s="13" t="n">
        <v>0.4818535505889985</v>
      </c>
      <c r="G22" s="13" t="n">
        <v>0.1559578472451435</v>
      </c>
      <c r="H22" s="13" t="n">
        <v>0.07015296110807145</v>
      </c>
      <c r="I22" s="13" t="n">
        <v>0.01939653628236615</v>
      </c>
      <c r="J22" s="13" t="n">
        <v>-0.001088493378334277</v>
      </c>
      <c r="M22" s="4">
        <f>IF(AND($C$13&gt;=D$31*$D$9,$D$13&gt;=$D37*$D$9,$C$13&lt;E$31*$D$9),E48*$D$15+E57*$D$16,0)</f>
        <v/>
      </c>
      <c r="N22" s="12">
        <f>IF(AND($C$13&gt;=E$31*$D$9,$D$13&gt;=$D37*$D$9,$C$13&lt;F$31*$D$9),E48*$D$15+E57*$D$16,0)</f>
        <v/>
      </c>
      <c r="O22" s="12">
        <f>IF(AND($C$13&gt;=F$31*$D$9,$D$13&gt;=$D37*$D$9,$C$13&lt;G$31*$D$9),F48*$D$15+F57*$D$16,0)</f>
        <v/>
      </c>
      <c r="P22" s="12" t="n"/>
      <c r="Q22" s="12" t="n"/>
      <c r="R22" s="12" t="n"/>
      <c r="S22" s="12" t="n"/>
      <c r="T22" s="16" t="n"/>
    </row>
    <row r="23">
      <c r="C23" s="14" t="n"/>
      <c r="D23" s="2" t="n">
        <v>-0.00107278498240641</v>
      </c>
      <c r="E23" s="13" t="n">
        <v>-0.01962560806066716</v>
      </c>
      <c r="F23" s="13" t="n">
        <v>0.01519168676036846</v>
      </c>
      <c r="G23" s="13" t="n">
        <v>0.01024898655259285</v>
      </c>
      <c r="H23" s="13" t="n">
        <v>0.003942753559392755</v>
      </c>
      <c r="I23" s="13" t="n">
        <v>0.003398084568067812</v>
      </c>
      <c r="J23" s="13" t="n">
        <v>3.423758361697539e-05</v>
      </c>
      <c r="M23" s="4" t="n"/>
      <c r="N23" s="12" t="n"/>
      <c r="O23" s="4" t="n"/>
      <c r="P23" s="4" t="n"/>
      <c r="Q23" s="4" t="n"/>
      <c r="R23" s="4" t="n"/>
      <c r="S23" s="4" t="n"/>
    </row>
    <row r="24">
      <c r="C24" s="14" t="n"/>
      <c r="D24" s="2" t="n">
        <v>0.001097896639719174</v>
      </c>
      <c r="E24" s="13" t="n">
        <v>-0.01295190499492463</v>
      </c>
      <c r="F24" s="13" t="n">
        <v>0.009930902500931021</v>
      </c>
      <c r="G24" s="13" t="n">
        <v>0.004385931909648632</v>
      </c>
      <c r="H24" s="13" t="n">
        <v>-0.0002351285089578882</v>
      </c>
      <c r="I24" s="13" t="n">
        <v>-0.007383495156201282</v>
      </c>
      <c r="J24" s="13" t="n">
        <v>0.003808532245685254</v>
      </c>
      <c r="M24" s="4" t="n"/>
      <c r="N24" s="4" t="n"/>
      <c r="O24" s="4" t="n"/>
      <c r="P24" s="4" t="n"/>
      <c r="Q24" s="4" t="n"/>
      <c r="R24" s="4" t="n"/>
      <c r="S24" s="4" t="n"/>
    </row>
    <row r="25" ht="21" customHeight="1">
      <c r="C25" s="14" t="n"/>
      <c r="D25" s="2" t="n">
        <v>0.0001997546758881489</v>
      </c>
      <c r="E25" s="13" t="n">
        <v>0.01243295661595832</v>
      </c>
      <c r="F25" s="13" t="n">
        <v>-0.02142268915170321</v>
      </c>
      <c r="G25" s="13" t="n">
        <v>-0.004399884524080236</v>
      </c>
      <c r="H25" s="13" t="n">
        <v>-0.004346870126609318</v>
      </c>
      <c r="I25" s="13" t="n">
        <v>0.007951189958820742</v>
      </c>
      <c r="J25" s="13" t="n">
        <v/>
      </c>
      <c r="L25" s="2" t="inlineStr">
        <is>
          <t>sums</t>
        </is>
      </c>
      <c r="M25" s="4">
        <f>M$4+M16</f>
        <v/>
      </c>
      <c r="N25" s="4">
        <f>N$4+N16</f>
        <v/>
      </c>
      <c r="O25" s="4">
        <f>O$4+O16</f>
        <v/>
      </c>
      <c r="P25" s="4">
        <f>P$4+P16</f>
        <v/>
      </c>
      <c r="Q25" s="4">
        <f>Q$4+Q16</f>
        <v/>
      </c>
      <c r="R25" s="4">
        <f>R$4+R16</f>
        <v/>
      </c>
      <c r="S25" s="4">
        <f>S$4+S16</f>
        <v/>
      </c>
      <c r="T25" s="16" t="n"/>
    </row>
    <row r="26">
      <c r="C26" s="14" t="n"/>
      <c r="D26" s="2" t="n">
        <v>-4.062468988400451e-05</v>
      </c>
      <c r="E26" s="13" t="n">
        <v>0.007949537769678371</v>
      </c>
      <c r="F26" s="15" t="n">
        <v>0.000846790021412365</v>
      </c>
      <c r="G26" s="13" t="n">
        <v>-0.01093445341657219</v>
      </c>
      <c r="H26" s="13" t="n">
        <v>0.004445737672431975</v>
      </c>
      <c r="I26" s="13" t="n">
        <v>-0.005024378111464305</v>
      </c>
      <c r="J26" s="13" t="n">
        <v/>
      </c>
      <c r="M26" s="4">
        <f>M8+M17</f>
        <v/>
      </c>
      <c r="N26" s="4">
        <f>N8+N17</f>
        <v/>
      </c>
      <c r="O26" s="4">
        <f>O8+O17</f>
        <v/>
      </c>
      <c r="P26" s="4">
        <f>P8+P17</f>
        <v/>
      </c>
      <c r="Q26" s="4">
        <f>Q8+Q17</f>
        <v/>
      </c>
      <c r="R26" s="4">
        <f>R8+R17</f>
        <v/>
      </c>
      <c r="S26" s="4">
        <f>S8+S17</f>
        <v/>
      </c>
      <c r="T26" s="16" t="n"/>
    </row>
    <row r="27">
      <c r="C27" s="14" t="n"/>
      <c r="D27" s="2" t="n">
        <v>0.0001219045562903112</v>
      </c>
      <c r="E27" s="13" t="n">
        <v>0.003202778452666229</v>
      </c>
      <c r="F27" s="15" t="n">
        <v>-0.01014774851509858</v>
      </c>
      <c r="G27" s="13" t="n">
        <v>0.001000312643586473</v>
      </c>
      <c r="H27" s="13" t="n">
        <v>-0.005648231790532855</v>
      </c>
      <c r="I27" s="13" t="n">
        <v/>
      </c>
      <c r="J27" s="13" t="n">
        <v/>
      </c>
      <c r="M27" s="4">
        <f>M9+M18</f>
        <v/>
      </c>
      <c r="N27" s="4">
        <f>N9+N18</f>
        <v/>
      </c>
      <c r="O27" s="4">
        <f>O9+O18</f>
        <v/>
      </c>
      <c r="P27" s="4">
        <f>P9+P18</f>
        <v/>
      </c>
      <c r="Q27" s="4">
        <f>Q9+Q18</f>
        <v/>
      </c>
      <c r="R27" s="4">
        <f>R9+R18</f>
        <v/>
      </c>
      <c r="S27" s="4">
        <f>S9+S18</f>
        <v/>
      </c>
      <c r="T27" s="16" t="n"/>
    </row>
    <row r="28">
      <c r="C28" s="14" t="n"/>
      <c r="D28" s="2" t="n">
        <v>0.0005177889534465918</v>
      </c>
      <c r="E28" s="13" t="n">
        <v>0.005095799750071824</v>
      </c>
      <c r="F28" s="15" t="n">
        <v>0.01110837673272209</v>
      </c>
      <c r="G28" s="13" t="n">
        <v/>
      </c>
      <c r="H28" s="13" t="n">
        <v/>
      </c>
      <c r="I28" s="13" t="n">
        <v/>
      </c>
      <c r="J28" s="13" t="n">
        <v/>
      </c>
      <c r="M28" s="4">
        <f>M10+M19</f>
        <v/>
      </c>
      <c r="N28" s="4">
        <f>N10+N19</f>
        <v/>
      </c>
      <c r="O28" s="4">
        <f>O10+O19</f>
        <v/>
      </c>
      <c r="P28" s="4">
        <f>P10+P19</f>
        <v/>
      </c>
      <c r="Q28" s="4">
        <f>Q10+Q19</f>
        <v/>
      </c>
      <c r="R28" s="4">
        <f>R10+R19</f>
        <v/>
      </c>
      <c r="S28" s="4" t="n"/>
      <c r="T28" s="16" t="n"/>
    </row>
    <row r="29">
      <c r="M29" s="4">
        <f>M11+M20</f>
        <v/>
      </c>
      <c r="N29" s="4">
        <f>N11+N20</f>
        <v/>
      </c>
      <c r="O29" s="4">
        <f>O11+O20</f>
        <v/>
      </c>
      <c r="P29" s="4">
        <f>P11+P20</f>
        <v/>
      </c>
      <c r="Q29" s="4">
        <f>Q11+Q20</f>
        <v/>
      </c>
      <c r="R29" s="4">
        <f>R11+R20</f>
        <v/>
      </c>
      <c r="S29" s="4" t="n"/>
      <c r="T29" s="16" t="n"/>
    </row>
    <row r="30">
      <c r="E30" s="3" t="n"/>
      <c r="F30" s="3" t="n"/>
      <c r="G30" s="3" t="n"/>
      <c r="H30" s="3" t="n"/>
      <c r="I30" s="3" t="n"/>
      <c r="J30" s="3" t="n"/>
      <c r="M30" s="4">
        <f>M12+M21</f>
        <v/>
      </c>
      <c r="N30" s="4">
        <f>N12+N21</f>
        <v/>
      </c>
      <c r="O30" s="4">
        <f>O12+O21</f>
        <v/>
      </c>
      <c r="P30" s="4">
        <f>P12+P21</f>
        <v/>
      </c>
      <c r="Q30" s="4">
        <f>Q12+Q21</f>
        <v/>
      </c>
      <c r="R30" s="4" t="n"/>
      <c r="S30" s="4" t="n"/>
      <c r="T30" s="16" t="n"/>
    </row>
    <row r="31" ht="18.5" customHeight="1">
      <c r="B31" s="2" t="inlineStr">
        <is>
          <t>phi_i</t>
        </is>
      </c>
      <c r="C31" s="3" t="n"/>
      <c r="D31" s="2" t="n">
        <v>0</v>
      </c>
      <c r="E31" s="16" t="n">
        <v>0.1</v>
      </c>
      <c r="F31" s="16" t="n">
        <v>0.3</v>
      </c>
      <c r="G31" s="16" t="n">
        <v>0.4</v>
      </c>
      <c r="H31" s="16" t="n">
        <v>0.5</v>
      </c>
      <c r="I31" s="16" t="n">
        <v>0.6</v>
      </c>
      <c r="J31" s="16" t="n">
        <v>0.7</v>
      </c>
      <c r="K31" s="2" t="n">
        <v>0.9</v>
      </c>
      <c r="M31" s="4">
        <f>M13+M22</f>
        <v/>
      </c>
      <c r="N31" s="4">
        <f>N13+N22</f>
        <v/>
      </c>
      <c r="O31" s="4">
        <f>O13+O22</f>
        <v/>
      </c>
      <c r="P31" s="4" t="n"/>
      <c r="Q31" s="4" t="n"/>
      <c r="R31" s="4" t="n"/>
      <c r="S31" s="4" t="n"/>
      <c r="T31" s="16" t="n"/>
    </row>
    <row r="32">
      <c r="C32" s="14" t="n"/>
      <c r="D32" s="2" t="n">
        <v>0.1</v>
      </c>
      <c r="V32" s="13" t="n"/>
      <c r="W32" s="3" t="n"/>
    </row>
    <row r="33">
      <c r="C33" s="14" t="n"/>
      <c r="D33" s="2" t="n">
        <v>0.3</v>
      </c>
      <c r="L33" s="2" t="inlineStr">
        <is>
          <t>Sum of sums</t>
        </is>
      </c>
      <c r="M33" s="12">
        <f>IF(SUM($M$25:$S$31)&gt;=0,SUM($M$25:$S$31),0)</f>
        <v/>
      </c>
    </row>
    <row r="34">
      <c r="C34" s="14" t="n"/>
      <c r="D34" s="2" t="n">
        <v>0.4</v>
      </c>
      <c r="V34" s="13" t="n"/>
      <c r="W34" s="3" t="n"/>
    </row>
    <row r="35">
      <c r="C35" s="14" t="n"/>
      <c r="D35" s="2" t="n">
        <v>0.5</v>
      </c>
      <c r="T35" s="4" t="n"/>
      <c r="V35" s="12" t="n"/>
    </row>
    <row r="36" ht="18" customHeight="1">
      <c r="C36" s="14" t="n"/>
      <c r="D36" s="2" t="n">
        <v>0.6</v>
      </c>
      <c r="T36" s="4" t="n"/>
    </row>
    <row r="37" ht="17.4" customHeight="1">
      <c r="C37" s="14" t="n"/>
      <c r="D37" s="2" t="n">
        <v>0.7</v>
      </c>
      <c r="L37" s="13">
        <f>IF(C13+D13&lt;=130,M33,"")</f>
        <v/>
      </c>
      <c r="M37" s="2">
        <f>IF(C13+D13&lt;=130,"GWa","")</f>
        <v/>
      </c>
      <c r="T37" s="4" t="n"/>
      <c r="U37" s="4" t="n"/>
    </row>
    <row r="38">
      <c r="L38" s="13">
        <f>IF(C13+D13&lt;=130,L37/C13*100,"")</f>
        <v/>
      </c>
      <c r="M38" s="2">
        <f>IF(C13+D13&lt;=130,"%","")</f>
        <v/>
      </c>
      <c r="T38" s="4" t="n"/>
    </row>
    <row r="39" ht="14.5" customHeight="1"/>
    <row r="40" ht="14.5" customHeight="1">
      <c r="L40" s="16" t="n"/>
      <c r="M40" s="16" t="n"/>
      <c r="N40" s="16" t="n"/>
      <c r="O40" s="16" t="n"/>
      <c r="P40" s="16" t="n"/>
      <c r="Q40" s="16" t="n"/>
      <c r="R40" s="16" t="n"/>
      <c r="S40" s="16" t="n"/>
    </row>
    <row r="41" ht="14.5" customHeight="1">
      <c r="B41" s="2" t="inlineStr">
        <is>
          <t>beta_ij (LDES)</t>
        </is>
      </c>
      <c r="E41" s="3" t="n"/>
      <c r="F41" s="3" t="n"/>
      <c r="G41" s="3" t="n"/>
      <c r="H41" s="3" t="n"/>
      <c r="I41" s="3" t="n"/>
      <c r="J41" s="3" t="n"/>
      <c r="L41" s="16" t="n"/>
      <c r="M41" s="16" t="n"/>
      <c r="N41" s="16" t="n"/>
      <c r="O41" s="16" t="n"/>
      <c r="P41" s="16" t="n"/>
      <c r="Q41" s="16" t="n"/>
      <c r="R41" s="16" t="n"/>
      <c r="S41" s="16" t="n"/>
    </row>
    <row r="42" ht="14.5" customHeight="1">
      <c r="C42" s="3" t="n"/>
      <c r="D42" s="2" t="n">
        <v>0</v>
      </c>
      <c r="E42" s="13" t="n">
        <v>-0.0443934115864938</v>
      </c>
      <c r="F42" s="13" t="n">
        <v>-0.001336947024145993</v>
      </c>
      <c r="G42" s="13" t="n">
        <v>-0.03779790995251268</v>
      </c>
      <c r="H42" s="13" t="n">
        <v>-0.2192311907808228</v>
      </c>
      <c r="I42" s="13" t="n">
        <v>-0.2142824060512421</v>
      </c>
      <c r="J42" s="13" t="n">
        <v>-0.3109339512502715</v>
      </c>
      <c r="L42" s="16" t="n"/>
      <c r="M42" s="16" t="n"/>
      <c r="N42" s="16" t="n"/>
      <c r="O42" s="16" t="n"/>
      <c r="P42" s="16" t="n"/>
      <c r="Q42" s="16" t="n"/>
      <c r="R42" s="16" t="n"/>
      <c r="S42" s="16" t="n"/>
    </row>
    <row r="43" ht="14.5" customHeight="1">
      <c r="C43" s="14" t="n"/>
      <c r="D43" s="2" t="n">
        <v>7.170673537677454e-06</v>
      </c>
      <c r="E43" s="13" t="n">
        <v>-0.04072135331409409</v>
      </c>
      <c r="F43" s="13" t="n">
        <v>-0.07424914552703732</v>
      </c>
      <c r="G43" s="13" t="n">
        <v>-0.06654355573083219</v>
      </c>
      <c r="H43" s="13" t="n">
        <v>-0.1122825620799758</v>
      </c>
      <c r="I43" s="13" t="n">
        <v>-0.1896266843091846</v>
      </c>
      <c r="J43" s="13" t="n">
        <v>-0.3501382794911784</v>
      </c>
      <c r="L43" s="16" t="n"/>
      <c r="M43" s="16" t="n"/>
      <c r="N43" s="16" t="n"/>
      <c r="O43" s="16" t="n"/>
      <c r="P43" s="16" t="n"/>
      <c r="Q43" s="16" t="n"/>
      <c r="R43" s="16" t="n"/>
      <c r="S43" s="16" t="n"/>
    </row>
    <row r="44" ht="14.5" customHeight="1">
      <c r="C44" s="14" t="n"/>
      <c r="D44" s="2" t="n">
        <v>-4.017680576350262e-05</v>
      </c>
      <c r="E44" s="13" t="n">
        <v>-0.02635004268088499</v>
      </c>
      <c r="F44" s="13" t="n">
        <v>-0.08416579132352937</v>
      </c>
      <c r="G44" s="13" t="n">
        <v>-0.1311721569005507</v>
      </c>
      <c r="H44" s="13" t="n">
        <v>-0.1290375611687204</v>
      </c>
      <c r="I44" s="13" t="n">
        <v>-0.1389185734277663</v>
      </c>
      <c r="J44" s="13" t="n">
        <v>-0.2176971956367648</v>
      </c>
      <c r="L44" s="16" t="n"/>
      <c r="M44" s="16" t="n"/>
      <c r="N44" s="16" t="n"/>
      <c r="O44" s="16" t="n"/>
      <c r="P44" s="16" t="n"/>
      <c r="Q44" s="16" t="n"/>
      <c r="R44" s="16" t="n"/>
      <c r="S44" s="16" t="n"/>
    </row>
    <row r="45" ht="14.5" customHeight="1">
      <c r="C45" s="14" t="n"/>
      <c r="D45" s="2" t="n">
        <v>-7.3482761622889e-05</v>
      </c>
      <c r="E45" s="13" t="n">
        <v>-0.0486254041774131</v>
      </c>
      <c r="F45" s="13" t="n">
        <v>-0.09222245664265515</v>
      </c>
      <c r="G45" s="13" t="n">
        <v>-0.1107917325037082</v>
      </c>
      <c r="H45" s="13" t="n">
        <v>-0.1403886811658372</v>
      </c>
      <c r="I45" s="13" t="n">
        <v>-0.07961127639709582</v>
      </c>
      <c r="J45" s="13" t="n">
        <v/>
      </c>
      <c r="L45" s="16" t="n"/>
      <c r="M45" s="16" t="n"/>
      <c r="N45" s="16" t="n"/>
      <c r="O45" s="16" t="n"/>
      <c r="P45" s="16" t="n"/>
      <c r="Q45" s="16" t="n"/>
      <c r="R45" s="16" t="n"/>
      <c r="S45" s="16" t="n"/>
    </row>
    <row r="46" ht="14.5" customHeight="1">
      <c r="C46" s="14" t="n"/>
      <c r="D46" s="2" t="n">
        <v>-0.0001800821543901399</v>
      </c>
      <c r="E46" s="13" t="n">
        <v>-0.04700598487038497</v>
      </c>
      <c r="F46" s="13" t="n">
        <v>-0.1134377019231578</v>
      </c>
      <c r="G46" s="13" t="n">
        <v>-0.1213465856756812</v>
      </c>
      <c r="H46" s="13" t="n">
        <v>-0.05223099867876894</v>
      </c>
      <c r="I46" s="13" t="n">
        <v>0.2204365736448612</v>
      </c>
      <c r="J46" s="13" t="n">
        <v/>
      </c>
      <c r="L46" s="16" t="n"/>
      <c r="M46" s="16" t="n"/>
      <c r="N46" s="16" t="n"/>
      <c r="O46" s="16" t="n"/>
      <c r="P46" s="16" t="n"/>
      <c r="Q46" s="16" t="n"/>
      <c r="R46" s="16" t="n"/>
      <c r="S46" s="16" t="n"/>
    </row>
    <row r="47" ht="19.75" customHeight="1">
      <c r="C47" s="14" t="n"/>
      <c r="D47" s="2" t="n">
        <v>-5.221878187348652e-05</v>
      </c>
      <c r="E47" s="13" t="n">
        <v>-0.05311464896388466</v>
      </c>
      <c r="F47" s="13" t="n">
        <v>-0.07875486248291225</v>
      </c>
      <c r="G47" s="13" t="n">
        <v>0.002089449809821217</v>
      </c>
      <c r="H47" s="13" t="n">
        <v>0.2262773911747978</v>
      </c>
      <c r="I47" s="13" t="n">
        <v/>
      </c>
      <c r="J47" s="13" t="n">
        <v/>
      </c>
      <c r="L47" s="16" t="n"/>
      <c r="M47" s="16" t="n"/>
      <c r="N47" s="16" t="n"/>
      <c r="O47" s="16" t="n"/>
      <c r="P47" s="16" t="n"/>
      <c r="Q47" s="16" t="n"/>
      <c r="R47" s="16" t="n"/>
      <c r="S47" s="16" t="n"/>
    </row>
    <row r="48" ht="14.5" customHeight="1">
      <c r="C48" s="14" t="n"/>
      <c r="D48" s="2" t="n">
        <v>-0.0001483887263475372</v>
      </c>
      <c r="E48" s="13" t="n">
        <v>-0.03927707482323817</v>
      </c>
      <c r="F48" s="13" t="n">
        <v>0.06147543694844773</v>
      </c>
      <c r="G48" s="13" t="n">
        <v/>
      </c>
      <c r="H48" s="13" t="n">
        <v/>
      </c>
      <c r="I48" s="13" t="n">
        <v/>
      </c>
      <c r="J48" s="13" t="n">
        <v/>
      </c>
      <c r="L48" s="16" t="n"/>
      <c r="M48" s="16" t="n"/>
      <c r="N48" s="16" t="n"/>
      <c r="O48" s="16" t="n"/>
      <c r="P48" s="16" t="n"/>
      <c r="Q48" s="16" t="n"/>
      <c r="R48" s="16" t="n"/>
      <c r="S48" s="16" t="n"/>
    </row>
    <row r="49" ht="14.5" customHeight="1">
      <c r="L49" s="16" t="n"/>
      <c r="M49" s="16" t="n"/>
      <c r="N49" s="16" t="n"/>
      <c r="O49" s="16" t="n"/>
      <c r="P49" s="16" t="n"/>
      <c r="Q49" s="16" t="n"/>
      <c r="R49" s="16" t="n"/>
      <c r="S49" s="16" t="n"/>
    </row>
    <row r="50" ht="15.5" customHeight="1">
      <c r="B50" s="2" t="inlineStr">
        <is>
          <t>beta_ij (SDES)</t>
        </is>
      </c>
      <c r="E50" s="3" t="n"/>
      <c r="F50" s="3" t="n"/>
      <c r="G50" s="3" t="n"/>
      <c r="H50" s="3" t="n"/>
      <c r="I50" s="3" t="n"/>
      <c r="J50" s="3" t="n"/>
      <c r="L50" s="16" t="n"/>
      <c r="M50" s="16" t="n"/>
      <c r="N50" s="16" t="n"/>
      <c r="O50" s="16" t="n"/>
      <c r="P50" s="16" t="n"/>
      <c r="Q50" s="16" t="n"/>
      <c r="R50" s="16" t="n"/>
      <c r="S50" s="16" t="n"/>
    </row>
    <row r="51" ht="15.5" customHeight="1">
      <c r="C51" s="3" t="n"/>
      <c r="D51" s="2" t="n">
        <v>0</v>
      </c>
      <c r="E51" s="13" t="n">
        <v>-0.2908328138323258</v>
      </c>
      <c r="F51" s="13" t="n">
        <v>-0.5096988584552465</v>
      </c>
      <c r="G51" s="13" t="n">
        <v>-0.7191890220212594</v>
      </c>
      <c r="H51" s="13" t="n">
        <v>-0.8732452277949271</v>
      </c>
      <c r="I51" s="13" t="n">
        <v>-0.9566724135629523</v>
      </c>
      <c r="J51" s="13" t="n">
        <v>-1.032973940284662</v>
      </c>
      <c r="L51" s="16" t="n"/>
      <c r="M51" s="16" t="n"/>
      <c r="N51" s="16" t="n"/>
      <c r="O51" s="16" t="n"/>
      <c r="P51" s="16" t="n"/>
      <c r="Q51" s="16" t="n"/>
      <c r="R51" s="16" t="n"/>
      <c r="S51" s="16" t="n"/>
      <c r="V51" s="12" t="n"/>
    </row>
    <row r="52" ht="15.5" customHeight="1">
      <c r="C52" s="14" t="n"/>
      <c r="D52" s="2" t="n">
        <v>-0.0005140527130918539</v>
      </c>
      <c r="E52" s="13" t="n">
        <v>-0.320053997515194</v>
      </c>
      <c r="F52" s="13" t="n">
        <v>-0.5696852569605324</v>
      </c>
      <c r="G52" s="13" t="n">
        <v>-0.7515295361662166</v>
      </c>
      <c r="H52" s="13" t="n">
        <v>-0.8811848077588235</v>
      </c>
      <c r="I52" s="13" t="n">
        <v>-0.9694244255569329</v>
      </c>
      <c r="J52" s="13" t="n">
        <v>-1.061241830821753</v>
      </c>
      <c r="L52" s="16" t="n"/>
      <c r="M52" s="16" t="n"/>
      <c r="N52" s="16" t="n"/>
      <c r="O52" s="16" t="n"/>
      <c r="P52" s="16" t="n"/>
      <c r="Q52" s="16" t="n"/>
      <c r="R52" s="16" t="n"/>
      <c r="S52" s="16" t="n"/>
      <c r="T52" s="4" t="n"/>
      <c r="V52" s="12" t="n"/>
    </row>
    <row r="53" ht="15.5" customHeight="1">
      <c r="C53" s="14" t="n"/>
      <c r="D53" s="2" t="n">
        <v>-0.0005987242167493896</v>
      </c>
      <c r="E53" s="13" t="n">
        <v>-0.3099320992833279</v>
      </c>
      <c r="F53" s="13" t="n">
        <v>-0.5692310729836303</v>
      </c>
      <c r="G53" s="13" t="n">
        <v>-0.7675684915317852</v>
      </c>
      <c r="H53" s="13" t="n">
        <v>-0.9039136213075745</v>
      </c>
      <c r="I53" s="13" t="n">
        <v>-0.9952994996996426</v>
      </c>
      <c r="J53" s="13" t="n">
        <v>-1.100508264115412</v>
      </c>
      <c r="L53" s="16" t="n"/>
      <c r="M53" s="16" t="n"/>
      <c r="N53" s="16" t="n"/>
      <c r="O53" s="16" t="n"/>
      <c r="P53" s="16" t="n"/>
      <c r="Q53" s="16" t="n"/>
      <c r="R53" s="16" t="n"/>
      <c r="S53" s="16" t="n"/>
    </row>
    <row r="54">
      <c r="C54" s="14" t="n"/>
      <c r="D54" s="2" t="n">
        <v>-0.001236127776125065</v>
      </c>
      <c r="E54" s="13" t="n">
        <v>-0.2991250808544557</v>
      </c>
      <c r="F54" s="13" t="n">
        <v>-0.573643424832342</v>
      </c>
      <c r="G54" s="13" t="n">
        <v>-0.7838988623476733</v>
      </c>
      <c r="H54" s="13" t="n">
        <v>-0.9295001512731182</v>
      </c>
      <c r="I54" s="13" t="n">
        <v>-1.034899869980614</v>
      </c>
      <c r="J54" s="13" t="n">
        <v/>
      </c>
    </row>
    <row r="55">
      <c r="C55" s="14" t="n"/>
      <c r="D55" s="2" t="n">
        <v>-0.001239739247778578</v>
      </c>
      <c r="E55" s="13" t="n">
        <v>-0.2911804032713267</v>
      </c>
      <c r="F55" s="13" t="n">
        <v>-0.5816092507080989</v>
      </c>
      <c r="G55" s="13" t="n">
        <v>-0.8071614649744907</v>
      </c>
      <c r="H55" s="13" t="n">
        <v>-0.9596811512954909</v>
      </c>
      <c r="I55" s="13" t="n">
        <v>-1.066464881058169</v>
      </c>
      <c r="J55" s="13" t="n">
        <v/>
      </c>
      <c r="N55" s="19" t="n"/>
      <c r="O55" s="19" t="n"/>
    </row>
    <row r="56">
      <c r="C56" s="14" t="n"/>
      <c r="D56" s="2" t="n">
        <v>-0.002206986528664534</v>
      </c>
      <c r="E56" s="13" t="n">
        <v>-0.2773199247978722</v>
      </c>
      <c r="F56" s="13" t="n">
        <v>-0.5975804945647406</v>
      </c>
      <c r="G56" s="13" t="n">
        <v>-0.828242120952577</v>
      </c>
      <c r="H56" s="13" t="n">
        <v>-0.9711025010416207</v>
      </c>
      <c r="I56" s="13" t="n">
        <v/>
      </c>
      <c r="J56" s="13" t="n">
        <v/>
      </c>
      <c r="N56" s="19" t="n"/>
      <c r="O56" s="19" t="n"/>
    </row>
    <row r="57">
      <c r="C57" s="14" t="n"/>
      <c r="D57" s="2" t="n">
        <v>-0.004687280317108817</v>
      </c>
      <c r="E57" s="13" t="n">
        <v>-0.2574871344819252</v>
      </c>
      <c r="F57" s="13" t="n">
        <v>-0.6079428170164718</v>
      </c>
      <c r="G57" s="13" t="n">
        <v/>
      </c>
      <c r="H57" s="13" t="n">
        <v/>
      </c>
      <c r="I57" s="13" t="n">
        <v/>
      </c>
      <c r="J57" s="13" t="n">
        <v/>
      </c>
    </row>
    <row r="58" ht="16.5" customHeight="1">
      <c r="J58" s="21" t="n"/>
    </row>
    <row r="59" ht="16.5" customHeight="1">
      <c r="B59" s="21" t="n"/>
      <c r="C59" s="21" t="n"/>
      <c r="D59" s="21" t="n"/>
      <c r="E59" s="21" t="n"/>
      <c r="F59" s="21" t="n"/>
      <c r="G59" s="21" t="n"/>
      <c r="H59" s="21" t="n"/>
      <c r="I59" s="21" t="n"/>
      <c r="J59" s="21" t="n"/>
    </row>
    <row r="60" ht="16.5" customHeight="1">
      <c r="B60" s="21" t="n"/>
      <c r="C60" s="21" t="n"/>
      <c r="D60" s="21" t="n"/>
      <c r="E60" s="21" t="n"/>
      <c r="F60" s="21" t="n"/>
      <c r="G60" s="21" t="n"/>
      <c r="H60" s="21" t="n"/>
      <c r="I60" s="21" t="n"/>
      <c r="J60" s="21" t="n"/>
    </row>
    <row r="61" ht="16.5" customHeight="1">
      <c r="B61" s="21" t="n"/>
      <c r="C61" s="21" t="n"/>
      <c r="D61" s="21" t="n"/>
      <c r="E61" s="21" t="n"/>
      <c r="F61" s="21" t="n"/>
      <c r="G61" s="21" t="n"/>
      <c r="H61" s="21" t="n"/>
      <c r="I61" s="21" t="n"/>
      <c r="J61" s="21" t="n"/>
    </row>
    <row r="62" ht="16.5" customHeight="1">
      <c r="B62" s="21" t="n"/>
      <c r="C62" s="21" t="n"/>
      <c r="D62" s="21" t="n"/>
      <c r="E62" s="21" t="n"/>
      <c r="F62" s="21" t="n"/>
      <c r="G62" s="21" t="n"/>
      <c r="H62" s="21" t="n"/>
      <c r="I62" s="21" t="n"/>
      <c r="J62" s="21" t="n"/>
    </row>
    <row r="63" ht="16.5" customHeight="1">
      <c r="B63" s="21" t="n"/>
      <c r="C63" s="21" t="n"/>
      <c r="D63" s="21" t="n"/>
      <c r="E63" s="21" t="n"/>
      <c r="F63" s="21" t="n"/>
      <c r="G63" s="21" t="n"/>
      <c r="H63" s="21" t="n"/>
      <c r="I63" s="21" t="n"/>
      <c r="J63" s="21" t="n"/>
    </row>
    <row r="64" ht="16.5" customHeight="1">
      <c r="B64" s="21" t="n"/>
      <c r="C64" s="21" t="n"/>
      <c r="D64" s="21" t="n"/>
      <c r="E64" s="21" t="n"/>
      <c r="F64" s="21" t="n"/>
      <c r="G64" s="21" t="n"/>
      <c r="H64" s="21" t="n"/>
      <c r="I64" s="21" t="n"/>
      <c r="J64" s="21" t="n"/>
    </row>
    <row r="65" ht="16.5" customHeight="1">
      <c r="B65" s="21" t="n"/>
      <c r="C65" s="21" t="n"/>
      <c r="D65" s="21" t="n"/>
      <c r="E65" s="21" t="n"/>
      <c r="F65" s="21" t="n"/>
      <c r="G65" s="21" t="n"/>
      <c r="H65" s="21" t="n"/>
      <c r="I65" s="21" t="n"/>
      <c r="J65" s="21" t="n"/>
    </row>
    <row r="66" ht="16.5" customHeight="1">
      <c r="B66" s="21" t="n"/>
      <c r="C66" s="21" t="n"/>
      <c r="D66" s="21" t="n"/>
      <c r="E66" s="21" t="n"/>
      <c r="F66" s="21" t="n"/>
      <c r="G66" s="21" t="n"/>
      <c r="H66" s="21" t="n"/>
      <c r="I66" s="21" t="n"/>
      <c r="J66" s="21" t="n"/>
    </row>
    <row r="67" ht="16.5" customHeight="1">
      <c r="B67" s="21" t="n"/>
      <c r="D67" s="21" t="n"/>
      <c r="E67" s="21" t="n"/>
      <c r="F67" s="21" t="n"/>
      <c r="G67" s="21" t="n"/>
      <c r="H67" s="21" t="n"/>
      <c r="I67" s="21" t="n"/>
      <c r="J67" s="21" t="n"/>
    </row>
    <row r="68" ht="16.5" customHeight="1">
      <c r="B68" s="21" t="n"/>
      <c r="C68" s="21" t="n"/>
      <c r="D68" s="21" t="n"/>
      <c r="E68" s="21" t="n"/>
      <c r="F68" s="21" t="n"/>
      <c r="G68" s="21" t="n"/>
      <c r="H68" s="21" t="n"/>
      <c r="I68" s="21" t="n"/>
      <c r="J68" s="21" t="n"/>
    </row>
    <row r="69" ht="16.5" customHeight="1">
      <c r="C69" s="21" t="n"/>
      <c r="D69" s="21" t="n"/>
      <c r="E69" s="21" t="n"/>
      <c r="F69" s="21" t="n"/>
      <c r="G69" s="21" t="n"/>
      <c r="H69" s="21" t="n"/>
      <c r="I69" s="21" t="n"/>
      <c r="J69" s="21" t="n"/>
    </row>
    <row r="70" ht="16.5" customHeight="1">
      <c r="C70" s="21" t="n"/>
      <c r="D70" s="21" t="n"/>
      <c r="E70" s="21" t="n"/>
      <c r="F70" s="21" t="n"/>
      <c r="G70" s="21" t="n"/>
      <c r="H70" s="21" t="n"/>
      <c r="I70" s="21" t="n"/>
      <c r="J70" s="22" t="n"/>
    </row>
    <row r="71" ht="16.5" customHeight="1">
      <c r="C71" s="21" t="n"/>
      <c r="D71" s="21" t="n"/>
      <c r="E71" s="21" t="n"/>
      <c r="F71" s="21" t="n"/>
      <c r="G71" s="21" t="n"/>
      <c r="H71" s="21" t="n"/>
      <c r="I71" s="21" t="n"/>
      <c r="J71" s="22" t="n"/>
    </row>
    <row r="72" ht="16.5" customHeight="1">
      <c r="C72" s="21" t="n"/>
      <c r="D72" s="21" t="n"/>
      <c r="E72" s="21" t="n"/>
      <c r="F72" s="21" t="n"/>
      <c r="G72" s="21" t="n"/>
      <c r="H72" s="21" t="n"/>
      <c r="I72" s="21" t="n"/>
      <c r="J72" s="22" t="n"/>
    </row>
    <row r="73" ht="16.5" customHeight="1">
      <c r="C73" s="21" t="n"/>
      <c r="D73" s="21" t="n"/>
      <c r="E73" s="21" t="n"/>
      <c r="F73" s="21" t="n"/>
      <c r="G73" s="21" t="n"/>
      <c r="H73" s="21" t="n"/>
      <c r="I73" s="21" t="n"/>
      <c r="J73" s="22" t="n"/>
    </row>
    <row r="74" ht="16.5" customHeight="1">
      <c r="C74" s="21" t="n"/>
      <c r="D74" s="21" t="n"/>
      <c r="E74" s="21" t="n"/>
      <c r="F74" s="21" t="n"/>
      <c r="G74" s="21" t="n"/>
      <c r="H74" s="21" t="n"/>
      <c r="I74" s="21" t="n"/>
    </row>
    <row r="75" ht="16.5" customHeight="1">
      <c r="C75" s="21" t="n"/>
      <c r="D75" s="21" t="n"/>
      <c r="E75" s="21" t="n"/>
      <c r="F75" s="21" t="n"/>
      <c r="G75" s="21" t="n"/>
      <c r="H75" s="21" t="n"/>
      <c r="I75" s="21" t="n"/>
    </row>
    <row r="76" ht="16.5" customHeight="1">
      <c r="C76" s="21" t="n"/>
      <c r="D76" s="21" t="n"/>
      <c r="E76" s="21" t="n"/>
      <c r="F76" s="21" t="n"/>
      <c r="G76" s="21" t="n"/>
      <c r="H76" s="21" t="n"/>
      <c r="I76" s="21" t="n"/>
    </row>
    <row r="77" ht="16.5" customHeight="1">
      <c r="D77" s="21" t="n"/>
      <c r="E77" s="21" t="n"/>
      <c r="F77" s="21" t="n"/>
      <c r="G77" s="21" t="n"/>
      <c r="H77" s="21" t="n"/>
      <c r="I77" s="21" t="n"/>
    </row>
    <row r="78" ht="16.5" customHeight="1">
      <c r="D78" s="21" t="n"/>
      <c r="E78" s="21" t="n"/>
      <c r="F78" s="21" t="n"/>
      <c r="G78" s="21" t="n"/>
      <c r="H78" s="21" t="n"/>
      <c r="I78" s="21" t="n"/>
    </row>
    <row r="79" ht="16.5" customHeight="1">
      <c r="D79" s="21" t="n"/>
      <c r="E79" s="21" t="n"/>
      <c r="F79" s="21" t="n"/>
      <c r="G79" s="21" t="n"/>
      <c r="H79" s="21" t="n"/>
      <c r="I79" s="2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Ebbe Kyhl Gøtske</dc:creator>
  <dcterms:created xmlns:dcterms="http://purl.org/dc/terms/" xmlns:xsi="http://www.w3.org/2001/XMLSchema-instance" xsi:type="dcterms:W3CDTF">2023-11-30T12:18:00Z</dcterms:created>
  <dcterms:modified xmlns:dcterms="http://purl.org/dc/terms/" xmlns:xsi="http://www.w3.org/2001/XMLSchema-instance" xsi:type="dcterms:W3CDTF">2023-12-04T19:17:51Z</dcterms:modified>
  <cp:lastModifiedBy>Ebbe Kyhl Gøtske</cp:lastModifiedBy>
</cp:coreProperties>
</file>