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测试方案" sheetId="1" r:id="rId1"/>
    <sheet name="测试结果-1" sheetId="2" r:id="rId2"/>
    <sheet name="测试结果-2" sheetId="3" r:id="rId3"/>
    <sheet name="测试结果-3" sheetId="4" r:id="rId4"/>
    <sheet name="测试结果-4" sheetId="5" r:id="rId5"/>
    <sheet name="测试结果-5" sheetId="6" r:id="rId6"/>
  </sheets>
  <calcPr calcId="152511"/>
</workbook>
</file>

<file path=xl/calcChain.xml><?xml version="1.0" encoding="utf-8"?>
<calcChain xmlns="http://schemas.openxmlformats.org/spreadsheetml/2006/main">
  <c r="D15" i="1" l="1"/>
  <c r="F14" i="1"/>
  <c r="F15" i="1" s="1"/>
  <c r="H15" i="1"/>
  <c r="B14" i="1" l="1"/>
  <c r="B15" i="1" s="1"/>
  <c r="H11" i="1" l="1"/>
  <c r="F11" i="1"/>
  <c r="F17" i="1" s="1"/>
  <c r="D11" i="1"/>
  <c r="B11" i="1"/>
  <c r="B16" i="1" s="1"/>
  <c r="H10" i="1"/>
  <c r="H12" i="1" s="1"/>
  <c r="F10" i="1"/>
  <c r="F12" i="1" s="1"/>
  <c r="D10" i="1"/>
  <c r="D12" i="1" s="1"/>
  <c r="B10" i="1"/>
  <c r="B12" i="1" s="1"/>
  <c r="H17" i="1" l="1"/>
  <c r="H16" i="1"/>
  <c r="D16" i="1"/>
  <c r="D17" i="1"/>
  <c r="F16" i="1"/>
  <c r="B17" i="1"/>
</calcChain>
</file>

<file path=xl/sharedStrings.xml><?xml version="1.0" encoding="utf-8"?>
<sst xmlns="http://schemas.openxmlformats.org/spreadsheetml/2006/main" count="51" uniqueCount="37">
  <si>
    <t>丢帧个数</t>
    <phoneticPr fontId="1" type="noConversion"/>
  </si>
  <si>
    <t>引脚速率(Mbps)</t>
    <phoneticPr fontId="1" type="noConversion"/>
  </si>
  <si>
    <t>帧率(fps)</t>
    <phoneticPr fontId="1" type="noConversion"/>
  </si>
  <si>
    <t>帧缓存模块时钟频率(MHz)</t>
    <phoneticPr fontId="1" type="noConversion"/>
  </si>
  <si>
    <t>GPIF时钟频率(MHz)</t>
    <phoneticPr fontId="1" type="noConversion"/>
  </si>
  <si>
    <t>测试时间(hour)</t>
    <phoneticPr fontId="1" type="noConversion"/>
  </si>
  <si>
    <t>DDR3理论带宽(MByte/s)</t>
    <phoneticPr fontId="1" type="noConversion"/>
  </si>
  <si>
    <t>GPIF带宽(MByte/s)</t>
    <phoneticPr fontId="1" type="noConversion"/>
  </si>
  <si>
    <t>DQ引脚个数</t>
    <phoneticPr fontId="1" type="noConversion"/>
  </si>
  <si>
    <t>DQ引脚速率(Mbps)</t>
    <phoneticPr fontId="1" type="noConversion"/>
  </si>
  <si>
    <t>Python1300最大带宽
(MByte/s)</t>
    <phoneticPr fontId="1" type="noConversion"/>
  </si>
  <si>
    <t>DDR3协议开销最大时
带宽(MByte/s)</t>
    <phoneticPr fontId="1" type="noConversion"/>
  </si>
  <si>
    <t>前端允许最大带宽
(MByte/s)</t>
    <phoneticPr fontId="1" type="noConversion"/>
  </si>
  <si>
    <t>第一组测试</t>
    <phoneticPr fontId="1" type="noConversion"/>
  </si>
  <si>
    <t>第二组测试</t>
    <phoneticPr fontId="1" type="noConversion"/>
  </si>
  <si>
    <t>带宽分析</t>
    <phoneticPr fontId="1" type="noConversion"/>
  </si>
  <si>
    <t>帧率210-
帧消隐期间传输的数据量(行)</t>
    <phoneticPr fontId="1" type="noConversion"/>
  </si>
  <si>
    <t>帧率200-
帧消隐期间传输的数据量(行)</t>
    <phoneticPr fontId="1" type="noConversion"/>
  </si>
  <si>
    <t>帧缓存模块协议开销最大时
带宽(MByte/s)</t>
    <phoneticPr fontId="1" type="noConversion"/>
  </si>
  <si>
    <t>帧缓存模块只读时
带宽(MByte/s)</t>
    <phoneticPr fontId="1" type="noConversion"/>
  </si>
  <si>
    <t>1.Python1300带宽接近前端允许最大带宽，在正常读写的时候，读很难追上写
2.帧消隐期间，GPIF 400M的带宽可以全速用于读，最多读出来94行，光靠帧消隐的时间是不能够读出多少数据的</t>
    <phoneticPr fontId="1" type="noConversion"/>
  </si>
  <si>
    <t>1.Python1300带宽是总带宽的43%，因此读带宽比写带宽大35%，在正常读写的时候，读可以追上写
2.帧消隐期间，GPIF 400M的带宽可以全速用于读，最多读出来101行，光靠帧消隐的时间是不能够读出多少数据的</t>
    <phoneticPr fontId="1" type="noConversion"/>
  </si>
  <si>
    <t>1.Python1300带宽是总带宽的40%，因此读带宽比写带宽大50%，在正常读写的时候，读可以追上写
2.帧消隐期间，GPIF 400M的带宽可以全速用于读，最多读出来114行，光靠帧消隐的时间是不能够读出多少数据的</t>
    <phoneticPr fontId="1" type="noConversion"/>
  </si>
  <si>
    <t>1.Python1300带宽接近前端允许最大带宽，在正常读写的时候，读很难追上写
2.帧消隐期间，GPIF 400M的带宽可以全速用于读，最多读出来108行，光靠帧消隐的时间是不能够读出多少数据的</t>
    <phoneticPr fontId="1" type="noConversion"/>
  </si>
  <si>
    <t>测试结果</t>
    <phoneticPr fontId="1" type="noConversion"/>
  </si>
  <si>
    <t>U3V丢帧率测试方案</t>
    <phoneticPr fontId="1" type="noConversion"/>
  </si>
  <si>
    <t>条件</t>
    <phoneticPr fontId="1" type="noConversion"/>
  </si>
  <si>
    <t>分析总结</t>
    <phoneticPr fontId="1" type="noConversion"/>
  </si>
  <si>
    <t>测试序号</t>
    <phoneticPr fontId="1" type="noConversion"/>
  </si>
  <si>
    <t>DDR3 芯片</t>
    <phoneticPr fontId="1" type="noConversion"/>
  </si>
  <si>
    <t>SAMSUNG-K4B1G0846G-BCH9</t>
    <phoneticPr fontId="1" type="noConversion"/>
  </si>
  <si>
    <t>接收帧数</t>
    <phoneticPr fontId="1" type="noConversion"/>
  </si>
  <si>
    <t>丢帧率</t>
    <phoneticPr fontId="1" type="noConversion"/>
  </si>
  <si>
    <t>1.048*e-6</t>
    <phoneticPr fontId="1" type="noConversion"/>
  </si>
  <si>
    <t>6.4*e-8</t>
    <phoneticPr fontId="1" type="noConversion"/>
  </si>
  <si>
    <t>软件优先级为普通，CPU正弦加扰</t>
    <phoneticPr fontId="1" type="noConversion"/>
  </si>
  <si>
    <t>软件优先级为实时，CPU满负荷加扰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</si>
</sst>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8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0</xdr:rowOff>
    </xdr:from>
    <xdr:to>
      <xdr:col>3</xdr:col>
      <xdr:colOff>876300</xdr:colOff>
      <xdr:row>56</xdr:row>
      <xdr:rowOff>95250</xdr:rowOff>
    </xdr:to>
    <xdr:sp macro="" textlink="">
      <xdr:nvSpPr>
        <xdr:cNvPr id="2" name="文本框 1"/>
        <xdr:cNvSpPr txBox="1"/>
      </xdr:nvSpPr>
      <xdr:spPr>
        <a:xfrm>
          <a:off x="0" y="6724650"/>
          <a:ext cx="4343400" cy="2152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>
              <a:solidFill>
                <a:schemeClr val="accent4">
                  <a:lumMod val="60000"/>
                  <a:lumOff val="40000"/>
                </a:schemeClr>
              </a:solidFill>
            </a:rPr>
            <a:t>备注：</a:t>
          </a:r>
          <a:endParaRPr lang="en-US" altLang="zh-CN" sz="1100" b="1">
            <a:solidFill>
              <a:schemeClr val="accent4">
                <a:lumMod val="60000"/>
                <a:lumOff val="40000"/>
              </a:schemeClr>
            </a:solidFill>
          </a:endParaRPr>
        </a:p>
        <a:p>
          <a:r>
            <a:rPr lang="zh-CN" altLang="en-US" sz="1100"/>
            <a:t>第一组实验，帧缓存的频率较高，帧缓存的带宽比较大。</a:t>
          </a:r>
          <a:endParaRPr lang="en-US" altLang="zh-CN" sz="1100"/>
        </a:p>
        <a:p>
          <a:r>
            <a:rPr lang="zh-CN" altLang="en-US" sz="1100"/>
            <a:t>第二组实验，帧缓存的频率较低，帧缓存的带宽比较小，但是仍然能够满足</a:t>
          </a:r>
          <a:r>
            <a:rPr lang="en-US" altLang="zh-CN" sz="1100"/>
            <a:t>DDR3</a:t>
          </a:r>
          <a:r>
            <a:rPr lang="zh-CN" altLang="en-US" sz="1100"/>
            <a:t>开销最大时的带宽需求。由于频率降低，功耗会减小。</a:t>
          </a:r>
          <a:endParaRPr lang="en-US" altLang="zh-CN" sz="1100"/>
        </a:p>
        <a:p>
          <a:endParaRPr lang="en-US" altLang="zh-CN" sz="1100"/>
        </a:p>
        <a:p>
          <a:r>
            <a:rPr lang="zh-CN" altLang="en-US" sz="1100"/>
            <a:t>晚上测试，保证</a:t>
          </a:r>
          <a:r>
            <a:rPr lang="en-US" altLang="zh-CN" sz="1100"/>
            <a:t>PC</a:t>
          </a:r>
          <a:r>
            <a:rPr lang="zh-CN" altLang="en-US" sz="1100"/>
            <a:t>上的其他软件不对</a:t>
          </a:r>
          <a:r>
            <a:rPr lang="en-US" altLang="zh-CN" sz="1100"/>
            <a:t>CPU</a:t>
          </a:r>
          <a:r>
            <a:rPr lang="zh-CN" altLang="en-US" sz="1100"/>
            <a:t>占用率造成干扰。</a:t>
          </a:r>
          <a:endParaRPr lang="en-US" altLang="zh-CN" sz="1100"/>
        </a:p>
      </xdr:txBody>
    </xdr:sp>
    <xdr:clientData/>
  </xdr:twoCellAnchor>
  <xdr:twoCellAnchor editAs="oneCell">
    <xdr:from>
      <xdr:col>0</xdr:col>
      <xdr:colOff>28575</xdr:colOff>
      <xdr:row>57</xdr:row>
      <xdr:rowOff>19050</xdr:rowOff>
    </xdr:from>
    <xdr:to>
      <xdr:col>3</xdr:col>
      <xdr:colOff>923267</xdr:colOff>
      <xdr:row>79</xdr:row>
      <xdr:rowOff>132863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0677525"/>
          <a:ext cx="5266667" cy="388571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7</xdr:col>
      <xdr:colOff>66023</xdr:colOff>
      <xdr:row>69</xdr:row>
      <xdr:rowOff>18790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14950" y="10829925"/>
          <a:ext cx="5219048" cy="20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19</xdr:col>
      <xdr:colOff>684086</xdr:colOff>
      <xdr:row>22</xdr:row>
      <xdr:rowOff>161476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714286" cy="3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10</xdr:col>
      <xdr:colOff>284857</xdr:colOff>
      <xdr:row>60</xdr:row>
      <xdr:rowOff>170657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771900"/>
          <a:ext cx="7142857" cy="63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18</xdr:col>
      <xdr:colOff>465124</xdr:colOff>
      <xdr:row>25</xdr:row>
      <xdr:rowOff>56629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09524" cy="4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10</xdr:col>
      <xdr:colOff>284857</xdr:colOff>
      <xdr:row>62</xdr:row>
      <xdr:rowOff>170657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286250"/>
          <a:ext cx="7142857" cy="63428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20</xdr:col>
      <xdr:colOff>331619</xdr:colOff>
      <xdr:row>27</xdr:row>
      <xdr:rowOff>113729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14047619" cy="45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10</xdr:col>
      <xdr:colOff>284857</xdr:colOff>
      <xdr:row>65</xdr:row>
      <xdr:rowOff>170657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972050"/>
          <a:ext cx="7142857" cy="63428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20</xdr:col>
      <xdr:colOff>284000</xdr:colOff>
      <xdr:row>22</xdr:row>
      <xdr:rowOff>37667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14000000" cy="34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10</xdr:col>
      <xdr:colOff>284857</xdr:colOff>
      <xdr:row>59</xdr:row>
      <xdr:rowOff>170657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43350"/>
          <a:ext cx="7142857" cy="63428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20</xdr:col>
      <xdr:colOff>131619</xdr:colOff>
      <xdr:row>21</xdr:row>
      <xdr:rowOff>75762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13847619" cy="3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A6E3AD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3" zoomScale="85" zoomScaleNormal="85" workbookViewId="0">
      <selection activeCell="G44" sqref="G44"/>
    </sheetView>
  </sheetViews>
  <sheetFormatPr defaultRowHeight="13.5" x14ac:dyDescent="0.15"/>
  <cols>
    <col min="1" max="1" width="26.875" customWidth="1"/>
    <col min="2" max="2" width="11" bestFit="1" customWidth="1"/>
    <col min="3" max="3" width="19.5" customWidth="1"/>
    <col min="4" max="4" width="12.375" bestFit="1" customWidth="1"/>
    <col min="5" max="5" width="23.125" customWidth="1"/>
    <col min="6" max="6" width="20.5" customWidth="1"/>
    <col min="7" max="7" width="24" customWidth="1"/>
    <col min="8" max="8" width="21.375" customWidth="1"/>
    <col min="9" max="9" width="22.875" customWidth="1"/>
  </cols>
  <sheetData>
    <row r="1" spans="1:9" ht="54" customHeight="1" thickBot="1" x14ac:dyDescent="0.2">
      <c r="A1" s="52" t="s">
        <v>25</v>
      </c>
      <c r="B1" s="53"/>
      <c r="C1" s="53"/>
      <c r="D1" s="53"/>
      <c r="E1" s="53"/>
      <c r="F1" s="53"/>
      <c r="G1" s="53"/>
      <c r="H1" s="53"/>
      <c r="I1" s="54"/>
    </row>
    <row r="2" spans="1:9" x14ac:dyDescent="0.15">
      <c r="A2" s="55" t="s">
        <v>26</v>
      </c>
      <c r="B2" s="42" t="s">
        <v>15</v>
      </c>
      <c r="C2" s="43"/>
      <c r="D2" s="43"/>
      <c r="E2" s="44"/>
      <c r="F2" s="42" t="s">
        <v>15</v>
      </c>
      <c r="G2" s="43"/>
      <c r="H2" s="43"/>
      <c r="I2" s="44"/>
    </row>
    <row r="3" spans="1:9" x14ac:dyDescent="0.15">
      <c r="A3" s="56"/>
      <c r="B3" s="46" t="s">
        <v>13</v>
      </c>
      <c r="C3" s="47"/>
      <c r="D3" s="47"/>
      <c r="E3" s="48"/>
      <c r="F3" s="46" t="s">
        <v>14</v>
      </c>
      <c r="G3" s="47"/>
      <c r="H3" s="47"/>
      <c r="I3" s="48"/>
    </row>
    <row r="4" spans="1:9" x14ac:dyDescent="0.15">
      <c r="A4" s="15" t="s">
        <v>29</v>
      </c>
      <c r="B4" s="49" t="s">
        <v>30</v>
      </c>
      <c r="C4" s="50"/>
      <c r="D4" s="50"/>
      <c r="E4" s="51"/>
      <c r="F4" s="49" t="s">
        <v>30</v>
      </c>
      <c r="G4" s="50"/>
      <c r="H4" s="50"/>
      <c r="I4" s="51"/>
    </row>
    <row r="5" spans="1:9" x14ac:dyDescent="0.15">
      <c r="A5" s="15" t="s">
        <v>8</v>
      </c>
      <c r="B5" s="33">
        <v>8</v>
      </c>
      <c r="C5" s="34"/>
      <c r="D5" s="34"/>
      <c r="E5" s="35"/>
      <c r="F5" s="33">
        <v>8</v>
      </c>
      <c r="G5" s="34"/>
      <c r="H5" s="34"/>
      <c r="I5" s="35"/>
    </row>
    <row r="6" spans="1:9" x14ac:dyDescent="0.15">
      <c r="A6" s="15" t="s">
        <v>9</v>
      </c>
      <c r="B6" s="33">
        <v>660</v>
      </c>
      <c r="C6" s="34"/>
      <c r="D6" s="34">
        <v>800</v>
      </c>
      <c r="E6" s="35"/>
      <c r="F6" s="33">
        <v>660</v>
      </c>
      <c r="G6" s="34"/>
      <c r="H6" s="34">
        <v>800</v>
      </c>
      <c r="I6" s="35"/>
    </row>
    <row r="7" spans="1:9" x14ac:dyDescent="0.15">
      <c r="A7" s="15" t="s">
        <v>6</v>
      </c>
      <c r="B7" s="33">
        <v>660</v>
      </c>
      <c r="C7" s="34"/>
      <c r="D7" s="34">
        <v>800</v>
      </c>
      <c r="E7" s="35"/>
      <c r="F7" s="33">
        <v>660</v>
      </c>
      <c r="G7" s="34"/>
      <c r="H7" s="34">
        <v>800</v>
      </c>
      <c r="I7" s="35"/>
    </row>
    <row r="8" spans="1:9" ht="27" x14ac:dyDescent="0.15">
      <c r="A8" s="16" t="s">
        <v>11</v>
      </c>
      <c r="B8" s="33">
        <v>572.55399999999997</v>
      </c>
      <c r="C8" s="34"/>
      <c r="D8" s="34">
        <v>682.78300000000002</v>
      </c>
      <c r="E8" s="35"/>
      <c r="F8" s="33">
        <v>572.55399999999997</v>
      </c>
      <c r="G8" s="34"/>
      <c r="H8" s="34">
        <v>682.78300000000002</v>
      </c>
      <c r="I8" s="35"/>
    </row>
    <row r="9" spans="1:9" x14ac:dyDescent="0.15">
      <c r="A9" s="17" t="s">
        <v>3</v>
      </c>
      <c r="B9" s="33">
        <v>110</v>
      </c>
      <c r="C9" s="34"/>
      <c r="D9" s="34">
        <v>114</v>
      </c>
      <c r="E9" s="35"/>
      <c r="F9" s="33">
        <v>94.284999999999997</v>
      </c>
      <c r="G9" s="34"/>
      <c r="H9" s="34">
        <v>100</v>
      </c>
      <c r="I9" s="35"/>
    </row>
    <row r="10" spans="1:9" ht="27" x14ac:dyDescent="0.15">
      <c r="A10" s="16" t="s">
        <v>18</v>
      </c>
      <c r="B10" s="36">
        <f>(512/(34*3.03030303+68*1000/B9))*1000</f>
        <v>709.91596639669626</v>
      </c>
      <c r="C10" s="37"/>
      <c r="D10" s="37">
        <f>(512/(36*2.5+68*1000/D9))*1000</f>
        <v>745.82162024022489</v>
      </c>
      <c r="E10" s="38"/>
      <c r="F10" s="36">
        <f>(512/(34*3.03030303+68*1000/F9))*1000</f>
        <v>621.17235294504167</v>
      </c>
      <c r="G10" s="37"/>
      <c r="H10" s="37">
        <f>(512/(36*2.5+68*1000/H9))*1000</f>
        <v>664.93506493506493</v>
      </c>
      <c r="I10" s="38"/>
    </row>
    <row r="11" spans="1:9" ht="27" x14ac:dyDescent="0.15">
      <c r="A11" s="16" t="s">
        <v>19</v>
      </c>
      <c r="B11" s="36">
        <f>(256/(24*3.03030303+68*1000/B9))*1000</f>
        <v>370.52631579337401</v>
      </c>
      <c r="C11" s="37"/>
      <c r="D11" s="37">
        <f>(256/(24*2.5+68*1000/D9))*1000</f>
        <v>389.95189738107962</v>
      </c>
      <c r="E11" s="38"/>
      <c r="F11" s="36">
        <f>(256/(24*3.03030303+68*1000/F9))*1000</f>
        <v>322.44052910810916</v>
      </c>
      <c r="G11" s="37"/>
      <c r="H11" s="37">
        <f>(256/(24*2.5+68*1000/H9))*1000</f>
        <v>345.94594594594594</v>
      </c>
      <c r="I11" s="38"/>
    </row>
    <row r="12" spans="1:9" ht="27" x14ac:dyDescent="0.15">
      <c r="A12" s="16" t="s">
        <v>12</v>
      </c>
      <c r="B12" s="36">
        <f>IF(B10&gt;B8,B8/2,B10/2)</f>
        <v>286.27699999999999</v>
      </c>
      <c r="C12" s="37"/>
      <c r="D12" s="37">
        <f>IF(D10&gt;D8,D8/2,D10/2)</f>
        <v>341.39150000000001</v>
      </c>
      <c r="E12" s="38"/>
      <c r="F12" s="36">
        <f>IF(F10&gt;F8,F8/2,F10/2)</f>
        <v>286.27699999999999</v>
      </c>
      <c r="G12" s="37"/>
      <c r="H12" s="37">
        <f>IF(H10&gt;H8,H8/2,H10/2)</f>
        <v>332.46753246753246</v>
      </c>
      <c r="I12" s="38"/>
    </row>
    <row r="13" spans="1:9" ht="27" x14ac:dyDescent="0.15">
      <c r="A13" s="16" t="s">
        <v>10</v>
      </c>
      <c r="B13" s="33">
        <v>284.39999999999998</v>
      </c>
      <c r="C13" s="34"/>
      <c r="D13" s="34"/>
      <c r="E13" s="35"/>
      <c r="F13" s="33">
        <v>284.39999999999998</v>
      </c>
      <c r="G13" s="34"/>
      <c r="H13" s="34"/>
      <c r="I13" s="35"/>
    </row>
    <row r="14" spans="1:9" x14ac:dyDescent="0.15">
      <c r="A14" s="15" t="s">
        <v>4</v>
      </c>
      <c r="B14" s="31">
        <f>660/7</f>
        <v>94.285714285714292</v>
      </c>
      <c r="C14" s="32"/>
      <c r="D14" s="29">
        <v>100</v>
      </c>
      <c r="E14" s="30"/>
      <c r="F14" s="31">
        <f>660/7</f>
        <v>94.285714285714292</v>
      </c>
      <c r="G14" s="32"/>
      <c r="H14" s="29">
        <v>100</v>
      </c>
      <c r="I14" s="30"/>
    </row>
    <row r="15" spans="1:9" x14ac:dyDescent="0.15">
      <c r="A15" s="15" t="s">
        <v>7</v>
      </c>
      <c r="B15" s="31">
        <f>B14*4</f>
        <v>377.14285714285717</v>
      </c>
      <c r="C15" s="32"/>
      <c r="D15" s="29">
        <f>D14*4</f>
        <v>400</v>
      </c>
      <c r="E15" s="30"/>
      <c r="F15" s="31">
        <f>F14*4</f>
        <v>377.14285714285717</v>
      </c>
      <c r="G15" s="32"/>
      <c r="H15" s="29">
        <f>H14*4</f>
        <v>400</v>
      </c>
      <c r="I15" s="30"/>
    </row>
    <row r="16" spans="1:9" ht="27" x14ac:dyDescent="0.15">
      <c r="A16" s="16" t="s">
        <v>16</v>
      </c>
      <c r="B16" s="36">
        <f>13.8*324*34*IF(B11&lt;B15,B11,B15)/(1280*1000)</f>
        <v>44.006021053094798</v>
      </c>
      <c r="C16" s="37"/>
      <c r="D16" s="37">
        <f>13.8*324*34*IF(D11&lt;D15,D11,D15)/(1280*1000)</f>
        <v>46.313124532335642</v>
      </c>
      <c r="E16" s="38"/>
      <c r="F16" s="36">
        <f>13.8*324*34*IF(F11&lt;F15,F11,F15)/(1280*1000)</f>
        <v>38.295052490185967</v>
      </c>
      <c r="G16" s="37"/>
      <c r="H16" s="37">
        <f>13.8*324*34*IF(H11&lt;H15,H11,H15)/(1280*1000)</f>
        <v>41.086702702702695</v>
      </c>
      <c r="I16" s="38"/>
    </row>
    <row r="17" spans="1:9" ht="27" x14ac:dyDescent="0.15">
      <c r="A17" s="16" t="s">
        <v>17</v>
      </c>
      <c r="B17" s="36">
        <f>13.8*324*84*IF(B11&lt;B15,B11,B15)/(1280*1000)</f>
        <v>108.72075789588129</v>
      </c>
      <c r="C17" s="37"/>
      <c r="D17" s="37">
        <f>13.8*324*84*IF(D11&lt;D15,D11,D15)/(1280*1000)</f>
        <v>114.42066060929983</v>
      </c>
      <c r="E17" s="38"/>
      <c r="F17" s="36">
        <f>13.8*324*84*IF(F11&lt;F15,F11,F15)/(1280*1000)</f>
        <v>94.611306152224159</v>
      </c>
      <c r="G17" s="37"/>
      <c r="H17" s="37">
        <f>13.8*324*84*IF(H11&lt;H15,H11,H15)/(1280*1000)</f>
        <v>101.50832432432432</v>
      </c>
      <c r="I17" s="38"/>
    </row>
    <row r="18" spans="1:9" ht="94.5" customHeight="1" thickBot="1" x14ac:dyDescent="0.2">
      <c r="A18" s="18" t="s">
        <v>27</v>
      </c>
      <c r="B18" s="39" t="s">
        <v>23</v>
      </c>
      <c r="C18" s="40"/>
      <c r="D18" s="40" t="s">
        <v>22</v>
      </c>
      <c r="E18" s="41"/>
      <c r="F18" s="39" t="s">
        <v>20</v>
      </c>
      <c r="G18" s="40"/>
      <c r="H18" s="40" t="s">
        <v>21</v>
      </c>
      <c r="I18" s="41"/>
    </row>
    <row r="19" spans="1:9" x14ac:dyDescent="0.15">
      <c r="A19" s="2"/>
      <c r="B19" s="2"/>
      <c r="C19" s="2"/>
      <c r="D19" s="2"/>
      <c r="E19" s="2"/>
    </row>
    <row r="20" spans="1:9" ht="14.25" thickBot="1" x14ac:dyDescent="0.2">
      <c r="A20" s="45" t="s">
        <v>35</v>
      </c>
      <c r="B20" s="45"/>
      <c r="C20" s="2"/>
      <c r="D20" s="2"/>
      <c r="E20" s="2"/>
    </row>
    <row r="21" spans="1:9" x14ac:dyDescent="0.15">
      <c r="A21" s="19" t="s">
        <v>26</v>
      </c>
      <c r="B21" s="42" t="s">
        <v>24</v>
      </c>
      <c r="C21" s="43"/>
      <c r="D21" s="43"/>
      <c r="E21" s="44"/>
      <c r="F21" s="42" t="s">
        <v>24</v>
      </c>
      <c r="G21" s="43"/>
      <c r="H21" s="43"/>
      <c r="I21" s="44"/>
    </row>
    <row r="22" spans="1:9" x14ac:dyDescent="0.15">
      <c r="A22" s="15" t="s">
        <v>1</v>
      </c>
      <c r="B22" s="33">
        <v>660</v>
      </c>
      <c r="C22" s="34"/>
      <c r="D22" s="34">
        <v>800</v>
      </c>
      <c r="E22" s="35"/>
      <c r="F22" s="33">
        <v>660</v>
      </c>
      <c r="G22" s="34"/>
      <c r="H22" s="34">
        <v>800</v>
      </c>
      <c r="I22" s="35"/>
    </row>
    <row r="23" spans="1:9" x14ac:dyDescent="0.15">
      <c r="A23" s="15" t="s">
        <v>2</v>
      </c>
      <c r="B23" s="8">
        <v>210</v>
      </c>
      <c r="C23" s="1">
        <v>200</v>
      </c>
      <c r="D23" s="1">
        <v>210</v>
      </c>
      <c r="E23" s="6">
        <v>200</v>
      </c>
      <c r="F23" s="27">
        <v>210</v>
      </c>
      <c r="G23" s="1">
        <v>200</v>
      </c>
      <c r="H23" s="28">
        <v>210</v>
      </c>
      <c r="I23" s="6">
        <v>200</v>
      </c>
    </row>
    <row r="24" spans="1:9" x14ac:dyDescent="0.15">
      <c r="A24" s="15" t="s">
        <v>5</v>
      </c>
      <c r="B24" s="8">
        <v>14</v>
      </c>
      <c r="C24" s="1">
        <v>14</v>
      </c>
      <c r="D24" s="1">
        <v>62</v>
      </c>
      <c r="E24" s="6">
        <v>14</v>
      </c>
      <c r="F24" s="8">
        <v>14</v>
      </c>
      <c r="G24" s="1">
        <v>14</v>
      </c>
      <c r="H24" s="1">
        <v>14</v>
      </c>
      <c r="I24" s="6">
        <v>14</v>
      </c>
    </row>
    <row r="25" spans="1:9" x14ac:dyDescent="0.15">
      <c r="A25" s="15" t="s">
        <v>31</v>
      </c>
      <c r="B25" s="8">
        <v>10490859</v>
      </c>
      <c r="C25" s="4"/>
      <c r="D25" s="4">
        <v>46875720</v>
      </c>
      <c r="E25" s="7"/>
      <c r="F25" s="8"/>
      <c r="G25" s="4"/>
      <c r="H25" s="4"/>
      <c r="I25" s="7"/>
    </row>
    <row r="26" spans="1:9" x14ac:dyDescent="0.15">
      <c r="A26" s="15" t="s">
        <v>28</v>
      </c>
      <c r="B26" s="8">
        <v>1</v>
      </c>
      <c r="C26" s="3"/>
      <c r="D26" s="1">
        <v>2</v>
      </c>
      <c r="E26" s="14"/>
      <c r="F26" s="5"/>
      <c r="G26" s="3"/>
      <c r="H26" s="3"/>
      <c r="I26" s="14"/>
    </row>
    <row r="27" spans="1:9" x14ac:dyDescent="0.15">
      <c r="A27" s="15" t="s">
        <v>0</v>
      </c>
      <c r="B27" s="8">
        <v>11</v>
      </c>
      <c r="C27" s="1"/>
      <c r="D27" s="1">
        <v>3</v>
      </c>
      <c r="E27" s="6"/>
      <c r="F27" s="8"/>
      <c r="G27" s="1"/>
      <c r="H27" s="1"/>
      <c r="I27" s="6"/>
    </row>
    <row r="28" spans="1:9" ht="15" customHeight="1" thickBot="1" x14ac:dyDescent="0.2">
      <c r="A28" s="18" t="s">
        <v>32</v>
      </c>
      <c r="B28" s="9" t="s">
        <v>33</v>
      </c>
      <c r="C28" s="10"/>
      <c r="D28" s="11" t="s">
        <v>34</v>
      </c>
      <c r="E28" s="12"/>
      <c r="F28" s="13"/>
      <c r="G28" s="10"/>
      <c r="H28" s="10"/>
      <c r="I28" s="12"/>
    </row>
    <row r="30" spans="1:9" ht="14.25" thickBot="1" x14ac:dyDescent="0.2">
      <c r="A30" s="45" t="s">
        <v>36</v>
      </c>
      <c r="B30" s="45"/>
    </row>
    <row r="31" spans="1:9" x14ac:dyDescent="0.15">
      <c r="A31" s="20" t="s">
        <v>26</v>
      </c>
      <c r="B31" s="42" t="s">
        <v>24</v>
      </c>
      <c r="C31" s="43"/>
      <c r="D31" s="43"/>
      <c r="E31" s="44"/>
      <c r="F31" s="42" t="s">
        <v>24</v>
      </c>
      <c r="G31" s="43"/>
      <c r="H31" s="43"/>
      <c r="I31" s="44"/>
    </row>
    <row r="32" spans="1:9" x14ac:dyDescent="0.15">
      <c r="A32" s="15" t="s">
        <v>1</v>
      </c>
      <c r="B32" s="33">
        <v>660</v>
      </c>
      <c r="C32" s="34"/>
      <c r="D32" s="34">
        <v>800</v>
      </c>
      <c r="E32" s="35"/>
      <c r="F32" s="33">
        <v>660</v>
      </c>
      <c r="G32" s="34"/>
      <c r="H32" s="34">
        <v>800</v>
      </c>
      <c r="I32" s="35"/>
    </row>
    <row r="33" spans="1:9" x14ac:dyDescent="0.15">
      <c r="A33" s="15" t="s">
        <v>2</v>
      </c>
      <c r="B33" s="21">
        <v>210</v>
      </c>
      <c r="C33" s="22">
        <v>200</v>
      </c>
      <c r="D33" s="22">
        <v>210</v>
      </c>
      <c r="E33" s="23">
        <v>200</v>
      </c>
      <c r="F33" s="27">
        <v>210</v>
      </c>
      <c r="G33" s="22">
        <v>200</v>
      </c>
      <c r="H33" s="28">
        <v>210</v>
      </c>
      <c r="I33" s="23">
        <v>200</v>
      </c>
    </row>
    <row r="34" spans="1:9" x14ac:dyDescent="0.15">
      <c r="A34" s="15" t="s">
        <v>5</v>
      </c>
      <c r="B34" s="21">
        <v>14</v>
      </c>
      <c r="C34" s="22">
        <v>14</v>
      </c>
      <c r="D34" s="22">
        <v>62</v>
      </c>
      <c r="E34" s="23">
        <v>14</v>
      </c>
      <c r="F34" s="21">
        <v>14</v>
      </c>
      <c r="G34" s="22">
        <v>14</v>
      </c>
      <c r="H34" s="22">
        <v>14</v>
      </c>
      <c r="I34" s="23">
        <v>14</v>
      </c>
    </row>
    <row r="35" spans="1:9" x14ac:dyDescent="0.15">
      <c r="A35" s="15" t="s">
        <v>28</v>
      </c>
      <c r="B35" s="24">
        <v>3</v>
      </c>
      <c r="C35" s="25"/>
      <c r="D35" s="25">
        <v>4</v>
      </c>
      <c r="E35" s="26"/>
      <c r="F35" s="24">
        <v>5</v>
      </c>
      <c r="G35" s="25"/>
      <c r="H35" s="25"/>
      <c r="I35" s="26"/>
    </row>
    <row r="36" spans="1:9" x14ac:dyDescent="0.15">
      <c r="A36" s="15" t="s">
        <v>31</v>
      </c>
      <c r="B36" s="21">
        <v>11343724</v>
      </c>
      <c r="C36" s="22"/>
      <c r="D36" s="22">
        <v>11505273</v>
      </c>
      <c r="E36" s="23"/>
      <c r="F36" s="21">
        <v>11512300</v>
      </c>
      <c r="G36" s="22"/>
      <c r="H36" s="22"/>
      <c r="I36" s="23"/>
    </row>
    <row r="37" spans="1:9" x14ac:dyDescent="0.15">
      <c r="A37" s="15" t="s">
        <v>0</v>
      </c>
      <c r="B37" s="21">
        <v>0</v>
      </c>
      <c r="C37" s="22"/>
      <c r="D37" s="22">
        <v>0</v>
      </c>
      <c r="E37" s="23"/>
      <c r="F37" s="21">
        <v>0</v>
      </c>
      <c r="G37" s="22"/>
      <c r="H37" s="22"/>
      <c r="I37" s="23"/>
    </row>
    <row r="38" spans="1:9" ht="14.25" thickBot="1" x14ac:dyDescent="0.2">
      <c r="A38" s="18" t="s">
        <v>32</v>
      </c>
      <c r="B38" s="9">
        <v>0</v>
      </c>
      <c r="C38" s="10"/>
      <c r="D38" s="11">
        <v>0</v>
      </c>
      <c r="E38" s="12"/>
      <c r="F38" s="13">
        <v>0</v>
      </c>
      <c r="G38" s="10"/>
      <c r="H38" s="10"/>
      <c r="I38" s="12"/>
    </row>
  </sheetData>
  <mergeCells count="74">
    <mergeCell ref="A30:B30"/>
    <mergeCell ref="B31:E31"/>
    <mergeCell ref="F31:I31"/>
    <mergeCell ref="B32:C32"/>
    <mergeCell ref="D32:E32"/>
    <mergeCell ref="F32:G32"/>
    <mergeCell ref="H32:I32"/>
    <mergeCell ref="A1:I1"/>
    <mergeCell ref="B3:E3"/>
    <mergeCell ref="B2:E2"/>
    <mergeCell ref="F2:I2"/>
    <mergeCell ref="A2:A3"/>
    <mergeCell ref="B7:C7"/>
    <mergeCell ref="D7:E7"/>
    <mergeCell ref="B6:C6"/>
    <mergeCell ref="D6:E6"/>
    <mergeCell ref="F3:I3"/>
    <mergeCell ref="F5:I5"/>
    <mergeCell ref="B5:E5"/>
    <mergeCell ref="B4:E4"/>
    <mergeCell ref="F4:I4"/>
    <mergeCell ref="F6:G6"/>
    <mergeCell ref="H6:I6"/>
    <mergeCell ref="F7:G7"/>
    <mergeCell ref="H7:I7"/>
    <mergeCell ref="F22:G22"/>
    <mergeCell ref="H22:I22"/>
    <mergeCell ref="B18:C18"/>
    <mergeCell ref="D18:E18"/>
    <mergeCell ref="F21:I21"/>
    <mergeCell ref="B22:C22"/>
    <mergeCell ref="D22:E22"/>
    <mergeCell ref="F18:G18"/>
    <mergeCell ref="H18:I18"/>
    <mergeCell ref="B21:E21"/>
    <mergeCell ref="A20:B20"/>
    <mergeCell ref="B8:C8"/>
    <mergeCell ref="D8:E8"/>
    <mergeCell ref="B12:C12"/>
    <mergeCell ref="D12:E12"/>
    <mergeCell ref="B10:C10"/>
    <mergeCell ref="D10:E10"/>
    <mergeCell ref="B9:C9"/>
    <mergeCell ref="D9:E9"/>
    <mergeCell ref="B11:C11"/>
    <mergeCell ref="D11:E11"/>
    <mergeCell ref="B16:C16"/>
    <mergeCell ref="B17:C17"/>
    <mergeCell ref="D17:E17"/>
    <mergeCell ref="D16:E16"/>
    <mergeCell ref="F12:G12"/>
    <mergeCell ref="F13:I13"/>
    <mergeCell ref="F16:G16"/>
    <mergeCell ref="H16:I16"/>
    <mergeCell ref="F17:G17"/>
    <mergeCell ref="H17:I17"/>
    <mergeCell ref="D14:E14"/>
    <mergeCell ref="H14:I14"/>
    <mergeCell ref="D15:E15"/>
    <mergeCell ref="B14:C14"/>
    <mergeCell ref="B15:C15"/>
    <mergeCell ref="B13:E13"/>
    <mergeCell ref="H15:I15"/>
    <mergeCell ref="F15:G15"/>
    <mergeCell ref="F8:G8"/>
    <mergeCell ref="H8:I8"/>
    <mergeCell ref="F9:G9"/>
    <mergeCell ref="H9:I9"/>
    <mergeCell ref="F10:G10"/>
    <mergeCell ref="H10:I10"/>
    <mergeCell ref="H11:I11"/>
    <mergeCell ref="H12:I12"/>
    <mergeCell ref="F11:G11"/>
    <mergeCell ref="F14:G14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7" workbookViewId="0">
      <selection activeCell="N39" sqref="N39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7" workbookViewId="0">
      <selection activeCell="L36" sqref="L36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1" workbookViewId="0">
      <selection activeCell="M48" sqref="M48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workbookViewId="0">
      <selection activeCell="N28" sqref="N28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37" sqref="K37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测试方案</vt:lpstr>
      <vt:lpstr>测试结果-1</vt:lpstr>
      <vt:lpstr>测试结果-2</vt:lpstr>
      <vt:lpstr>测试结果-3</vt:lpstr>
      <vt:lpstr>测试结果-4</vt:lpstr>
      <vt:lpstr>测试结果-5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2014-07-01T00:41:20Z</dcterms:modified>
</cp:coreProperties>
</file>