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42230E91-88E9-4C81-ADE3-DD01EC21D44E}" xr6:coauthVersionLast="36" xr6:coauthVersionMax="47" xr10:uidLastSave="{00000000-0000-0000-0000-000000000000}"/>
  <bookViews>
    <workbookView xWindow="1305" yWindow="1965" windowWidth="17280" windowHeight="1275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" l="1"/>
  <c r="F43" i="2"/>
  <c r="F44" i="2"/>
  <c r="F45" i="2"/>
  <c r="F46" i="2"/>
  <c r="F47" i="2"/>
  <c r="F48" i="2"/>
  <c r="F49" i="2"/>
  <c r="F50" i="2"/>
  <c r="F51" i="2"/>
  <c r="F52" i="2"/>
  <c r="F53" i="2"/>
  <c r="F54" i="2"/>
  <c r="F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41" i="2"/>
  <c r="C55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41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57" i="2"/>
  <c r="B35" i="2"/>
  <c r="B3" i="2"/>
  <c r="C3" i="2" s="1"/>
  <c r="E3" i="2" s="1"/>
  <c r="F3" i="2" s="1"/>
  <c r="B4" i="2"/>
  <c r="C4" i="2" s="1"/>
  <c r="E4" i="2" s="1"/>
  <c r="F4" i="2" s="1"/>
  <c r="B5" i="2"/>
  <c r="C5" i="2" s="1"/>
  <c r="E5" i="2" s="1"/>
  <c r="F5" i="2" s="1"/>
  <c r="B6" i="2"/>
  <c r="C6" i="2" s="1"/>
  <c r="E6" i="2" s="1"/>
  <c r="F6" i="2" s="1"/>
  <c r="B7" i="2"/>
  <c r="C7" i="2" s="1"/>
  <c r="E7" i="2" s="1"/>
  <c r="F7" i="2" s="1"/>
  <c r="B8" i="2"/>
  <c r="C8" i="2" s="1"/>
  <c r="E8" i="2" s="1"/>
  <c r="F8" i="2" s="1"/>
  <c r="B9" i="2"/>
  <c r="C9" i="2" s="1"/>
  <c r="E9" i="2" s="1"/>
  <c r="F9" i="2" s="1"/>
  <c r="B10" i="2"/>
  <c r="C10" i="2" s="1"/>
  <c r="E10" i="2" s="1"/>
  <c r="F10" i="2" s="1"/>
  <c r="B11" i="2"/>
  <c r="C11" i="2" s="1"/>
  <c r="E11" i="2" s="1"/>
  <c r="F11" i="2" s="1"/>
  <c r="B12" i="2"/>
  <c r="C12" i="2" s="1"/>
  <c r="E12" i="2" s="1"/>
  <c r="F12" i="2" s="1"/>
  <c r="B13" i="2"/>
  <c r="C13" i="2" s="1"/>
  <c r="E13" i="2" s="1"/>
  <c r="F13" i="2" s="1"/>
  <c r="B14" i="2"/>
  <c r="C14" i="2" s="1"/>
  <c r="E14" i="2" s="1"/>
  <c r="F14" i="2" s="1"/>
  <c r="B15" i="2"/>
  <c r="C15" i="2" s="1"/>
  <c r="E15" i="2" s="1"/>
  <c r="F15" i="2" s="1"/>
  <c r="B16" i="2"/>
  <c r="C16" i="2" s="1"/>
  <c r="E16" i="2" s="1"/>
  <c r="F16" i="2" s="1"/>
  <c r="B17" i="2"/>
  <c r="C17" i="2" s="1"/>
  <c r="E17" i="2" s="1"/>
  <c r="F17" i="2" s="1"/>
  <c r="B18" i="2"/>
  <c r="C18" i="2" s="1"/>
  <c r="E18" i="2" s="1"/>
  <c r="F18" i="2" s="1"/>
  <c r="B19" i="2"/>
  <c r="C19" i="2" s="1"/>
  <c r="E19" i="2" s="1"/>
  <c r="F19" i="2" s="1"/>
  <c r="B20" i="2"/>
  <c r="C20" i="2" s="1"/>
  <c r="E20" i="2" s="1"/>
  <c r="F20" i="2" s="1"/>
  <c r="B21" i="2"/>
  <c r="C21" i="2" s="1"/>
  <c r="E21" i="2" s="1"/>
  <c r="F21" i="2" s="1"/>
  <c r="B22" i="2"/>
  <c r="C22" i="2" s="1"/>
  <c r="E22" i="2" s="1"/>
  <c r="F22" i="2" s="1"/>
  <c r="B23" i="2"/>
  <c r="C23" i="2" s="1"/>
  <c r="E23" i="2" s="1"/>
  <c r="F23" i="2" s="1"/>
  <c r="B24" i="2"/>
  <c r="C24" i="2" s="1"/>
  <c r="E24" i="2" s="1"/>
  <c r="F24" i="2" s="1"/>
  <c r="B25" i="2"/>
  <c r="C25" i="2" s="1"/>
  <c r="E25" i="2" s="1"/>
  <c r="F25" i="2" s="1"/>
  <c r="B26" i="2"/>
  <c r="C26" i="2" s="1"/>
  <c r="E26" i="2" s="1"/>
  <c r="F26" i="2" s="1"/>
  <c r="B27" i="2"/>
  <c r="C27" i="2" s="1"/>
  <c r="E27" i="2" s="1"/>
  <c r="F27" i="2" s="1"/>
  <c r="B28" i="2"/>
  <c r="C28" i="2" s="1"/>
  <c r="E28" i="2" s="1"/>
  <c r="F28" i="2" s="1"/>
  <c r="B29" i="2"/>
  <c r="C29" i="2" s="1"/>
  <c r="E29" i="2" s="1"/>
  <c r="F29" i="2" s="1"/>
  <c r="B30" i="2"/>
  <c r="C30" i="2" s="1"/>
  <c r="E30" i="2" s="1"/>
  <c r="F30" i="2" s="1"/>
  <c r="B31" i="2"/>
  <c r="C31" i="2" s="1"/>
  <c r="E31" i="2" s="1"/>
  <c r="F31" i="2" s="1"/>
  <c r="B32" i="2"/>
  <c r="C32" i="2" s="1"/>
  <c r="E32" i="2" s="1"/>
  <c r="F32" i="2" s="1"/>
  <c r="B2" i="2"/>
  <c r="C2" i="2" s="1"/>
  <c r="E2" i="2" l="1"/>
  <c r="F2" i="2" s="1"/>
  <c r="C33" i="2"/>
  <c r="B16" i="1"/>
  <c r="F24" i="1" s="1"/>
  <c r="B3" i="1"/>
  <c r="F10" i="1" l="1"/>
  <c r="F7" i="1"/>
  <c r="F8" i="1"/>
  <c r="F6" i="1"/>
  <c r="F11" i="1"/>
  <c r="F9" i="1"/>
  <c r="F22" i="1"/>
  <c r="F21" i="1"/>
  <c r="F23" i="1"/>
  <c r="G5" i="1"/>
  <c r="F19" i="1"/>
  <c r="F20" i="1"/>
  <c r="G18" i="1"/>
</calcChain>
</file>

<file path=xl/sharedStrings.xml><?xml version="1.0" encoding="utf-8"?>
<sst xmlns="http://schemas.openxmlformats.org/spreadsheetml/2006/main" count="189" uniqueCount="72">
  <si>
    <t>segments</t>
    <phoneticPr fontId="1" type="noConversion"/>
  </si>
  <si>
    <t>KC</t>
    <phoneticPr fontId="1" type="noConversion"/>
  </si>
  <si>
    <t>KB</t>
    <phoneticPr fontId="1" type="noConversion"/>
  </si>
  <si>
    <t>KA</t>
    <phoneticPr fontId="1" type="noConversion"/>
  </si>
  <si>
    <t>KDTCC_INIT</t>
    <phoneticPr fontId="1" type="noConversion"/>
  </si>
  <si>
    <t>KDTCB_INIT</t>
    <phoneticPr fontId="1" type="noConversion"/>
  </si>
  <si>
    <t>KDTCA_INIT</t>
    <phoneticPr fontId="1" type="noConversion"/>
  </si>
  <si>
    <t>PSEC</t>
    <phoneticPr fontId="1" type="noConversion"/>
  </si>
  <si>
    <t>fcw</t>
    <phoneticPr fontId="1" type="noConversion"/>
  </si>
  <si>
    <t>fref</t>
    <phoneticPr fontId="1" type="noConversion"/>
  </si>
  <si>
    <t>dtc_res</t>
    <phoneticPr fontId="1" type="noConversion"/>
  </si>
  <si>
    <t>kdtc</t>
    <phoneticPr fontId="1" type="noConversion"/>
  </si>
  <si>
    <t>测试用</t>
    <phoneticPr fontId="1" type="noConversion"/>
  </si>
  <si>
    <t>仿真用</t>
    <phoneticPr fontId="1" type="noConversion"/>
  </si>
  <si>
    <t>参数设置使步长lms_err_ext保持一致，数量级0.001</t>
    <phoneticPr fontId="1" type="noConversion"/>
  </si>
  <si>
    <t>DSM mode configuration</t>
    <phoneticPr fontId="1" type="noConversion"/>
  </si>
  <si>
    <t>DSM_MODE</t>
  </si>
  <si>
    <t>[1:0]</t>
    <phoneticPr fontId="1" type="noConversion"/>
  </si>
  <si>
    <t>DN_MODE</t>
  </si>
  <si>
    <t>reg name</t>
    <phoneticPr fontId="1" type="noConversion"/>
  </si>
  <si>
    <t>width</t>
    <phoneticPr fontId="1" type="noConversion"/>
  </si>
  <si>
    <t>range</t>
    <phoneticPr fontId="1" type="noConversion"/>
  </si>
  <si>
    <t>OUT</t>
  </si>
  <si>
    <t>[3:0]</t>
  </si>
  <si>
    <t>[-3,4]</t>
  </si>
  <si>
    <t>PHE</t>
  </si>
  <si>
    <t>[`WF+1:0]</t>
  </si>
  <si>
    <t>0&lt;x&lt;4</t>
  </si>
  <si>
    <t>note</t>
    <phoneticPr fontId="1" type="noConversion"/>
  </si>
  <si>
    <t>DN_WEIGHT</t>
  </si>
  <si>
    <t>[4:0]</t>
  </si>
  <si>
    <r>
      <t xml:space="preserve">0: MESH1, 1: MESH11+DITHER, 2: PARALLEL MESH1+PDS DITHER, </t>
    </r>
    <r>
      <rPr>
        <sz val="11"/>
        <color theme="5"/>
        <rFont val="等线"/>
        <family val="3"/>
        <charset val="134"/>
        <scheme val="minor"/>
      </rPr>
      <t>3: MESH11+PDS DITHER</t>
    </r>
    <phoneticPr fontId="1" type="noConversion"/>
  </si>
  <si>
    <t>mode</t>
    <phoneticPr fontId="1" type="noConversion"/>
  </si>
  <si>
    <t>MESH1</t>
    <phoneticPr fontId="1" type="noConversion"/>
  </si>
  <si>
    <t>value</t>
    <phoneticPr fontId="1" type="noConversion"/>
  </si>
  <si>
    <t>2'b00</t>
    <phoneticPr fontId="1" type="noConversion"/>
  </si>
  <si>
    <t>spi config</t>
    <phoneticPr fontId="1" type="noConversion"/>
  </si>
  <si>
    <t>output</t>
    <phoneticPr fontId="1" type="noConversion"/>
  </si>
  <si>
    <t>[0,1]</t>
    <phoneticPr fontId="1" type="noConversion"/>
  </si>
  <si>
    <t>0&lt;x&lt;1</t>
    <phoneticPr fontId="1" type="noConversion"/>
  </si>
  <si>
    <t>5'b00000</t>
    <phoneticPr fontId="1" type="noConversion"/>
  </si>
  <si>
    <t>MESH11+DITHER</t>
  </si>
  <si>
    <t>2'b01</t>
    <phoneticPr fontId="1" type="noConversion"/>
  </si>
  <si>
    <t>[-1,2]</t>
    <phoneticPr fontId="1" type="noConversion"/>
  </si>
  <si>
    <t>0&lt;x&lt;2</t>
    <phoneticPr fontId="1" type="noConversion"/>
  </si>
  <si>
    <t>2'b10</t>
    <phoneticPr fontId="1" type="noConversion"/>
  </si>
  <si>
    <t>use in DSM_MODE 3; 0: MESH11 w/o URN; 1: 1 URN + MESH1; 2: 1 URN + MESH11; 3: 2 URN + MESH11</t>
    <phoneticPr fontId="1" type="noConversion"/>
  </si>
  <si>
    <t>2'b11</t>
    <phoneticPr fontId="1" type="noConversion"/>
  </si>
  <si>
    <t>[-2,3]</t>
    <phoneticPr fontId="1" type="noConversion"/>
  </si>
  <si>
    <t>[-3,4]</t>
    <phoneticPr fontId="1" type="noConversion"/>
  </si>
  <si>
    <t>0&lt;x&lt;4</t>
    <phoneticPr fontId="1" type="noConversion"/>
  </si>
  <si>
    <t>0&lt;x&lt;3</t>
    <phoneticPr fontId="1" type="noConversion"/>
  </si>
  <si>
    <t>DSM_MODE1: dither weight, left shift, 0-31; DSM_MODE2:  dither weight, right shift, 0-31; DSM_MODE3:  dither weight, right shift, 0-31</t>
    <phoneticPr fontId="1" type="noConversion"/>
  </si>
  <si>
    <t>+2</t>
    <phoneticPr fontId="1" type="noConversion"/>
  </si>
  <si>
    <t>+1</t>
    <phoneticPr fontId="1" type="noConversion"/>
  </si>
  <si>
    <t>+0</t>
    <phoneticPr fontId="1" type="noConversion"/>
  </si>
  <si>
    <t>freq</t>
    <phoneticPr fontId="1" type="noConversion"/>
  </si>
  <si>
    <t>1deg</t>
    <phoneticPr fontId="1" type="noConversion"/>
  </si>
  <si>
    <t>PARALLEL MESH1+PDS DITHER</t>
    <phoneticPr fontId="1" type="noConversion"/>
  </si>
  <si>
    <t>MESH11+PDS DITHER</t>
    <phoneticPr fontId="1" type="noConversion"/>
  </si>
  <si>
    <t>MESH11 w/o URN</t>
    <phoneticPr fontId="1" type="noConversion"/>
  </si>
  <si>
    <t>1 URN + MESH1</t>
    <phoneticPr fontId="1" type="noConversion"/>
  </si>
  <si>
    <t>1 URN + MESH11</t>
    <phoneticPr fontId="1" type="noConversion"/>
  </si>
  <si>
    <t>2 URN + MESH11</t>
    <phoneticPr fontId="1" type="noConversion"/>
  </si>
  <si>
    <t>CALIORDER</t>
  </si>
  <si>
    <t>[2:0]</t>
    <phoneticPr fontId="1" type="noConversion"/>
  </si>
  <si>
    <t>reg name</t>
    <phoneticPr fontId="1" type="noConversion"/>
  </si>
  <si>
    <t>width</t>
    <phoneticPr fontId="1" type="noConversion"/>
  </si>
  <si>
    <t>note</t>
    <phoneticPr fontId="1" type="noConversion"/>
  </si>
  <si>
    <t>default</t>
    <phoneticPr fontId="1" type="noConversion"/>
  </si>
  <si>
    <t>3'b000</t>
    <phoneticPr fontId="1" type="noConversion"/>
  </si>
  <si>
    <t>0th cali: 3'b001; 1st cali: 3'b011; 2nd cali: 3'b111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</si>
</sst>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4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49" fontId="0" fillId="0" borderId="9" xfId="0" applyNumberFormat="1" applyBorder="1"/>
    <xf numFmtId="49" fontId="4" fillId="0" borderId="9" xfId="0" applyNumberFormat="1" applyFont="1" applyBorder="1"/>
    <xf numFmtId="49" fontId="5" fillId="0" borderId="9" xfId="0" applyNumberFormat="1" applyFont="1" applyBorder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topLeftCell="A28" workbookViewId="0">
      <selection activeCell="I36" sqref="I36"/>
    </sheetView>
  </sheetViews>
  <sheetFormatPr defaultRowHeight="14.25" x14ac:dyDescent="0.2"/>
  <cols>
    <col min="1" max="1" width="15.25" customWidth="1"/>
    <col min="2" max="2" width="11.25" bestFit="1" customWidth="1"/>
    <col min="3" max="3" width="12" customWidth="1"/>
    <col min="6" max="6" width="11.25" bestFit="1" customWidth="1"/>
    <col min="7" max="7" width="11.125" bestFit="1" customWidth="1"/>
    <col min="8" max="8" width="10.125" customWidth="1"/>
    <col min="9" max="9" width="42.875" customWidth="1"/>
  </cols>
  <sheetData>
    <row r="1" spans="1:9" x14ac:dyDescent="0.2">
      <c r="A1" t="s">
        <v>13</v>
      </c>
    </row>
    <row r="2" spans="1:9" x14ac:dyDescent="0.2">
      <c r="A2" t="s">
        <v>8</v>
      </c>
      <c r="B2">
        <v>25.25</v>
      </c>
      <c r="C2" t="s">
        <v>9</v>
      </c>
      <c r="D2" s="1">
        <v>200000000</v>
      </c>
      <c r="E2" t="s">
        <v>10</v>
      </c>
      <c r="F2" s="1">
        <v>2.9999999999999998E-13</v>
      </c>
    </row>
    <row r="3" spans="1:9" x14ac:dyDescent="0.2">
      <c r="A3" t="s">
        <v>11</v>
      </c>
      <c r="B3" s="2">
        <f>1/(B2*D2)/F2</f>
        <v>660.0660066006601</v>
      </c>
      <c r="D3" s="1"/>
      <c r="F3" s="1"/>
    </row>
    <row r="4" spans="1:9" x14ac:dyDescent="0.2">
      <c r="A4" t="s">
        <v>0</v>
      </c>
      <c r="B4" t="s">
        <v>7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1:9" x14ac:dyDescent="0.2">
      <c r="A5">
        <v>1</v>
      </c>
      <c r="B5">
        <v>6</v>
      </c>
      <c r="C5">
        <v>-8</v>
      </c>
      <c r="D5">
        <v>-8</v>
      </c>
      <c r="E5">
        <v>-8</v>
      </c>
      <c r="F5" s="3">
        <v>0</v>
      </c>
      <c r="G5" s="17">
        <f>B3</f>
        <v>660.0660066006601</v>
      </c>
    </row>
    <row r="6" spans="1:9" x14ac:dyDescent="0.2">
      <c r="A6">
        <v>2</v>
      </c>
      <c r="B6">
        <v>5</v>
      </c>
      <c r="C6">
        <v>-8</v>
      </c>
      <c r="D6">
        <v>-4</v>
      </c>
      <c r="E6">
        <v>-4</v>
      </c>
      <c r="F6" s="3">
        <f>B3/2</f>
        <v>330.03300330033005</v>
      </c>
      <c r="G6" s="18"/>
    </row>
    <row r="7" spans="1:9" x14ac:dyDescent="0.2">
      <c r="A7">
        <v>4</v>
      </c>
      <c r="B7">
        <v>4</v>
      </c>
      <c r="C7">
        <v>-6</v>
      </c>
      <c r="D7">
        <v>-4</v>
      </c>
      <c r="E7">
        <v>-4</v>
      </c>
      <c r="F7" s="3">
        <f>B3/4</f>
        <v>165.01650165016503</v>
      </c>
      <c r="G7" s="18"/>
    </row>
    <row r="8" spans="1:9" x14ac:dyDescent="0.2">
      <c r="A8">
        <v>8</v>
      </c>
      <c r="B8">
        <v>3</v>
      </c>
      <c r="C8">
        <v>-6</v>
      </c>
      <c r="D8">
        <v>-2</v>
      </c>
      <c r="E8">
        <v>-2</v>
      </c>
      <c r="F8" s="3">
        <f>B3/8</f>
        <v>82.508250825082513</v>
      </c>
      <c r="G8" s="18"/>
    </row>
    <row r="9" spans="1:9" x14ac:dyDescent="0.2">
      <c r="A9">
        <v>16</v>
      </c>
      <c r="B9">
        <v>2</v>
      </c>
      <c r="C9">
        <v>-6</v>
      </c>
      <c r="D9">
        <v>0</v>
      </c>
      <c r="E9">
        <v>0</v>
      </c>
      <c r="F9" s="3">
        <f>B3/16</f>
        <v>41.254125412541256</v>
      </c>
      <c r="G9" s="18"/>
    </row>
    <row r="10" spans="1:9" x14ac:dyDescent="0.2">
      <c r="A10">
        <v>32</v>
      </c>
      <c r="B10">
        <v>1</v>
      </c>
      <c r="C10">
        <v>-6</v>
      </c>
      <c r="D10">
        <v>2</v>
      </c>
      <c r="E10">
        <v>2</v>
      </c>
      <c r="F10" s="3">
        <f>B3/32</f>
        <v>20.627062706270628</v>
      </c>
      <c r="G10" s="18"/>
    </row>
    <row r="11" spans="1:9" x14ac:dyDescent="0.2">
      <c r="A11">
        <v>64</v>
      </c>
      <c r="B11">
        <v>0</v>
      </c>
      <c r="C11">
        <v>-6</v>
      </c>
      <c r="D11">
        <v>4</v>
      </c>
      <c r="E11">
        <v>4</v>
      </c>
      <c r="F11" s="3">
        <f>B3/64</f>
        <v>10.313531353135314</v>
      </c>
      <c r="G11" s="18"/>
    </row>
    <row r="14" spans="1:9" x14ac:dyDescent="0.2">
      <c r="A14" t="s">
        <v>12</v>
      </c>
    </row>
    <row r="15" spans="1:9" x14ac:dyDescent="0.2">
      <c r="A15" t="s">
        <v>8</v>
      </c>
      <c r="B15">
        <v>50.23</v>
      </c>
      <c r="C15" t="s">
        <v>9</v>
      </c>
      <c r="D15" s="1">
        <v>200000000</v>
      </c>
      <c r="E15" t="s">
        <v>10</v>
      </c>
      <c r="F15" s="1">
        <v>2.9999999999999998E-13</v>
      </c>
      <c r="I15" t="s">
        <v>14</v>
      </c>
    </row>
    <row r="16" spans="1:9" x14ac:dyDescent="0.2">
      <c r="A16" t="s">
        <v>11</v>
      </c>
      <c r="B16" s="2">
        <f>1/(B15*D15)/F15</f>
        <v>331.80702103656517</v>
      </c>
      <c r="D16" s="1"/>
      <c r="F16" s="1"/>
    </row>
    <row r="17" spans="1:8" x14ac:dyDescent="0.2">
      <c r="A17" t="s">
        <v>0</v>
      </c>
      <c r="B17" t="s">
        <v>7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</row>
    <row r="18" spans="1:8" x14ac:dyDescent="0.2">
      <c r="A18">
        <v>1</v>
      </c>
      <c r="B18">
        <v>6</v>
      </c>
      <c r="C18" s="18">
        <v>-8</v>
      </c>
      <c r="D18">
        <v>-8</v>
      </c>
      <c r="F18" s="3">
        <v>0</v>
      </c>
      <c r="G18" s="17">
        <f>B16</f>
        <v>331.80702103656517</v>
      </c>
    </row>
    <row r="19" spans="1:8" x14ac:dyDescent="0.2">
      <c r="A19">
        <v>2</v>
      </c>
      <c r="B19">
        <v>5</v>
      </c>
      <c r="C19" s="18"/>
      <c r="D19">
        <v>-7</v>
      </c>
      <c r="F19" s="3">
        <f>B16/1</f>
        <v>331.80702103656517</v>
      </c>
      <c r="G19" s="18"/>
    </row>
    <row r="20" spans="1:8" x14ac:dyDescent="0.2">
      <c r="A20">
        <v>4</v>
      </c>
      <c r="B20">
        <v>4</v>
      </c>
      <c r="C20" s="18"/>
      <c r="D20">
        <v>-6</v>
      </c>
      <c r="F20" s="3">
        <f>B16/2</f>
        <v>165.90351051828259</v>
      </c>
      <c r="G20" s="18"/>
    </row>
    <row r="21" spans="1:8" x14ac:dyDescent="0.2">
      <c r="A21">
        <v>8</v>
      </c>
      <c r="B21">
        <v>3</v>
      </c>
      <c r="C21" s="18"/>
      <c r="D21">
        <v>-5</v>
      </c>
      <c r="F21" s="3">
        <f>B16/4</f>
        <v>82.951755259141294</v>
      </c>
      <c r="G21" s="18"/>
    </row>
    <row r="22" spans="1:8" x14ac:dyDescent="0.2">
      <c r="A22">
        <v>16</v>
      </c>
      <c r="B22">
        <v>2</v>
      </c>
      <c r="C22" s="18"/>
      <c r="D22">
        <v>-4</v>
      </c>
      <c r="F22" s="3">
        <f>B16/8</f>
        <v>41.475877629570647</v>
      </c>
      <c r="G22" s="18"/>
    </row>
    <row r="23" spans="1:8" x14ac:dyDescent="0.2">
      <c r="A23">
        <v>32</v>
      </c>
      <c r="B23">
        <v>1</v>
      </c>
      <c r="C23" s="18"/>
      <c r="D23">
        <v>-3</v>
      </c>
      <c r="F23" s="3">
        <f>B16/16</f>
        <v>20.737938814785323</v>
      </c>
      <c r="G23" s="18"/>
    </row>
    <row r="24" spans="1:8" x14ac:dyDescent="0.2">
      <c r="A24">
        <v>64</v>
      </c>
      <c r="B24">
        <v>0</v>
      </c>
      <c r="C24" s="18"/>
      <c r="D24">
        <v>-2</v>
      </c>
      <c r="F24" s="3">
        <f>B16/32</f>
        <v>10.368969407392662</v>
      </c>
      <c r="G24" s="18"/>
    </row>
    <row r="29" spans="1:8" x14ac:dyDescent="0.2">
      <c r="A29" t="s">
        <v>15</v>
      </c>
    </row>
    <row r="30" spans="1:8" x14ac:dyDescent="0.2">
      <c r="A30" t="s">
        <v>19</v>
      </c>
      <c r="B30" t="s">
        <v>20</v>
      </c>
      <c r="C30" t="s">
        <v>21</v>
      </c>
      <c r="D30" t="s">
        <v>28</v>
      </c>
    </row>
    <row r="31" spans="1:8" x14ac:dyDescent="0.2">
      <c r="A31" t="s">
        <v>16</v>
      </c>
      <c r="B31" t="s">
        <v>17</v>
      </c>
      <c r="D31" t="s">
        <v>31</v>
      </c>
    </row>
    <row r="32" spans="1:8" x14ac:dyDescent="0.2">
      <c r="A32" t="s">
        <v>18</v>
      </c>
      <c r="B32" t="s">
        <v>17</v>
      </c>
      <c r="D32" t="s">
        <v>46</v>
      </c>
    </row>
    <row r="33" spans="1:8" x14ac:dyDescent="0.2">
      <c r="A33" t="s">
        <v>29</v>
      </c>
      <c r="B33" t="s">
        <v>30</v>
      </c>
      <c r="D33" t="s">
        <v>52</v>
      </c>
    </row>
    <row r="34" spans="1:8" x14ac:dyDescent="0.2">
      <c r="A34" t="s">
        <v>22</v>
      </c>
      <c r="B34" t="s">
        <v>23</v>
      </c>
      <c r="C34" t="s">
        <v>24</v>
      </c>
    </row>
    <row r="35" spans="1:8" x14ac:dyDescent="0.2">
      <c r="A35" t="s">
        <v>25</v>
      </c>
      <c r="B35" t="s">
        <v>26</v>
      </c>
      <c r="C35" t="s">
        <v>27</v>
      </c>
    </row>
    <row r="37" spans="1:8" x14ac:dyDescent="0.2">
      <c r="A37" s="19" t="s">
        <v>15</v>
      </c>
      <c r="B37" s="20"/>
      <c r="C37" s="20"/>
      <c r="D37" s="20"/>
      <c r="E37" s="20"/>
      <c r="F37" s="20"/>
      <c r="G37" s="20"/>
      <c r="H37" s="21"/>
    </row>
    <row r="38" spans="1:8" x14ac:dyDescent="0.2">
      <c r="A38" s="22" t="s">
        <v>32</v>
      </c>
      <c r="B38" s="22"/>
      <c r="C38" s="22" t="s">
        <v>36</v>
      </c>
      <c r="D38" s="22"/>
      <c r="E38" s="22"/>
      <c r="F38" s="22" t="s">
        <v>37</v>
      </c>
      <c r="G38" s="22"/>
      <c r="H38" s="22"/>
    </row>
    <row r="39" spans="1:8" x14ac:dyDescent="0.2">
      <c r="A39" s="22"/>
      <c r="B39" s="22"/>
      <c r="C39" s="8" t="s">
        <v>19</v>
      </c>
      <c r="D39" s="8" t="s">
        <v>20</v>
      </c>
      <c r="E39" s="8" t="s">
        <v>34</v>
      </c>
      <c r="F39" s="8" t="s">
        <v>19</v>
      </c>
      <c r="G39" s="8" t="s">
        <v>20</v>
      </c>
      <c r="H39" s="8" t="s">
        <v>21</v>
      </c>
    </row>
    <row r="40" spans="1:8" x14ac:dyDescent="0.2">
      <c r="A40" s="23" t="s">
        <v>33</v>
      </c>
      <c r="B40" s="23"/>
      <c r="C40" s="9" t="s">
        <v>16</v>
      </c>
      <c r="D40" s="10" t="s">
        <v>17</v>
      </c>
      <c r="E40" s="11" t="s">
        <v>35</v>
      </c>
      <c r="F40" s="10" t="s">
        <v>22</v>
      </c>
      <c r="G40" s="10" t="s">
        <v>23</v>
      </c>
      <c r="H40" s="11" t="s">
        <v>38</v>
      </c>
    </row>
    <row r="41" spans="1:8" x14ac:dyDescent="0.2">
      <c r="A41" s="23"/>
      <c r="B41" s="23"/>
      <c r="C41" s="12" t="s">
        <v>18</v>
      </c>
      <c r="D41" s="4" t="s">
        <v>17</v>
      </c>
      <c r="E41" s="5" t="s">
        <v>35</v>
      </c>
      <c r="F41" s="4" t="s">
        <v>25</v>
      </c>
      <c r="G41" s="4" t="s">
        <v>26</v>
      </c>
      <c r="H41" s="5" t="s">
        <v>39</v>
      </c>
    </row>
    <row r="42" spans="1:8" x14ac:dyDescent="0.2">
      <c r="A42" s="23"/>
      <c r="B42" s="23"/>
      <c r="C42" s="13" t="s">
        <v>29</v>
      </c>
      <c r="D42" s="6" t="s">
        <v>30</v>
      </c>
      <c r="E42" s="7" t="s">
        <v>40</v>
      </c>
      <c r="F42" s="6"/>
      <c r="G42" s="6"/>
      <c r="H42" s="14" t="s">
        <v>55</v>
      </c>
    </row>
    <row r="43" spans="1:8" x14ac:dyDescent="0.2">
      <c r="A43" s="23" t="s">
        <v>41</v>
      </c>
      <c r="B43" s="23"/>
      <c r="C43" s="9" t="s">
        <v>16</v>
      </c>
      <c r="D43" s="10" t="s">
        <v>17</v>
      </c>
      <c r="E43" s="11" t="s">
        <v>42</v>
      </c>
      <c r="F43" s="10" t="s">
        <v>22</v>
      </c>
      <c r="G43" s="10" t="s">
        <v>23</v>
      </c>
      <c r="H43" s="11" t="s">
        <v>43</v>
      </c>
    </row>
    <row r="44" spans="1:8" x14ac:dyDescent="0.2">
      <c r="A44" s="23"/>
      <c r="B44" s="23"/>
      <c r="C44" s="12" t="s">
        <v>18</v>
      </c>
      <c r="D44" s="4" t="s">
        <v>17</v>
      </c>
      <c r="E44" s="5" t="s">
        <v>35</v>
      </c>
      <c r="F44" s="4" t="s">
        <v>25</v>
      </c>
      <c r="G44" s="4" t="s">
        <v>26</v>
      </c>
      <c r="H44" s="5" t="s">
        <v>44</v>
      </c>
    </row>
    <row r="45" spans="1:8" x14ac:dyDescent="0.2">
      <c r="A45" s="23"/>
      <c r="B45" s="23"/>
      <c r="C45" s="13" t="s">
        <v>29</v>
      </c>
      <c r="D45" s="6" t="s">
        <v>30</v>
      </c>
      <c r="E45" s="7" t="s">
        <v>40</v>
      </c>
      <c r="F45" s="6"/>
      <c r="G45" s="6"/>
      <c r="H45" s="16" t="s">
        <v>54</v>
      </c>
    </row>
    <row r="46" spans="1:8" ht="14.25" customHeight="1" x14ac:dyDescent="0.2">
      <c r="A46" s="23" t="s">
        <v>58</v>
      </c>
      <c r="B46" s="23"/>
      <c r="C46" s="9" t="s">
        <v>16</v>
      </c>
      <c r="D46" s="10" t="s">
        <v>17</v>
      </c>
      <c r="E46" s="11" t="s">
        <v>45</v>
      </c>
      <c r="F46" s="10" t="s">
        <v>22</v>
      </c>
      <c r="G46" s="10" t="s">
        <v>23</v>
      </c>
      <c r="H46" s="11" t="s">
        <v>43</v>
      </c>
    </row>
    <row r="47" spans="1:8" x14ac:dyDescent="0.2">
      <c r="A47" s="23"/>
      <c r="B47" s="23"/>
      <c r="C47" s="12" t="s">
        <v>18</v>
      </c>
      <c r="D47" s="4" t="s">
        <v>17</v>
      </c>
      <c r="E47" s="5" t="s">
        <v>35</v>
      </c>
      <c r="F47" s="4" t="s">
        <v>25</v>
      </c>
      <c r="G47" s="4" t="s">
        <v>26</v>
      </c>
      <c r="H47" s="5" t="s">
        <v>44</v>
      </c>
    </row>
    <row r="48" spans="1:8" x14ac:dyDescent="0.2">
      <c r="A48" s="23"/>
      <c r="B48" s="23"/>
      <c r="C48" s="13" t="s">
        <v>29</v>
      </c>
      <c r="D48" s="6" t="s">
        <v>30</v>
      </c>
      <c r="E48" s="7" t="s">
        <v>40</v>
      </c>
      <c r="F48" s="6"/>
      <c r="G48" s="6"/>
      <c r="H48" s="16" t="s">
        <v>54</v>
      </c>
    </row>
    <row r="49" spans="1:8" x14ac:dyDescent="0.2">
      <c r="A49" s="23" t="s">
        <v>59</v>
      </c>
      <c r="B49" s="23" t="s">
        <v>60</v>
      </c>
      <c r="C49" s="9" t="s">
        <v>16</v>
      </c>
      <c r="D49" s="10" t="s">
        <v>17</v>
      </c>
      <c r="E49" s="11" t="s">
        <v>47</v>
      </c>
      <c r="F49" s="10" t="s">
        <v>22</v>
      </c>
      <c r="G49" s="10" t="s">
        <v>23</v>
      </c>
      <c r="H49" s="11" t="s">
        <v>43</v>
      </c>
    </row>
    <row r="50" spans="1:8" x14ac:dyDescent="0.2">
      <c r="A50" s="23"/>
      <c r="B50" s="23"/>
      <c r="C50" s="12" t="s">
        <v>18</v>
      </c>
      <c r="D50" s="4" t="s">
        <v>17</v>
      </c>
      <c r="E50" s="5" t="s">
        <v>35</v>
      </c>
      <c r="F50" s="4" t="s">
        <v>25</v>
      </c>
      <c r="G50" s="4" t="s">
        <v>26</v>
      </c>
      <c r="H50" s="5" t="s">
        <v>44</v>
      </c>
    </row>
    <row r="51" spans="1:8" x14ac:dyDescent="0.2">
      <c r="A51" s="23"/>
      <c r="B51" s="23"/>
      <c r="C51" s="13" t="s">
        <v>29</v>
      </c>
      <c r="D51" s="6" t="s">
        <v>30</v>
      </c>
      <c r="E51" s="7" t="s">
        <v>40</v>
      </c>
      <c r="F51" s="6"/>
      <c r="G51" s="6"/>
      <c r="H51" s="16" t="s">
        <v>54</v>
      </c>
    </row>
    <row r="52" spans="1:8" x14ac:dyDescent="0.2">
      <c r="A52" s="23"/>
      <c r="B52" s="23" t="s">
        <v>61</v>
      </c>
      <c r="C52" s="9" t="s">
        <v>16</v>
      </c>
      <c r="D52" s="10" t="s">
        <v>17</v>
      </c>
      <c r="E52" s="11" t="s">
        <v>47</v>
      </c>
      <c r="F52" s="10" t="s">
        <v>22</v>
      </c>
      <c r="G52" s="10" t="s">
        <v>23</v>
      </c>
      <c r="H52" s="11" t="s">
        <v>43</v>
      </c>
    </row>
    <row r="53" spans="1:8" x14ac:dyDescent="0.2">
      <c r="A53" s="23"/>
      <c r="B53" s="23"/>
      <c r="C53" s="12" t="s">
        <v>18</v>
      </c>
      <c r="D53" s="4" t="s">
        <v>17</v>
      </c>
      <c r="E53" s="5" t="s">
        <v>42</v>
      </c>
      <c r="F53" s="4" t="s">
        <v>25</v>
      </c>
      <c r="G53" s="4" t="s">
        <v>26</v>
      </c>
      <c r="H53" s="5" t="s">
        <v>44</v>
      </c>
    </row>
    <row r="54" spans="1:8" x14ac:dyDescent="0.2">
      <c r="A54" s="23"/>
      <c r="B54" s="23"/>
      <c r="C54" s="13" t="s">
        <v>29</v>
      </c>
      <c r="D54" s="6" t="s">
        <v>30</v>
      </c>
      <c r="E54" s="7" t="s">
        <v>40</v>
      </c>
      <c r="F54" s="6"/>
      <c r="G54" s="6"/>
      <c r="H54" s="16" t="s">
        <v>54</v>
      </c>
    </row>
    <row r="55" spans="1:8" x14ac:dyDescent="0.2">
      <c r="A55" s="23"/>
      <c r="B55" s="23" t="s">
        <v>62</v>
      </c>
      <c r="C55" s="9" t="s">
        <v>16</v>
      </c>
      <c r="D55" s="10" t="s">
        <v>17</v>
      </c>
      <c r="E55" s="11" t="s">
        <v>47</v>
      </c>
      <c r="F55" s="10" t="s">
        <v>22</v>
      </c>
      <c r="G55" s="10" t="s">
        <v>23</v>
      </c>
      <c r="H55" s="11" t="s">
        <v>48</v>
      </c>
    </row>
    <row r="56" spans="1:8" x14ac:dyDescent="0.2">
      <c r="A56" s="23"/>
      <c r="B56" s="23"/>
      <c r="C56" s="12" t="s">
        <v>18</v>
      </c>
      <c r="D56" s="4" t="s">
        <v>17</v>
      </c>
      <c r="E56" s="5" t="s">
        <v>45</v>
      </c>
      <c r="F56" s="4" t="s">
        <v>25</v>
      </c>
      <c r="G56" s="4" t="s">
        <v>26</v>
      </c>
      <c r="H56" s="5" t="s">
        <v>51</v>
      </c>
    </row>
    <row r="57" spans="1:8" x14ac:dyDescent="0.2">
      <c r="A57" s="23"/>
      <c r="B57" s="23"/>
      <c r="C57" s="13" t="s">
        <v>29</v>
      </c>
      <c r="D57" s="6" t="s">
        <v>30</v>
      </c>
      <c r="E57" s="7" t="s">
        <v>40</v>
      </c>
      <c r="F57" s="6"/>
      <c r="G57" s="6"/>
      <c r="H57" s="15" t="s">
        <v>53</v>
      </c>
    </row>
    <row r="58" spans="1:8" x14ac:dyDescent="0.2">
      <c r="A58" s="23"/>
      <c r="B58" s="23" t="s">
        <v>63</v>
      </c>
      <c r="C58" s="12" t="s">
        <v>16</v>
      </c>
      <c r="D58" s="4" t="s">
        <v>17</v>
      </c>
      <c r="E58" s="5" t="s">
        <v>47</v>
      </c>
      <c r="F58" s="4" t="s">
        <v>22</v>
      </c>
      <c r="G58" s="4" t="s">
        <v>23</v>
      </c>
      <c r="H58" s="5" t="s">
        <v>49</v>
      </c>
    </row>
    <row r="59" spans="1:8" x14ac:dyDescent="0.2">
      <c r="A59" s="23"/>
      <c r="B59" s="23"/>
      <c r="C59" s="12" t="s">
        <v>18</v>
      </c>
      <c r="D59" s="4" t="s">
        <v>17</v>
      </c>
      <c r="E59" s="5" t="s">
        <v>47</v>
      </c>
      <c r="F59" s="4" t="s">
        <v>25</v>
      </c>
      <c r="G59" s="4" t="s">
        <v>26</v>
      </c>
      <c r="H59" s="5" t="s">
        <v>50</v>
      </c>
    </row>
    <row r="60" spans="1:8" x14ac:dyDescent="0.2">
      <c r="A60" s="23"/>
      <c r="B60" s="23"/>
      <c r="C60" s="13" t="s">
        <v>29</v>
      </c>
      <c r="D60" s="6" t="s">
        <v>30</v>
      </c>
      <c r="E60" s="7" t="s">
        <v>40</v>
      </c>
      <c r="F60" s="6"/>
      <c r="G60" s="6"/>
      <c r="H60" s="15" t="s">
        <v>53</v>
      </c>
    </row>
    <row r="65" spans="1:4" x14ac:dyDescent="0.2">
      <c r="A65" t="s">
        <v>66</v>
      </c>
      <c r="B65" t="s">
        <v>67</v>
      </c>
      <c r="C65" t="s">
        <v>69</v>
      </c>
      <c r="D65" t="s">
        <v>68</v>
      </c>
    </row>
    <row r="66" spans="1:4" x14ac:dyDescent="0.2">
      <c r="A66" t="s">
        <v>64</v>
      </c>
      <c r="B66" t="s">
        <v>65</v>
      </c>
      <c r="C66" t="s">
        <v>70</v>
      </c>
      <c r="D66" t="s">
        <v>71</v>
      </c>
    </row>
  </sheetData>
  <mergeCells count="15">
    <mergeCell ref="A46:B48"/>
    <mergeCell ref="A43:B45"/>
    <mergeCell ref="A40:B42"/>
    <mergeCell ref="A38:B39"/>
    <mergeCell ref="C38:E38"/>
    <mergeCell ref="A49:A60"/>
    <mergeCell ref="B49:B51"/>
    <mergeCell ref="B52:B54"/>
    <mergeCell ref="B55:B57"/>
    <mergeCell ref="B58:B60"/>
    <mergeCell ref="G5:G11"/>
    <mergeCell ref="G18:G24"/>
    <mergeCell ref="C18:C24"/>
    <mergeCell ref="A37:H37"/>
    <mergeCell ref="F38:H3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1A46-A7D9-4238-B897-1790041FD7AF}">
  <dimension ref="A1:F57"/>
  <sheetViews>
    <sheetView topLeftCell="A34" workbookViewId="0">
      <selection activeCell="G53" sqref="G53"/>
    </sheetView>
  </sheetViews>
  <sheetFormatPr defaultRowHeight="14.25" x14ac:dyDescent="0.2"/>
  <cols>
    <col min="5" max="6" width="14.125" bestFit="1" customWidth="1"/>
  </cols>
  <sheetData>
    <row r="1" spans="1:6" x14ac:dyDescent="0.2">
      <c r="A1">
        <v>15.516854368400001</v>
      </c>
    </row>
    <row r="2" spans="1:6" x14ac:dyDescent="0.2">
      <c r="A2">
        <v>4.2668337923999999</v>
      </c>
      <c r="B2">
        <f>A2-A1</f>
        <v>-11.250020576000001</v>
      </c>
      <c r="C2">
        <f>MOD(B2,360)-360</f>
        <v>-11.250020575999997</v>
      </c>
      <c r="D2">
        <v>-11.249999959593552</v>
      </c>
      <c r="E2">
        <f>C2-D2</f>
        <v>-2.0616406445128632E-5</v>
      </c>
      <c r="F2">
        <f>E2*1/103880000/360</f>
        <v>-5.5128798306616162E-16</v>
      </c>
    </row>
    <row r="3" spans="1:6" x14ac:dyDescent="0.2">
      <c r="A3">
        <v>-6.9831897854999996</v>
      </c>
      <c r="B3">
        <f t="shared" ref="B3:B32" si="0">A3-A2</f>
        <v>-11.250023577899999</v>
      </c>
      <c r="C3">
        <f t="shared" ref="C3:C32" si="1">MOD(B3,360)-360</f>
        <v>-11.250023577899981</v>
      </c>
      <c r="D3">
        <v>-11.249999959593552</v>
      </c>
      <c r="E3">
        <f t="shared" ref="E3:E32" si="2">C3-D3</f>
        <v>-2.3618306428829783E-5</v>
      </c>
      <c r="F3">
        <f t="shared" ref="F3:F32" si="3">E3*1/103880000/360</f>
        <v>-6.3155955666874663E-16</v>
      </c>
    </row>
    <row r="4" spans="1:6" x14ac:dyDescent="0.2">
      <c r="A4">
        <v>-18.233213981799999</v>
      </c>
      <c r="B4">
        <f t="shared" si="0"/>
        <v>-11.2500241963</v>
      </c>
      <c r="C4">
        <f t="shared" si="1"/>
        <v>-11.250024196299989</v>
      </c>
      <c r="D4">
        <v>-11.249999959593552</v>
      </c>
      <c r="E4">
        <f t="shared" si="2"/>
        <v>-2.4236706437363864E-5</v>
      </c>
      <c r="F4">
        <f t="shared" si="3"/>
        <v>-6.4809573111506505E-16</v>
      </c>
    </row>
    <row r="5" spans="1:6" x14ac:dyDescent="0.2">
      <c r="A5">
        <v>-29.483159254099998</v>
      </c>
      <c r="B5">
        <f t="shared" si="0"/>
        <v>-11.2499452723</v>
      </c>
      <c r="C5">
        <f t="shared" si="1"/>
        <v>-11.24994527230001</v>
      </c>
      <c r="D5">
        <v>-11.249999959593552</v>
      </c>
      <c r="E5">
        <f t="shared" si="2"/>
        <v>5.4687293541633153E-5</v>
      </c>
      <c r="F5">
        <f t="shared" si="3"/>
        <v>1.4623522210893218E-15</v>
      </c>
    </row>
    <row r="6" spans="1:6" x14ac:dyDescent="0.2">
      <c r="A6">
        <v>-40.7330882121</v>
      </c>
      <c r="B6">
        <f t="shared" si="0"/>
        <v>-11.249928958000002</v>
      </c>
      <c r="C6">
        <f t="shared" si="1"/>
        <v>-11.249928957999998</v>
      </c>
      <c r="D6">
        <v>-11.249999959593552</v>
      </c>
      <c r="E6">
        <f t="shared" si="2"/>
        <v>7.1001593553887687E-5</v>
      </c>
      <c r="F6">
        <f t="shared" si="3"/>
        <v>1.8986007774431953E-15</v>
      </c>
    </row>
    <row r="7" spans="1:6" x14ac:dyDescent="0.2">
      <c r="A7">
        <v>-51.983103403199998</v>
      </c>
      <c r="B7">
        <f t="shared" si="0"/>
        <v>-11.250015191099997</v>
      </c>
      <c r="C7">
        <f t="shared" si="1"/>
        <v>-11.250015191099976</v>
      </c>
      <c r="D7">
        <v>-11.249999959593552</v>
      </c>
      <c r="E7">
        <f t="shared" si="2"/>
        <v>-1.5231506424129293E-5</v>
      </c>
      <c r="F7">
        <f t="shared" si="3"/>
        <v>-4.0729437877383337E-16</v>
      </c>
    </row>
    <row r="8" spans="1:6" x14ac:dyDescent="0.2">
      <c r="A8">
        <v>-63.233101775900003</v>
      </c>
      <c r="B8">
        <f t="shared" si="0"/>
        <v>-11.249998372700006</v>
      </c>
      <c r="C8">
        <f t="shared" si="1"/>
        <v>-11.24999837270002</v>
      </c>
      <c r="D8">
        <v>-11.249999959593552</v>
      </c>
      <c r="E8">
        <f t="shared" si="2"/>
        <v>1.5868935321350364E-6</v>
      </c>
      <c r="F8">
        <f t="shared" si="3"/>
        <v>4.2433939057219778E-17</v>
      </c>
    </row>
    <row r="9" spans="1:6" x14ac:dyDescent="0.2">
      <c r="A9">
        <v>-74.483110879799995</v>
      </c>
      <c r="B9">
        <f t="shared" si="0"/>
        <v>-11.250009103899991</v>
      </c>
      <c r="C9">
        <f t="shared" si="1"/>
        <v>-11.25000910389997</v>
      </c>
      <c r="D9">
        <v>-11.249999959593552</v>
      </c>
      <c r="E9">
        <f t="shared" si="2"/>
        <v>-9.1443064178520217E-6</v>
      </c>
      <c r="F9">
        <f t="shared" si="3"/>
        <v>-2.4452109319118275E-16</v>
      </c>
    </row>
    <row r="10" spans="1:6" x14ac:dyDescent="0.2">
      <c r="A10">
        <v>-85.733097169199993</v>
      </c>
      <c r="B10">
        <f t="shared" si="0"/>
        <v>-11.249986289399999</v>
      </c>
      <c r="C10">
        <f t="shared" si="1"/>
        <v>-11.249986289399999</v>
      </c>
      <c r="D10">
        <v>-11.249999959593552</v>
      </c>
      <c r="E10">
        <f t="shared" si="2"/>
        <v>1.3670193553139143E-5</v>
      </c>
      <c r="F10">
        <f t="shared" si="3"/>
        <v>3.655444731404597E-16</v>
      </c>
    </row>
    <row r="11" spans="1:6" x14ac:dyDescent="0.2">
      <c r="A11">
        <v>-96.983101474899996</v>
      </c>
      <c r="B11">
        <f t="shared" si="0"/>
        <v>-11.250004305700003</v>
      </c>
      <c r="C11">
        <f t="shared" si="1"/>
        <v>-11.250004305700031</v>
      </c>
      <c r="D11">
        <v>-11.249999959593552</v>
      </c>
      <c r="E11">
        <f t="shared" si="2"/>
        <v>-4.3461064791472381E-6</v>
      </c>
      <c r="F11">
        <f t="shared" si="3"/>
        <v>-1.1621599920707757E-16</v>
      </c>
    </row>
    <row r="12" spans="1:6" x14ac:dyDescent="0.2">
      <c r="A12">
        <v>-108.23310579450001</v>
      </c>
      <c r="B12">
        <f t="shared" si="0"/>
        <v>-11.250004319600009</v>
      </c>
      <c r="C12">
        <f t="shared" si="1"/>
        <v>-11.250004319600009</v>
      </c>
      <c r="D12">
        <v>-11.249999959593552</v>
      </c>
      <c r="E12">
        <f t="shared" si="2"/>
        <v>-4.3600064572046904E-6</v>
      </c>
      <c r="F12">
        <f t="shared" si="3"/>
        <v>-1.1658768817665391E-16</v>
      </c>
    </row>
    <row r="13" spans="1:6" x14ac:dyDescent="0.2">
      <c r="A13">
        <v>-119.4831189958</v>
      </c>
      <c r="B13">
        <f t="shared" si="0"/>
        <v>-11.250013201299993</v>
      </c>
      <c r="C13">
        <f t="shared" si="1"/>
        <v>-11.250013201300021</v>
      </c>
      <c r="D13">
        <v>-11.249999959593552</v>
      </c>
      <c r="E13">
        <f t="shared" si="2"/>
        <v>-1.324170646910261E-5</v>
      </c>
      <c r="F13">
        <f t="shared" si="3"/>
        <v>-3.5408661888457328E-16</v>
      </c>
    </row>
    <row r="14" spans="1:6" x14ac:dyDescent="0.2">
      <c r="A14">
        <v>-130.73312134119999</v>
      </c>
      <c r="B14">
        <f t="shared" si="0"/>
        <v>-11.250002345399992</v>
      </c>
      <c r="C14">
        <f t="shared" si="1"/>
        <v>-11.250002345399992</v>
      </c>
      <c r="D14">
        <v>-11.249999959593552</v>
      </c>
      <c r="E14">
        <f t="shared" si="2"/>
        <v>-2.3858064395199108E-6</v>
      </c>
      <c r="F14">
        <f t="shared" si="3"/>
        <v>-6.3797074603172217E-17</v>
      </c>
    </row>
    <row r="15" spans="1:6" x14ac:dyDescent="0.2">
      <c r="A15">
        <v>-141.9831073343</v>
      </c>
      <c r="B15">
        <f t="shared" si="0"/>
        <v>-11.249985993100012</v>
      </c>
      <c r="C15">
        <f t="shared" si="1"/>
        <v>-11.24998599310004</v>
      </c>
      <c r="D15">
        <v>-11.249999959593552</v>
      </c>
      <c r="E15">
        <f t="shared" si="2"/>
        <v>1.3966493511929912E-5</v>
      </c>
      <c r="F15">
        <f t="shared" si="3"/>
        <v>3.7346760984709683E-16</v>
      </c>
    </row>
    <row r="16" spans="1:6" x14ac:dyDescent="0.2">
      <c r="A16">
        <v>-153.23311992059999</v>
      </c>
      <c r="B16">
        <f t="shared" si="0"/>
        <v>-11.250012586299988</v>
      </c>
      <c r="C16">
        <f t="shared" si="1"/>
        <v>-11.250012586299988</v>
      </c>
      <c r="D16">
        <v>-11.249999959593552</v>
      </c>
      <c r="E16">
        <f t="shared" si="2"/>
        <v>-1.262670643598085E-5</v>
      </c>
      <c r="F16">
        <f t="shared" si="3"/>
        <v>-3.3764136065066663E-16</v>
      </c>
    </row>
    <row r="17" spans="1:6" x14ac:dyDescent="0.2">
      <c r="A17">
        <v>-164.48313478750001</v>
      </c>
      <c r="B17">
        <f t="shared" si="0"/>
        <v>-11.250014866900017</v>
      </c>
      <c r="C17">
        <f t="shared" si="1"/>
        <v>-11.250014866900017</v>
      </c>
      <c r="D17">
        <v>-11.249999959593552</v>
      </c>
      <c r="E17">
        <f t="shared" si="2"/>
        <v>-1.4907306464806425E-5</v>
      </c>
      <c r="F17">
        <f t="shared" si="3"/>
        <v>-3.9862518891473132E-16</v>
      </c>
    </row>
    <row r="18" spans="1:6" x14ac:dyDescent="0.2">
      <c r="A18">
        <v>-175.73314304109999</v>
      </c>
      <c r="B18">
        <f t="shared" si="0"/>
        <v>-11.250008253599987</v>
      </c>
      <c r="C18">
        <f t="shared" si="1"/>
        <v>-11.250008253599958</v>
      </c>
      <c r="D18">
        <v>-11.249999959593552</v>
      </c>
      <c r="E18">
        <f t="shared" si="2"/>
        <v>-8.2940064061176599E-6</v>
      </c>
      <c r="F18">
        <f t="shared" si="3"/>
        <v>-2.2178385332749485E-16</v>
      </c>
    </row>
    <row r="19" spans="1:6" x14ac:dyDescent="0.2">
      <c r="A19">
        <v>173.01696654669999</v>
      </c>
      <c r="B19">
        <f t="shared" si="0"/>
        <v>348.75010958780001</v>
      </c>
      <c r="C19">
        <f t="shared" si="1"/>
        <v>-11.249890412199989</v>
      </c>
      <c r="D19">
        <v>-11.249999959593552</v>
      </c>
      <c r="E19">
        <f t="shared" si="2"/>
        <v>1.0954739356350274E-4</v>
      </c>
      <c r="F19">
        <f t="shared" si="3"/>
        <v>2.929325331672837E-15</v>
      </c>
    </row>
    <row r="20" spans="1:6" x14ac:dyDescent="0.2">
      <c r="A20">
        <v>161.76690243269999</v>
      </c>
      <c r="B20">
        <f t="shared" si="0"/>
        <v>-11.250064113999997</v>
      </c>
      <c r="C20">
        <f t="shared" si="1"/>
        <v>-11.250064113999997</v>
      </c>
      <c r="D20">
        <v>-11.249999959593552</v>
      </c>
      <c r="E20">
        <f t="shared" si="2"/>
        <v>-6.4154406445027234E-5</v>
      </c>
      <c r="F20">
        <f t="shared" si="3"/>
        <v>-1.7155052422941864E-15</v>
      </c>
    </row>
    <row r="21" spans="1:6" x14ac:dyDescent="0.2">
      <c r="A21">
        <v>150.5169245283</v>
      </c>
      <c r="B21">
        <f t="shared" si="0"/>
        <v>-11.249977904399998</v>
      </c>
      <c r="C21">
        <f t="shared" si="1"/>
        <v>-11.249977904399998</v>
      </c>
      <c r="D21">
        <v>-11.249999959593552</v>
      </c>
      <c r="E21">
        <f t="shared" si="2"/>
        <v>2.2055193554137986E-5</v>
      </c>
      <c r="F21">
        <f t="shared" si="3"/>
        <v>5.8976151847585848E-16</v>
      </c>
    </row>
    <row r="22" spans="1:6" x14ac:dyDescent="0.2">
      <c r="A22">
        <v>139.26690871919999</v>
      </c>
      <c r="B22">
        <f t="shared" si="0"/>
        <v>-11.250015809100006</v>
      </c>
      <c r="C22">
        <f t="shared" si="1"/>
        <v>-11.250015809099978</v>
      </c>
      <c r="D22">
        <v>-11.249999959593552</v>
      </c>
      <c r="E22">
        <f t="shared" si="2"/>
        <v>-1.5849506425524851E-5</v>
      </c>
      <c r="F22">
        <f t="shared" si="3"/>
        <v>-4.2381985692692561E-16</v>
      </c>
    </row>
    <row r="23" spans="1:6" x14ac:dyDescent="0.2">
      <c r="A23">
        <v>128.01692928189999</v>
      </c>
      <c r="B23">
        <f t="shared" si="0"/>
        <v>-11.249979437299999</v>
      </c>
      <c r="C23">
        <f t="shared" si="1"/>
        <v>-11.249979437299999</v>
      </c>
      <c r="D23">
        <v>-11.249999959593552</v>
      </c>
      <c r="E23">
        <f t="shared" si="2"/>
        <v>2.0522293553426607E-5</v>
      </c>
      <c r="F23">
        <f t="shared" si="3"/>
        <v>5.4877138026319377E-16</v>
      </c>
    </row>
    <row r="24" spans="1:6" x14ac:dyDescent="0.2">
      <c r="A24">
        <v>116.7669402291</v>
      </c>
      <c r="B24">
        <f t="shared" si="0"/>
        <v>-11.24998905279999</v>
      </c>
      <c r="C24">
        <f t="shared" si="1"/>
        <v>-11.249989052800004</v>
      </c>
      <c r="D24">
        <v>-11.249999959593552</v>
      </c>
      <c r="E24">
        <f t="shared" si="2"/>
        <v>1.0906793548315363E-5</v>
      </c>
      <c r="F24">
        <f t="shared" si="3"/>
        <v>2.9165044999345836E-16</v>
      </c>
    </row>
    <row r="25" spans="1:6" x14ac:dyDescent="0.2">
      <c r="A25">
        <v>105.5169294217</v>
      </c>
      <c r="B25">
        <f t="shared" si="0"/>
        <v>-11.250010807400002</v>
      </c>
      <c r="C25">
        <f t="shared" si="1"/>
        <v>-11.250010807400031</v>
      </c>
      <c r="D25">
        <v>-11.249999959593552</v>
      </c>
      <c r="E25">
        <f t="shared" si="2"/>
        <v>-1.0847806478864186E-5</v>
      </c>
      <c r="F25">
        <f t="shared" si="3"/>
        <v>-2.9007312066444682E-16</v>
      </c>
    </row>
    <row r="26" spans="1:6" x14ac:dyDescent="0.2">
      <c r="A26">
        <v>94.266917958299999</v>
      </c>
      <c r="B26">
        <f t="shared" si="0"/>
        <v>-11.2500114634</v>
      </c>
      <c r="C26">
        <f t="shared" si="1"/>
        <v>-11.250011463400028</v>
      </c>
      <c r="D26">
        <v>-11.249999959593552</v>
      </c>
      <c r="E26">
        <f t="shared" si="2"/>
        <v>-1.150380647629845E-5</v>
      </c>
      <c r="F26">
        <f t="shared" si="3"/>
        <v>-3.0761472843394221E-16</v>
      </c>
    </row>
    <row r="27" spans="1:6" x14ac:dyDescent="0.2">
      <c r="A27">
        <v>83.016904776600001</v>
      </c>
      <c r="B27">
        <f t="shared" si="0"/>
        <v>-11.250013181699998</v>
      </c>
      <c r="C27">
        <f t="shared" si="1"/>
        <v>-11.250013181700012</v>
      </c>
      <c r="D27">
        <v>-11.249999959593552</v>
      </c>
      <c r="E27">
        <f t="shared" si="2"/>
        <v>-1.3222106460375471E-5</v>
      </c>
      <c r="F27">
        <f t="shared" si="3"/>
        <v>-3.535625096365323E-16</v>
      </c>
    </row>
    <row r="28" spans="1:6" x14ac:dyDescent="0.2">
      <c r="A28">
        <v>71.766901086000004</v>
      </c>
      <c r="B28">
        <f t="shared" si="0"/>
        <v>-11.250003690599996</v>
      </c>
      <c r="C28">
        <f t="shared" si="1"/>
        <v>-11.25000369060001</v>
      </c>
      <c r="D28">
        <v>-11.249999959593552</v>
      </c>
      <c r="E28">
        <f t="shared" si="2"/>
        <v>-3.7310064584517022E-6</v>
      </c>
      <c r="F28">
        <f t="shared" si="3"/>
        <v>-9.9768067279866252E-17</v>
      </c>
    </row>
    <row r="29" spans="1:6" x14ac:dyDescent="0.2">
      <c r="A29">
        <v>60.516904072899997</v>
      </c>
      <c r="B29">
        <f t="shared" si="0"/>
        <v>-11.249997013100007</v>
      </c>
      <c r="C29">
        <f t="shared" si="1"/>
        <v>-11.249997013100028</v>
      </c>
      <c r="D29">
        <v>-11.249999959593552</v>
      </c>
      <c r="E29">
        <f t="shared" si="2"/>
        <v>2.9464935238365797E-6</v>
      </c>
      <c r="F29">
        <f t="shared" si="3"/>
        <v>7.8789990690021067E-17</v>
      </c>
    </row>
    <row r="30" spans="1:6" x14ac:dyDescent="0.2">
      <c r="A30">
        <v>49.266885784800003</v>
      </c>
      <c r="B30">
        <f t="shared" si="0"/>
        <v>-11.250018288099994</v>
      </c>
      <c r="C30">
        <f t="shared" si="1"/>
        <v>-11.250018288100023</v>
      </c>
      <c r="D30">
        <v>-11.249999959593552</v>
      </c>
      <c r="E30">
        <f t="shared" si="2"/>
        <v>-1.8328506470766115E-5</v>
      </c>
      <c r="F30">
        <f t="shared" si="3"/>
        <v>-4.9010895239074245E-16</v>
      </c>
    </row>
    <row r="31" spans="1:6" x14ac:dyDescent="0.2">
      <c r="A31">
        <v>38.016867804500002</v>
      </c>
      <c r="B31">
        <f t="shared" si="0"/>
        <v>-11.250017980300001</v>
      </c>
      <c r="C31">
        <f t="shared" si="1"/>
        <v>-11.250017980300015</v>
      </c>
      <c r="D31">
        <v>-11.249999959593552</v>
      </c>
      <c r="E31">
        <f t="shared" si="2"/>
        <v>-1.8020706463062197E-5</v>
      </c>
      <c r="F31">
        <f t="shared" si="3"/>
        <v>-4.8187830143387131E-16</v>
      </c>
    </row>
    <row r="32" spans="1:6" x14ac:dyDescent="0.2">
      <c r="A32">
        <v>26.766855621000001</v>
      </c>
      <c r="B32">
        <f t="shared" si="0"/>
        <v>-11.250012183500001</v>
      </c>
      <c r="C32">
        <f t="shared" si="1"/>
        <v>-11.250012183500019</v>
      </c>
      <c r="D32">
        <v>-11.249999959593552</v>
      </c>
      <c r="E32">
        <f t="shared" si="2"/>
        <v>-1.2223906466601875E-5</v>
      </c>
      <c r="F32">
        <f t="shared" si="3"/>
        <v>-3.2687038641279131E-16</v>
      </c>
    </row>
    <row r="33" spans="1:6" x14ac:dyDescent="0.2">
      <c r="C33">
        <f>AVERAGE(C2:C32)</f>
        <v>-11.249999959593552</v>
      </c>
    </row>
    <row r="34" spans="1:6" x14ac:dyDescent="0.2">
      <c r="A34" t="s">
        <v>56</v>
      </c>
      <c r="B34" s="1">
        <v>103088000</v>
      </c>
    </row>
    <row r="35" spans="1:6" x14ac:dyDescent="0.2">
      <c r="A35" t="s">
        <v>57</v>
      </c>
      <c r="B35" s="1">
        <f>1/B34/360*1000000000000</f>
        <v>26.945694724679672</v>
      </c>
    </row>
    <row r="40" spans="1:6" x14ac:dyDescent="0.2">
      <c r="A40">
        <v>32.191529899999999</v>
      </c>
    </row>
    <row r="41" spans="1:6" x14ac:dyDescent="0.2">
      <c r="A41">
        <v>152.191596</v>
      </c>
      <c r="B41">
        <f>A42-A40</f>
        <v>-120.00003409999999</v>
      </c>
      <c r="C41">
        <f>MOD(B41,360)</f>
        <v>239.99996590000001</v>
      </c>
      <c r="D41">
        <v>240.00000472142855</v>
      </c>
      <c r="E41">
        <f>C41-D41</f>
        <v>-3.8821428546498282E-5</v>
      </c>
      <c r="F41">
        <f>E41/230970000/360</f>
        <v>-4.6688878000628121E-16</v>
      </c>
    </row>
    <row r="42" spans="1:6" x14ac:dyDescent="0.2">
      <c r="A42">
        <v>-87.808504200000002</v>
      </c>
      <c r="B42">
        <f>A44-A42</f>
        <v>240.00010020000002</v>
      </c>
      <c r="C42">
        <f t="shared" ref="C42:C54" si="4">MOD(B42,360)</f>
        <v>240.00010020000002</v>
      </c>
      <c r="D42">
        <v>240.00000472142855</v>
      </c>
      <c r="E42">
        <f t="shared" ref="E42:E54" si="5">C42-D42</f>
        <v>9.547857146685601E-5</v>
      </c>
      <c r="F42">
        <f t="shared" ref="F42:F54" si="6">E42/230970000/360</f>
        <v>1.1482800973052779E-15</v>
      </c>
    </row>
    <row r="43" spans="1:6" x14ac:dyDescent="0.2">
      <c r="A43">
        <v>32.191529899999999</v>
      </c>
      <c r="B43">
        <f>A46-A44</f>
        <v>-120.0000661</v>
      </c>
      <c r="C43">
        <f t="shared" si="4"/>
        <v>239.9999339</v>
      </c>
      <c r="D43">
        <v>240.00000472142855</v>
      </c>
      <c r="E43">
        <f t="shared" si="5"/>
        <v>-7.0821428550971177E-5</v>
      </c>
      <c r="F43">
        <f t="shared" si="6"/>
        <v>-8.5173914542739051E-16</v>
      </c>
    </row>
    <row r="44" spans="1:6" x14ac:dyDescent="0.2">
      <c r="A44">
        <v>152.191596</v>
      </c>
      <c r="B44">
        <f>A48-A46</f>
        <v>-120.00003409999999</v>
      </c>
      <c r="C44">
        <f t="shared" si="4"/>
        <v>239.99996590000001</v>
      </c>
      <c r="D44">
        <v>240.00000472142855</v>
      </c>
      <c r="E44">
        <f t="shared" si="5"/>
        <v>-3.8821428546498282E-5</v>
      </c>
      <c r="F44">
        <f t="shared" si="6"/>
        <v>-4.6688878000628121E-16</v>
      </c>
    </row>
    <row r="45" spans="1:6" x14ac:dyDescent="0.2">
      <c r="A45">
        <v>-87.808504200000002</v>
      </c>
      <c r="B45">
        <f>A50-A48</f>
        <v>240.00010020000002</v>
      </c>
      <c r="C45">
        <f t="shared" si="4"/>
        <v>240.00010020000002</v>
      </c>
      <c r="D45">
        <v>240.00000472142855</v>
      </c>
      <c r="E45">
        <f t="shared" si="5"/>
        <v>9.547857146685601E-5</v>
      </c>
      <c r="F45">
        <f t="shared" si="6"/>
        <v>1.1482800973052779E-15</v>
      </c>
    </row>
    <row r="46" spans="1:6" x14ac:dyDescent="0.2">
      <c r="A46">
        <v>32.191529899999999</v>
      </c>
      <c r="B46">
        <f>A52-A50</f>
        <v>-120.0000661</v>
      </c>
      <c r="C46">
        <f t="shared" si="4"/>
        <v>239.9999339</v>
      </c>
      <c r="D46">
        <v>240.00000472142855</v>
      </c>
      <c r="E46">
        <f t="shared" si="5"/>
        <v>-7.0821428550971177E-5</v>
      </c>
      <c r="F46">
        <f t="shared" si="6"/>
        <v>-8.5173914542739051E-16</v>
      </c>
    </row>
    <row r="47" spans="1:6" x14ac:dyDescent="0.2">
      <c r="A47">
        <v>152.191596</v>
      </c>
      <c r="B47">
        <f>A54-A52</f>
        <v>-120.00003409999999</v>
      </c>
      <c r="C47">
        <f t="shared" si="4"/>
        <v>239.99996590000001</v>
      </c>
      <c r="D47">
        <v>240.00000472142855</v>
      </c>
      <c r="E47">
        <f t="shared" si="5"/>
        <v>-3.8821428546498282E-5</v>
      </c>
      <c r="F47">
        <f t="shared" si="6"/>
        <v>-4.6688878000628121E-16</v>
      </c>
    </row>
    <row r="48" spans="1:6" x14ac:dyDescent="0.2">
      <c r="A48">
        <v>-87.808504200000002</v>
      </c>
      <c r="B48">
        <f>A40-A53</f>
        <v>-120.0000661</v>
      </c>
      <c r="C48">
        <f t="shared" si="4"/>
        <v>239.9999339</v>
      </c>
      <c r="D48">
        <v>240.00000472142855</v>
      </c>
      <c r="E48">
        <f t="shared" si="5"/>
        <v>-7.0821428550971177E-5</v>
      </c>
      <c r="F48">
        <f t="shared" si="6"/>
        <v>-8.5173914542739051E-16</v>
      </c>
    </row>
    <row r="49" spans="1:6" x14ac:dyDescent="0.2">
      <c r="A49">
        <v>32.191529899999999</v>
      </c>
      <c r="B49">
        <f>A42-A40</f>
        <v>-120.00003409999999</v>
      </c>
      <c r="C49">
        <f t="shared" si="4"/>
        <v>239.99996590000001</v>
      </c>
      <c r="D49">
        <v>240.00000472142855</v>
      </c>
      <c r="E49">
        <f t="shared" si="5"/>
        <v>-3.8821428546498282E-5</v>
      </c>
      <c r="F49">
        <f t="shared" si="6"/>
        <v>-4.6688878000628121E-16</v>
      </c>
    </row>
    <row r="50" spans="1:6" x14ac:dyDescent="0.2">
      <c r="A50">
        <v>152.191596</v>
      </c>
      <c r="B50">
        <f>A44-A42</f>
        <v>240.00010020000002</v>
      </c>
      <c r="C50">
        <f t="shared" si="4"/>
        <v>240.00010020000002</v>
      </c>
      <c r="D50">
        <v>240.00000472142855</v>
      </c>
      <c r="E50">
        <f t="shared" si="5"/>
        <v>9.547857146685601E-5</v>
      </c>
      <c r="F50">
        <f t="shared" si="6"/>
        <v>1.1482800973052779E-15</v>
      </c>
    </row>
    <row r="51" spans="1:6" x14ac:dyDescent="0.2">
      <c r="A51">
        <v>-87.808504200000002</v>
      </c>
      <c r="B51">
        <f>A46-A44</f>
        <v>-120.0000661</v>
      </c>
      <c r="C51">
        <f t="shared" si="4"/>
        <v>239.9999339</v>
      </c>
      <c r="D51">
        <v>240.00000472142855</v>
      </c>
      <c r="E51">
        <f t="shared" si="5"/>
        <v>-7.0821428550971177E-5</v>
      </c>
      <c r="F51">
        <f t="shared" si="6"/>
        <v>-8.5173914542739051E-16</v>
      </c>
    </row>
    <row r="52" spans="1:6" x14ac:dyDescent="0.2">
      <c r="A52">
        <v>32.191529899999999</v>
      </c>
      <c r="B52">
        <f>A48-A46</f>
        <v>-120.00003409999999</v>
      </c>
      <c r="C52">
        <f t="shared" si="4"/>
        <v>239.99996590000001</v>
      </c>
      <c r="D52">
        <v>240.00000472142855</v>
      </c>
      <c r="E52">
        <f t="shared" si="5"/>
        <v>-3.8821428546498282E-5</v>
      </c>
      <c r="F52">
        <f t="shared" si="6"/>
        <v>-4.6688878000628121E-16</v>
      </c>
    </row>
    <row r="53" spans="1:6" x14ac:dyDescent="0.2">
      <c r="A53">
        <v>152.191596</v>
      </c>
      <c r="B53">
        <f>A50-A48</f>
        <v>240.00010020000002</v>
      </c>
      <c r="C53">
        <f t="shared" si="4"/>
        <v>240.00010020000002</v>
      </c>
      <c r="D53">
        <v>240.00000472142855</v>
      </c>
      <c r="E53">
        <f t="shared" si="5"/>
        <v>9.547857146685601E-5</v>
      </c>
      <c r="F53">
        <f t="shared" si="6"/>
        <v>1.1482800973052779E-15</v>
      </c>
    </row>
    <row r="54" spans="1:6" x14ac:dyDescent="0.2">
      <c r="A54">
        <v>-87.808504200000002</v>
      </c>
      <c r="B54">
        <f>A53-A51</f>
        <v>240.00010020000002</v>
      </c>
      <c r="C54">
        <f t="shared" si="4"/>
        <v>240.00010020000002</v>
      </c>
      <c r="D54">
        <v>240.00000472142855</v>
      </c>
      <c r="E54">
        <f t="shared" si="5"/>
        <v>9.547857146685601E-5</v>
      </c>
      <c r="F54">
        <f t="shared" si="6"/>
        <v>1.1482800973052779E-15</v>
      </c>
    </row>
    <row r="55" spans="1:6" x14ac:dyDescent="0.2">
      <c r="C55">
        <f>AVERAGE(C41:C54)</f>
        <v>240.00000472142855</v>
      </c>
    </row>
    <row r="56" spans="1:6" x14ac:dyDescent="0.2">
      <c r="A56" t="s">
        <v>56</v>
      </c>
      <c r="B56" s="1">
        <v>230970000</v>
      </c>
    </row>
    <row r="57" spans="1:6" x14ac:dyDescent="0.2">
      <c r="A57" t="s">
        <v>57</v>
      </c>
      <c r="B57" s="1">
        <f>1/B56/360*1000000000000</f>
        <v>12.026573917728614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2023-04-09T02:49:52Z</dcterms:modified>
</cp:coreProperties>
</file>