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.aggarwal\Downloads\Personal Docs\"/>
    </mc:Choice>
  </mc:AlternateContent>
  <xr:revisionPtr revIDLastSave="0" documentId="8_{18CB6884-79B3-4D41-ACAE-1A092E42594F}" xr6:coauthVersionLast="44" xr6:coauthVersionMax="44" xr10:uidLastSave="{00000000-0000-0000-0000-000000000000}"/>
  <bookViews>
    <workbookView xWindow="-110" yWindow="-110" windowWidth="19420" windowHeight="11020" xr2:uid="{FA6E16BC-03DA-4893-ABB5-AF7672C3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8" i="1" l="1"/>
  <c r="K48" i="1"/>
  <c r="K47" i="1"/>
  <c r="R47" i="1"/>
  <c r="R46" i="1"/>
  <c r="N44" i="1"/>
  <c r="R44" i="1" s="1"/>
  <c r="R45" i="1"/>
  <c r="E44" i="1"/>
  <c r="D44" i="1"/>
  <c r="R43" i="1"/>
  <c r="R42" i="1"/>
  <c r="R41" i="1"/>
  <c r="R40" i="1"/>
  <c r="R36" i="1"/>
  <c r="K33" i="1"/>
  <c r="K37" i="1"/>
  <c r="K38" i="1"/>
  <c r="K36" i="1"/>
  <c r="K32" i="1"/>
  <c r="E36" i="1"/>
  <c r="D36" i="1"/>
  <c r="R32" i="1"/>
  <c r="K34" i="1"/>
  <c r="E32" i="1"/>
  <c r="D32" i="1"/>
  <c r="R31" i="1"/>
  <c r="R30" i="1"/>
  <c r="E30" i="1"/>
  <c r="D30" i="1"/>
  <c r="K29" i="1"/>
  <c r="R29" i="1"/>
  <c r="R28" i="1"/>
  <c r="R27" i="1"/>
  <c r="K27" i="1"/>
  <c r="E27" i="1"/>
  <c r="D27" i="1"/>
  <c r="R26" i="1" l="1"/>
  <c r="R25" i="1"/>
  <c r="K26" i="1"/>
  <c r="K25" i="1"/>
  <c r="E25" i="1"/>
  <c r="D25" i="1"/>
  <c r="R21" i="1"/>
  <c r="R18" i="1"/>
  <c r="R17" i="1"/>
  <c r="R24" i="1"/>
  <c r="R23" i="1"/>
  <c r="R22" i="1"/>
  <c r="K22" i="1"/>
  <c r="E22" i="1"/>
  <c r="D22" i="1"/>
  <c r="R7" i="1"/>
  <c r="R10" i="1"/>
  <c r="R11" i="1"/>
  <c r="R12" i="1"/>
  <c r="R13" i="1"/>
  <c r="R14" i="1"/>
  <c r="R15" i="1"/>
  <c r="R16" i="1"/>
  <c r="R9" i="1"/>
  <c r="K21" i="1"/>
  <c r="R19" i="1"/>
  <c r="N19" i="1"/>
  <c r="N4" i="1"/>
  <c r="K20" i="1"/>
  <c r="K19" i="1"/>
  <c r="E19" i="1"/>
  <c r="D19" i="1"/>
  <c r="R4" i="1"/>
  <c r="E9" i="1"/>
  <c r="D9" i="1"/>
  <c r="K8" i="1"/>
  <c r="K7" i="1"/>
  <c r="K5" i="1"/>
  <c r="K6" i="1"/>
  <c r="K4" i="1"/>
  <c r="E4" i="1"/>
  <c r="D4" i="1"/>
</calcChain>
</file>

<file path=xl/sharedStrings.xml><?xml version="1.0" encoding="utf-8"?>
<sst xmlns="http://schemas.openxmlformats.org/spreadsheetml/2006/main" count="104" uniqueCount="74">
  <si>
    <t>Card Options</t>
  </si>
  <si>
    <t>Category</t>
  </si>
  <si>
    <t>Money Spent</t>
  </si>
  <si>
    <t>Reward Points</t>
  </si>
  <si>
    <t>Point Value</t>
  </si>
  <si>
    <t>Joining Fees</t>
  </si>
  <si>
    <t>Minimum Spend for Fee Reversal</t>
  </si>
  <si>
    <t>Extra Benefit</t>
  </si>
  <si>
    <t>American Express Charge Card</t>
  </si>
  <si>
    <t>Annual Fees</t>
  </si>
  <si>
    <t>Cashback Value</t>
  </si>
  <si>
    <t>Rewards Point</t>
  </si>
  <si>
    <t>Joining Benefit</t>
  </si>
  <si>
    <t>Points Value</t>
  </si>
  <si>
    <t>PayTM</t>
  </si>
  <si>
    <t>First Year Renewal</t>
  </si>
  <si>
    <t>Membership Card</t>
  </si>
  <si>
    <t>Supplementary Membership Card</t>
  </si>
  <si>
    <t>American Expresss SmartEarn Card</t>
  </si>
  <si>
    <t>Money to be Spent</t>
  </si>
  <si>
    <t>Supplementary Card Bonus</t>
  </si>
  <si>
    <t>Flipkart</t>
  </si>
  <si>
    <t>Uber</t>
  </si>
  <si>
    <t>Amazon</t>
  </si>
  <si>
    <t>Swiggy</t>
  </si>
  <si>
    <t>BookMyShow</t>
  </si>
  <si>
    <t>Reliance Fresh</t>
  </si>
  <si>
    <t>More Market</t>
  </si>
  <si>
    <t>Big Bazaar</t>
  </si>
  <si>
    <t>Myntra</t>
  </si>
  <si>
    <t>Max Reward Points</t>
  </si>
  <si>
    <t>Money Spent by Customer</t>
  </si>
  <si>
    <t>American Express Membership Reward Card</t>
  </si>
  <si>
    <t>Citi Indian Oil Card</t>
  </si>
  <si>
    <t>Fuel</t>
  </si>
  <si>
    <t>Groceries</t>
  </si>
  <si>
    <t>General Spend</t>
  </si>
  <si>
    <t>Citi PayTM First Card</t>
  </si>
  <si>
    <t>PayTM First Membership</t>
  </si>
  <si>
    <t>PayTM Movies</t>
  </si>
  <si>
    <t>Citi Rewards Card</t>
  </si>
  <si>
    <t>Issuing Bank</t>
  </si>
  <si>
    <t>American Express</t>
  </si>
  <si>
    <t>Apparels</t>
  </si>
  <si>
    <t>Citi</t>
  </si>
  <si>
    <t>HDFC MoneyBack Card</t>
  </si>
  <si>
    <t>Spend &gt; 30000 Monthly</t>
  </si>
  <si>
    <t>Spend &gt; 50000 Quaterly</t>
  </si>
  <si>
    <t>Oline Spend</t>
  </si>
  <si>
    <t>HDFC Regalia Credit Card</t>
  </si>
  <si>
    <t>Spend &gt; 500000 Annually</t>
  </si>
  <si>
    <t>Spend &gt; 800000 Anually</t>
  </si>
  <si>
    <t>Airport Lounge</t>
  </si>
  <si>
    <t>HDFC Regalia First Card</t>
  </si>
  <si>
    <t>Spend &gt; 300000 Annually</t>
  </si>
  <si>
    <t>Spend &gt; 500000 Anually</t>
  </si>
  <si>
    <t>HDFC</t>
  </si>
  <si>
    <t>HSBC Plainum Card</t>
  </si>
  <si>
    <t>Genral Spends</t>
  </si>
  <si>
    <t>HSBC</t>
  </si>
  <si>
    <t>ICICI Amazon Pay Card</t>
  </si>
  <si>
    <t>-</t>
  </si>
  <si>
    <t xml:space="preserve">Amazon </t>
  </si>
  <si>
    <t>Amazon Pay Merchants</t>
  </si>
  <si>
    <t>ICICI Coral Card</t>
  </si>
  <si>
    <t>Railway Lounge</t>
  </si>
  <si>
    <t>Movie Tickets</t>
  </si>
  <si>
    <t>ICICI MakeMyTrip Card</t>
  </si>
  <si>
    <t>Flights</t>
  </si>
  <si>
    <t>Spend &gt; 5000</t>
  </si>
  <si>
    <t>Spend &gt; 7500</t>
  </si>
  <si>
    <t>Hotels</t>
  </si>
  <si>
    <t>General Spends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</si>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</sst>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$-409]* #,##0.00_);_([$$-409]* \(#,##0.00\);_([$$-409]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0" xfId="0" applyNumberFormat="1"/>
    <xf numFmtId="0" fontId="0" fillId="0" borderId="6" xfId="0" applyFill="1" applyBorder="1" applyAlignment="1">
      <alignment horizontal="center"/>
    </xf>
    <xf numFmtId="166" fontId="0" fillId="0" borderId="0" xfId="1" applyNumberFormat="1" applyFont="1"/>
    <xf numFmtId="0" fontId="0" fillId="0" borderId="0" xfId="0" applyNumberForma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13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4" fontId="0" fillId="0" borderId="14" xfId="0" applyNumberFormat="1" applyBorder="1" applyAlignment="1">
      <alignment vertical="center"/>
    </xf>
    <xf numFmtId="164" fontId="0" fillId="0" borderId="12" xfId="0" applyNumberFormat="1" applyBorder="1"/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/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1" applyNumberFormat="1" applyFont="1" applyBorder="1" applyAlignment="1">
      <alignment horizontal="center" vertical="center"/>
    </xf>
    <xf numFmtId="0" fontId="0" fillId="0" borderId="10" xfId="1" applyNumberFormat="1" applyFont="1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6" fontId="0" fillId="0" borderId="11" xfId="1" applyNumberFormat="1" applyFont="1" applyBorder="1" applyAlignment="1">
      <alignment horizontal="center"/>
    </xf>
    <xf numFmtId="166" fontId="0" fillId="0" borderId="12" xfId="1" applyNumberFormat="1" applyFont="1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0" fontId="0" fillId="0" borderId="11" xfId="1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3" xfId="1" applyNumberFormat="1" applyFont="1" applyBorder="1" applyAlignment="1">
      <alignment horizontal="center" vertical="center"/>
    </xf>
    <xf numFmtId="0" fontId="0" fillId="0" borderId="11" xfId="1" applyNumberFormat="1" applyFont="1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166" fontId="0" fillId="0" borderId="14" xfId="1" applyNumberFormat="1" applyFont="1" applyBorder="1" applyAlignment="1">
      <alignment horizontal="center" vertical="center"/>
    </xf>
    <xf numFmtId="166" fontId="0" fillId="0" borderId="13" xfId="1" applyNumberFormat="1" applyFont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vertical="center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5EAD-56B3-40E5-A84D-FEC23DF14834}">
  <dimension ref="B1:R50"/>
  <sheetViews>
    <sheetView showGridLines="0" tabSelected="1" zoomScale="80" zoomScaleNormal="80" workbookViewId="0"/>
  </sheetViews>
  <sheetFormatPr defaultRowHeight="14.5" x14ac:dyDescent="0.35"/>
  <cols>
    <col min="2" max="2" width="15.6328125" bestFit="1" customWidth="1"/>
    <col min="3" max="3" width="38.453125" bestFit="1" customWidth="1"/>
    <col min="4" max="4" width="10.90625" style="5" bestFit="1" customWidth="1"/>
    <col min="5" max="5" width="10.90625" style="5" customWidth="1"/>
    <col min="6" max="6" width="28.6328125" style="5" bestFit="1" customWidth="1"/>
    <col min="7" max="7" width="29.36328125" bestFit="1" customWidth="1"/>
    <col min="8" max="8" width="16.81640625" style="5" bestFit="1" customWidth="1"/>
    <col min="9" max="9" width="12.90625" bestFit="1" customWidth="1"/>
    <col min="10" max="10" width="11.26953125" style="5" bestFit="1" customWidth="1"/>
    <col min="11" max="11" width="14.08984375" style="5" bestFit="1" customWidth="1"/>
    <col min="12" max="12" width="20.6328125" bestFit="1" customWidth="1"/>
    <col min="13" max="13" width="12.90625" style="5" bestFit="1" customWidth="1"/>
    <col min="14" max="14" width="12.90625" style="7" bestFit="1" customWidth="1"/>
    <col min="15" max="15" width="23.1796875" style="7" bestFit="1" customWidth="1"/>
    <col min="16" max="16" width="17.1796875" style="8" bestFit="1" customWidth="1"/>
    <col min="17" max="17" width="10.453125" style="5" bestFit="1" customWidth="1"/>
    <col min="18" max="18" width="14.08984375" style="5" bestFit="1" customWidth="1"/>
  </cols>
  <sheetData>
    <row r="1" spans="2:18" ht="15" thickBot="1" x14ac:dyDescent="0.4">
      <c r="D1"/>
      <c r="E1"/>
      <c r="F1"/>
      <c r="H1"/>
      <c r="J1"/>
      <c r="K1"/>
      <c r="M1"/>
      <c r="N1"/>
      <c r="O1"/>
      <c r="P1"/>
      <c r="Q1"/>
      <c r="R1"/>
    </row>
    <row r="2" spans="2:18" ht="15" thickBot="1" x14ac:dyDescent="0.4">
      <c r="D2"/>
      <c r="E2"/>
      <c r="F2"/>
      <c r="G2" s="1" t="s">
        <v>7</v>
      </c>
      <c r="H2" s="6"/>
      <c r="I2" s="2"/>
      <c r="J2" s="4"/>
      <c r="K2" s="3"/>
      <c r="N2"/>
      <c r="O2"/>
      <c r="P2"/>
      <c r="Q2"/>
      <c r="R2"/>
    </row>
    <row r="3" spans="2:18" ht="15" thickBot="1" x14ac:dyDescent="0.4">
      <c r="B3" s="13" t="s">
        <v>41</v>
      </c>
      <c r="C3" s="12" t="s">
        <v>0</v>
      </c>
      <c r="D3" s="12" t="s">
        <v>5</v>
      </c>
      <c r="E3" s="12" t="s">
        <v>9</v>
      </c>
      <c r="F3" s="12" t="s">
        <v>6</v>
      </c>
      <c r="G3" s="28" t="s">
        <v>1</v>
      </c>
      <c r="H3" s="28" t="s">
        <v>19</v>
      </c>
      <c r="I3" s="28" t="s">
        <v>11</v>
      </c>
      <c r="J3" s="28" t="s">
        <v>13</v>
      </c>
      <c r="K3" s="28" t="s">
        <v>10</v>
      </c>
      <c r="L3" s="12" t="s">
        <v>1</v>
      </c>
      <c r="M3" s="12" t="s">
        <v>2</v>
      </c>
      <c r="N3" s="76" t="s">
        <v>3</v>
      </c>
      <c r="O3" s="12" t="s">
        <v>31</v>
      </c>
      <c r="P3" s="12" t="s">
        <v>30</v>
      </c>
      <c r="Q3" s="12" t="s">
        <v>4</v>
      </c>
      <c r="R3" s="12" t="s">
        <v>10</v>
      </c>
    </row>
    <row r="4" spans="2:18" x14ac:dyDescent="0.35">
      <c r="B4" s="10" t="s">
        <v>42</v>
      </c>
      <c r="C4" s="14" t="s">
        <v>8</v>
      </c>
      <c r="D4" s="20">
        <f>1.18*1000</f>
        <v>1180</v>
      </c>
      <c r="E4" s="20">
        <f>1.18*4500</f>
        <v>5310</v>
      </c>
      <c r="F4" s="20">
        <v>0</v>
      </c>
      <c r="G4" s="29" t="s">
        <v>12</v>
      </c>
      <c r="H4" s="20">
        <v>0</v>
      </c>
      <c r="I4" s="29">
        <v>4000</v>
      </c>
      <c r="J4" s="49">
        <v>0.43</v>
      </c>
      <c r="K4" s="49">
        <f>I4*J4</f>
        <v>1720</v>
      </c>
      <c r="L4" s="14" t="s">
        <v>14</v>
      </c>
      <c r="M4" s="20">
        <v>10000</v>
      </c>
      <c r="N4" s="59">
        <f>2000+(10000/100)*2</f>
        <v>2200</v>
      </c>
      <c r="O4" s="14"/>
      <c r="P4" s="59">
        <v>2000</v>
      </c>
      <c r="Q4" s="20">
        <v>0.43</v>
      </c>
      <c r="R4" s="20">
        <f>Q4*O4</f>
        <v>0</v>
      </c>
    </row>
    <row r="5" spans="2:18" x14ac:dyDescent="0.35">
      <c r="B5" s="10"/>
      <c r="C5" s="15"/>
      <c r="D5" s="15"/>
      <c r="E5" s="15"/>
      <c r="F5" s="26"/>
      <c r="G5" s="30" t="s">
        <v>20</v>
      </c>
      <c r="H5" s="26"/>
      <c r="I5" s="30">
        <v>4000</v>
      </c>
      <c r="J5" s="50">
        <v>0.43</v>
      </c>
      <c r="K5" s="50">
        <f>I5*J5</f>
        <v>1720</v>
      </c>
      <c r="L5" s="15"/>
      <c r="M5" s="26"/>
      <c r="N5" s="60"/>
      <c r="O5" s="15"/>
      <c r="P5" s="60"/>
      <c r="Q5" s="26"/>
      <c r="R5" s="26"/>
    </row>
    <row r="6" spans="2:18" x14ac:dyDescent="0.35">
      <c r="B6" s="10"/>
      <c r="C6" s="15"/>
      <c r="D6" s="15"/>
      <c r="E6" s="15"/>
      <c r="F6" s="26"/>
      <c r="G6" s="30" t="s">
        <v>15</v>
      </c>
      <c r="H6" s="26"/>
      <c r="I6" s="30">
        <v>5000</v>
      </c>
      <c r="J6" s="50">
        <v>0.43</v>
      </c>
      <c r="K6" s="50">
        <f>I6*J6</f>
        <v>2150</v>
      </c>
      <c r="L6" s="15"/>
      <c r="M6" s="26"/>
      <c r="N6" s="60"/>
      <c r="O6" s="15"/>
      <c r="P6" s="60"/>
      <c r="Q6" s="26"/>
      <c r="R6" s="26"/>
    </row>
    <row r="7" spans="2:18" x14ac:dyDescent="0.35">
      <c r="B7" s="10"/>
      <c r="C7" s="15"/>
      <c r="D7" s="15"/>
      <c r="E7" s="15"/>
      <c r="F7" s="26"/>
      <c r="G7" s="30" t="s">
        <v>16</v>
      </c>
      <c r="H7" s="26"/>
      <c r="I7" s="30">
        <v>4000</v>
      </c>
      <c r="J7" s="50">
        <v>0.43</v>
      </c>
      <c r="K7" s="50">
        <f>I7*J7</f>
        <v>1720</v>
      </c>
      <c r="L7" s="18" t="s">
        <v>36</v>
      </c>
      <c r="M7" s="57">
        <v>100</v>
      </c>
      <c r="N7" s="61">
        <v>2</v>
      </c>
      <c r="O7" s="18"/>
      <c r="P7" s="61">
        <v>0</v>
      </c>
      <c r="Q7" s="57">
        <v>0.43</v>
      </c>
      <c r="R7" s="57">
        <f>(O7/M7)*N7*Q7</f>
        <v>0</v>
      </c>
    </row>
    <row r="8" spans="2:18" ht="15" thickBot="1" x14ac:dyDescent="0.4">
      <c r="B8" s="10"/>
      <c r="C8" s="16"/>
      <c r="D8" s="16"/>
      <c r="E8" s="16"/>
      <c r="F8" s="27"/>
      <c r="G8" s="31" t="s">
        <v>17</v>
      </c>
      <c r="H8" s="27"/>
      <c r="I8" s="31">
        <v>2000</v>
      </c>
      <c r="J8" s="51">
        <v>0.43</v>
      </c>
      <c r="K8" s="51">
        <f>I8*J8</f>
        <v>860</v>
      </c>
      <c r="L8" s="11"/>
      <c r="M8" s="25"/>
      <c r="N8" s="62"/>
      <c r="O8" s="11"/>
      <c r="P8" s="62"/>
      <c r="Q8" s="25"/>
      <c r="R8" s="25"/>
    </row>
    <row r="9" spans="2:18" x14ac:dyDescent="0.35">
      <c r="B9" s="10"/>
      <c r="C9" s="9" t="s">
        <v>18</v>
      </c>
      <c r="D9" s="21">
        <f>1.18*495</f>
        <v>584.1</v>
      </c>
      <c r="E9" s="21">
        <f>1.18*495</f>
        <v>584.1</v>
      </c>
      <c r="F9" s="21">
        <v>40000</v>
      </c>
      <c r="G9" s="32" t="s">
        <v>12</v>
      </c>
      <c r="H9" s="41">
        <v>10000</v>
      </c>
      <c r="I9" s="32">
        <v>0</v>
      </c>
      <c r="J9" s="21">
        <v>0</v>
      </c>
      <c r="K9" s="21">
        <v>500</v>
      </c>
      <c r="L9" s="47" t="s">
        <v>21</v>
      </c>
      <c r="M9" s="58">
        <v>100</v>
      </c>
      <c r="N9" s="63">
        <v>20</v>
      </c>
      <c r="O9" s="82"/>
      <c r="P9" s="88">
        <v>500</v>
      </c>
      <c r="Q9" s="98">
        <v>0.43</v>
      </c>
      <c r="R9" s="24">
        <f>(O9/M9)*N9*Q9</f>
        <v>0</v>
      </c>
    </row>
    <row r="10" spans="2:18" x14ac:dyDescent="0.3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30" t="s">
        <v>22</v>
      </c>
      <c r="M10" s="50">
        <v>100</v>
      </c>
      <c r="N10" s="64">
        <v>20</v>
      </c>
      <c r="O10" s="83"/>
      <c r="P10" s="89">
        <v>500</v>
      </c>
      <c r="Q10" s="99">
        <v>0.43</v>
      </c>
      <c r="R10" s="50">
        <f>(O10/M10)*N10*Q10</f>
        <v>0</v>
      </c>
    </row>
    <row r="11" spans="2:18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30" t="s">
        <v>23</v>
      </c>
      <c r="M11" s="50">
        <v>100</v>
      </c>
      <c r="N11" s="64">
        <v>10</v>
      </c>
      <c r="O11" s="83"/>
      <c r="P11" s="60">
        <v>250</v>
      </c>
      <c r="Q11" s="26">
        <v>0.43</v>
      </c>
      <c r="R11" s="50">
        <f>(O11/M11)*N11*Q11</f>
        <v>0</v>
      </c>
    </row>
    <row r="12" spans="2:18" x14ac:dyDescent="0.3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0" t="s">
        <v>24</v>
      </c>
      <c r="M12" s="50">
        <v>100</v>
      </c>
      <c r="N12" s="64">
        <v>10</v>
      </c>
      <c r="O12" s="83"/>
      <c r="P12" s="60"/>
      <c r="Q12" s="26"/>
      <c r="R12" s="50">
        <f>(O12/M12)*N12*Q12</f>
        <v>0</v>
      </c>
    </row>
    <row r="13" spans="2:18" x14ac:dyDescent="0.3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0" t="s">
        <v>25</v>
      </c>
      <c r="M13" s="50">
        <v>100</v>
      </c>
      <c r="N13" s="64">
        <v>10</v>
      </c>
      <c r="O13" s="83"/>
      <c r="P13" s="60"/>
      <c r="Q13" s="26"/>
      <c r="R13" s="50">
        <f>(O13/M13)*N13*Q13</f>
        <v>0</v>
      </c>
    </row>
    <row r="14" spans="2:18" x14ac:dyDescent="0.3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0" t="s">
        <v>26</v>
      </c>
      <c r="M14" s="50">
        <v>100</v>
      </c>
      <c r="N14" s="64">
        <v>10</v>
      </c>
      <c r="O14" s="83"/>
      <c r="P14" s="60"/>
      <c r="Q14" s="26"/>
      <c r="R14" s="50">
        <f>(O14/M14)*N14*Q14</f>
        <v>0</v>
      </c>
    </row>
    <row r="15" spans="2:18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30" t="s">
        <v>27</v>
      </c>
      <c r="M15" s="50">
        <v>100</v>
      </c>
      <c r="N15" s="64">
        <v>10</v>
      </c>
      <c r="O15" s="83"/>
      <c r="P15" s="60"/>
      <c r="Q15" s="26"/>
      <c r="R15" s="50">
        <f>(O15/M15)*N15*Q15</f>
        <v>0</v>
      </c>
    </row>
    <row r="16" spans="2:18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0" t="s">
        <v>28</v>
      </c>
      <c r="M16" s="50">
        <v>100</v>
      </c>
      <c r="N16" s="64">
        <v>10</v>
      </c>
      <c r="O16" s="83"/>
      <c r="P16" s="60"/>
      <c r="Q16" s="26"/>
      <c r="R16" s="50">
        <f>(O16/M16)*N16*Q16</f>
        <v>0</v>
      </c>
    </row>
    <row r="17" spans="2:18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0" t="s">
        <v>29</v>
      </c>
      <c r="M17" s="50">
        <v>100</v>
      </c>
      <c r="N17" s="64">
        <v>10</v>
      </c>
      <c r="O17" s="83"/>
      <c r="P17" s="60"/>
      <c r="Q17" s="26"/>
      <c r="R17" s="50">
        <f>(O17/M17)*N17*Q17</f>
        <v>0</v>
      </c>
    </row>
    <row r="18" spans="2:18" ht="15" thickBot="1" x14ac:dyDescent="0.4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53" t="s">
        <v>36</v>
      </c>
      <c r="M18" s="46">
        <v>100</v>
      </c>
      <c r="N18" s="64">
        <v>2</v>
      </c>
      <c r="O18" s="72"/>
      <c r="P18" s="90">
        <v>0</v>
      </c>
      <c r="Q18" s="100">
        <v>0.43</v>
      </c>
      <c r="R18" s="101">
        <f>(O18/M18)*N18*Q18</f>
        <v>0</v>
      </c>
    </row>
    <row r="19" spans="2:18" x14ac:dyDescent="0.35">
      <c r="B19" s="10"/>
      <c r="C19" s="9" t="s">
        <v>32</v>
      </c>
      <c r="D19" s="21">
        <f>1.18*1000</f>
        <v>1180</v>
      </c>
      <c r="E19" s="21">
        <f>1.18*4500</f>
        <v>5310</v>
      </c>
      <c r="F19" s="21">
        <v>150000</v>
      </c>
      <c r="G19" s="33" t="s">
        <v>12</v>
      </c>
      <c r="H19" s="42">
        <v>0</v>
      </c>
      <c r="I19" s="33">
        <v>4000</v>
      </c>
      <c r="J19" s="42">
        <v>0.43</v>
      </c>
      <c r="K19" s="42">
        <f>J19*I19</f>
        <v>1720</v>
      </c>
      <c r="L19" s="32" t="s">
        <v>14</v>
      </c>
      <c r="M19" s="21">
        <v>4000</v>
      </c>
      <c r="N19" s="65">
        <f>1000+(4000/100)*2</f>
        <v>1080</v>
      </c>
      <c r="O19" s="84"/>
      <c r="P19" s="65">
        <v>1000</v>
      </c>
      <c r="Q19" s="21">
        <v>0.43</v>
      </c>
      <c r="R19" s="21">
        <f t="shared" ref="R19" si="0">Q19*O19</f>
        <v>0</v>
      </c>
    </row>
    <row r="20" spans="2:18" x14ac:dyDescent="0.35">
      <c r="B20" s="10"/>
      <c r="C20" s="10"/>
      <c r="D20" s="10"/>
      <c r="E20" s="10"/>
      <c r="F20" s="10"/>
      <c r="G20" s="34" t="s">
        <v>20</v>
      </c>
      <c r="H20" s="43">
        <v>0</v>
      </c>
      <c r="I20" s="34">
        <v>2000</v>
      </c>
      <c r="J20" s="43">
        <v>0.43</v>
      </c>
      <c r="K20" s="43">
        <f>J20*I20</f>
        <v>860</v>
      </c>
      <c r="L20" s="54"/>
      <c r="M20" s="20"/>
      <c r="N20" s="59"/>
      <c r="O20" s="85"/>
      <c r="P20" s="59"/>
      <c r="Q20" s="20"/>
      <c r="R20" s="20"/>
    </row>
    <row r="21" spans="2:18" ht="15" thickBot="1" x14ac:dyDescent="0.4">
      <c r="B21" s="11"/>
      <c r="C21" s="10"/>
      <c r="D21" s="10"/>
      <c r="E21" s="10"/>
      <c r="F21" s="10"/>
      <c r="G21" s="35" t="s">
        <v>15</v>
      </c>
      <c r="H21" s="44">
        <v>0</v>
      </c>
      <c r="I21" s="36">
        <v>5000</v>
      </c>
      <c r="J21" s="44">
        <v>0.43</v>
      </c>
      <c r="K21" s="44">
        <f>J21*I21</f>
        <v>2150</v>
      </c>
      <c r="L21" s="55" t="s">
        <v>36</v>
      </c>
      <c r="M21" s="45">
        <v>100</v>
      </c>
      <c r="N21" s="66">
        <v>2</v>
      </c>
      <c r="O21" s="86"/>
      <c r="P21" s="66">
        <v>0</v>
      </c>
      <c r="Q21" s="45">
        <v>0.43</v>
      </c>
      <c r="R21" s="45">
        <f>(O21/M21)*N21*Q21</f>
        <v>0</v>
      </c>
    </row>
    <row r="22" spans="2:18" x14ac:dyDescent="0.35">
      <c r="B22" s="9" t="s">
        <v>44</v>
      </c>
      <c r="C22" s="17" t="s">
        <v>33</v>
      </c>
      <c r="D22" s="21">
        <f>1.18*1000</f>
        <v>1180</v>
      </c>
      <c r="E22" s="21">
        <f>1.18*1000</f>
        <v>1180</v>
      </c>
      <c r="F22" s="21">
        <v>30000</v>
      </c>
      <c r="G22" s="32" t="s">
        <v>12</v>
      </c>
      <c r="H22" s="21">
        <v>0</v>
      </c>
      <c r="I22" s="32">
        <v>250</v>
      </c>
      <c r="J22" s="21">
        <v>1</v>
      </c>
      <c r="K22" s="21">
        <f>J22*I22</f>
        <v>250</v>
      </c>
      <c r="L22" s="33" t="s">
        <v>34</v>
      </c>
      <c r="M22" s="42">
        <v>150</v>
      </c>
      <c r="N22" s="77">
        <v>4</v>
      </c>
      <c r="O22" s="70"/>
      <c r="P22" s="63">
        <v>0</v>
      </c>
      <c r="Q22" s="42">
        <v>1</v>
      </c>
      <c r="R22" s="42">
        <f>(O22/M22)*N22*Q22</f>
        <v>0</v>
      </c>
    </row>
    <row r="23" spans="2:18" x14ac:dyDescent="0.35">
      <c r="B23" s="10"/>
      <c r="C23" s="15"/>
      <c r="D23" s="22"/>
      <c r="E23" s="10"/>
      <c r="F23" s="10"/>
      <c r="G23" s="10"/>
      <c r="H23" s="10"/>
      <c r="I23" s="10"/>
      <c r="J23" s="10"/>
      <c r="K23" s="10"/>
      <c r="L23" s="34" t="s">
        <v>35</v>
      </c>
      <c r="M23" s="43">
        <v>150</v>
      </c>
      <c r="N23" s="78">
        <v>2</v>
      </c>
      <c r="O23" s="71"/>
      <c r="P23" s="64">
        <v>0</v>
      </c>
      <c r="Q23" s="43">
        <v>1</v>
      </c>
      <c r="R23" s="43">
        <f>(O23/M23)*N23*Q23</f>
        <v>0</v>
      </c>
    </row>
    <row r="24" spans="2:18" ht="15" thickBot="1" x14ac:dyDescent="0.4">
      <c r="B24" s="10"/>
      <c r="C24" s="18"/>
      <c r="D24" s="22"/>
      <c r="E24" s="10"/>
      <c r="F24" s="10"/>
      <c r="G24" s="10"/>
      <c r="H24" s="10"/>
      <c r="I24" s="10"/>
      <c r="J24" s="10"/>
      <c r="K24" s="10"/>
      <c r="L24" s="36" t="s">
        <v>36</v>
      </c>
      <c r="M24" s="44">
        <v>150</v>
      </c>
      <c r="N24" s="79">
        <v>1</v>
      </c>
      <c r="O24" s="73"/>
      <c r="P24" s="66">
        <v>0</v>
      </c>
      <c r="Q24" s="44">
        <v>1</v>
      </c>
      <c r="R24" s="44">
        <f>(O24/M24)*N24*Q24</f>
        <v>0</v>
      </c>
    </row>
    <row r="25" spans="2:18" x14ac:dyDescent="0.35">
      <c r="B25" s="10"/>
      <c r="C25" s="17" t="s">
        <v>37</v>
      </c>
      <c r="D25" s="23">
        <f>1.18*500</f>
        <v>590</v>
      </c>
      <c r="E25" s="23">
        <f>1.18*500</f>
        <v>590</v>
      </c>
      <c r="F25" s="23">
        <v>50000</v>
      </c>
      <c r="G25" s="33" t="s">
        <v>12</v>
      </c>
      <c r="H25" s="42">
        <v>5000</v>
      </c>
      <c r="I25" s="33">
        <v>1000</v>
      </c>
      <c r="J25" s="42">
        <v>1</v>
      </c>
      <c r="K25" s="42">
        <f>J25*I25</f>
        <v>1000</v>
      </c>
      <c r="L25" s="33" t="s">
        <v>39</v>
      </c>
      <c r="M25" s="42">
        <v>500</v>
      </c>
      <c r="N25" s="77">
        <v>250</v>
      </c>
      <c r="O25" s="70"/>
      <c r="P25" s="88">
        <v>0</v>
      </c>
      <c r="Q25" s="42">
        <v>1</v>
      </c>
      <c r="R25" s="42">
        <f>(O25/M25)*N25*Q25</f>
        <v>0</v>
      </c>
    </row>
    <row r="26" spans="2:18" ht="15" thickBot="1" x14ac:dyDescent="0.4">
      <c r="B26" s="10"/>
      <c r="C26" s="18"/>
      <c r="D26" s="18"/>
      <c r="E26" s="18"/>
      <c r="F26" s="18"/>
      <c r="G26" s="36" t="s">
        <v>38</v>
      </c>
      <c r="H26" s="44">
        <v>0</v>
      </c>
      <c r="I26" s="36">
        <v>799</v>
      </c>
      <c r="J26" s="44">
        <v>1</v>
      </c>
      <c r="K26" s="44">
        <f>J26*I26</f>
        <v>799</v>
      </c>
      <c r="L26" s="36" t="s">
        <v>36</v>
      </c>
      <c r="M26" s="44">
        <v>100</v>
      </c>
      <c r="N26" s="79">
        <v>1</v>
      </c>
      <c r="O26" s="73"/>
      <c r="P26" s="91">
        <v>0</v>
      </c>
      <c r="Q26" s="44">
        <v>1</v>
      </c>
      <c r="R26" s="44">
        <f>(O26/M26)*N26*Q26</f>
        <v>0</v>
      </c>
    </row>
    <row r="27" spans="2:18" x14ac:dyDescent="0.35">
      <c r="B27" s="10"/>
      <c r="C27" s="17" t="s">
        <v>40</v>
      </c>
      <c r="D27" s="23">
        <f>1.18*1000</f>
        <v>1180</v>
      </c>
      <c r="E27" s="23">
        <f>1.18*1000</f>
        <v>1180</v>
      </c>
      <c r="F27" s="23">
        <v>30000</v>
      </c>
      <c r="G27" s="37" t="s">
        <v>12</v>
      </c>
      <c r="H27" s="23">
        <v>0</v>
      </c>
      <c r="I27" s="37">
        <v>2500</v>
      </c>
      <c r="J27" s="23">
        <v>0.35</v>
      </c>
      <c r="K27" s="23">
        <f>I27*J27</f>
        <v>875</v>
      </c>
      <c r="L27" s="33" t="s">
        <v>35</v>
      </c>
      <c r="M27" s="42">
        <v>125</v>
      </c>
      <c r="N27" s="77">
        <v>10</v>
      </c>
      <c r="O27" s="70"/>
      <c r="P27" s="88">
        <v>0</v>
      </c>
      <c r="Q27" s="42">
        <v>0.35</v>
      </c>
      <c r="R27" s="42">
        <f>(O27/M27)*N27*Q27</f>
        <v>0</v>
      </c>
    </row>
    <row r="28" spans="2:18" x14ac:dyDescent="0.35">
      <c r="B28" s="10"/>
      <c r="C28" s="15"/>
      <c r="D28" s="15"/>
      <c r="E28" s="15"/>
      <c r="F28" s="15"/>
      <c r="G28" s="38"/>
      <c r="H28" s="26"/>
      <c r="I28" s="38"/>
      <c r="J28" s="26"/>
      <c r="K28" s="26"/>
      <c r="L28" s="34" t="s">
        <v>43</v>
      </c>
      <c r="M28" s="43">
        <v>125</v>
      </c>
      <c r="N28" s="78">
        <v>1</v>
      </c>
      <c r="O28" s="71"/>
      <c r="P28" s="89">
        <v>0</v>
      </c>
      <c r="Q28" s="43">
        <v>0.35</v>
      </c>
      <c r="R28" s="43">
        <f>(O28/M28)*N28*Q28</f>
        <v>0</v>
      </c>
    </row>
    <row r="29" spans="2:18" ht="15" thickBot="1" x14ac:dyDescent="0.4">
      <c r="B29" s="11"/>
      <c r="C29" s="18"/>
      <c r="D29" s="18"/>
      <c r="E29" s="18"/>
      <c r="F29" s="18"/>
      <c r="G29" s="39" t="s">
        <v>46</v>
      </c>
      <c r="H29" s="45">
        <v>30000</v>
      </c>
      <c r="I29" s="39">
        <v>300</v>
      </c>
      <c r="J29" s="45">
        <v>0.35</v>
      </c>
      <c r="K29" s="45">
        <f>J29*I29</f>
        <v>105</v>
      </c>
      <c r="L29" s="36" t="s">
        <v>36</v>
      </c>
      <c r="M29" s="44">
        <v>125</v>
      </c>
      <c r="N29" s="79">
        <v>1</v>
      </c>
      <c r="O29" s="73"/>
      <c r="P29" s="91">
        <v>0</v>
      </c>
      <c r="Q29" s="44">
        <v>0.35</v>
      </c>
      <c r="R29" s="44">
        <f>(O29/M29)*N29*Q29</f>
        <v>0</v>
      </c>
    </row>
    <row r="30" spans="2:18" x14ac:dyDescent="0.35">
      <c r="B30" s="9" t="s">
        <v>56</v>
      </c>
      <c r="C30" s="17" t="s">
        <v>45</v>
      </c>
      <c r="D30" s="23">
        <f>1.18*500</f>
        <v>590</v>
      </c>
      <c r="E30" s="23">
        <f>1.18*500</f>
        <v>590</v>
      </c>
      <c r="F30" s="23">
        <v>50000</v>
      </c>
      <c r="G30" s="47" t="s">
        <v>12</v>
      </c>
      <c r="H30" s="42">
        <v>10000</v>
      </c>
      <c r="I30" s="47">
        <v>0</v>
      </c>
      <c r="J30" s="42">
        <v>0</v>
      </c>
      <c r="K30" s="42">
        <v>590</v>
      </c>
      <c r="L30" s="33" t="s">
        <v>48</v>
      </c>
      <c r="M30" s="42">
        <v>150</v>
      </c>
      <c r="N30" s="77">
        <v>4</v>
      </c>
      <c r="O30" s="70"/>
      <c r="P30" s="88">
        <v>0</v>
      </c>
      <c r="Q30" s="42">
        <v>0.3</v>
      </c>
      <c r="R30" s="42">
        <f>(O30/M30)*N30*Q30</f>
        <v>0</v>
      </c>
    </row>
    <row r="31" spans="2:18" ht="15" thickBot="1" x14ac:dyDescent="0.4">
      <c r="B31" s="10"/>
      <c r="C31" s="18"/>
      <c r="D31" s="18"/>
      <c r="E31" s="18"/>
      <c r="F31" s="18"/>
      <c r="G31" s="35" t="s">
        <v>47</v>
      </c>
      <c r="H31" s="44">
        <v>50000</v>
      </c>
      <c r="I31" s="35">
        <v>0</v>
      </c>
      <c r="J31" s="44">
        <v>0</v>
      </c>
      <c r="K31" s="44">
        <v>500</v>
      </c>
      <c r="L31" s="36" t="s">
        <v>36</v>
      </c>
      <c r="M31" s="44">
        <v>150</v>
      </c>
      <c r="N31" s="79">
        <v>2</v>
      </c>
      <c r="O31" s="73"/>
      <c r="P31" s="91">
        <v>0</v>
      </c>
      <c r="Q31" s="44">
        <v>0.3</v>
      </c>
      <c r="R31" s="44">
        <f>(O31/M31)*N31*Q31</f>
        <v>0</v>
      </c>
    </row>
    <row r="32" spans="2:18" x14ac:dyDescent="0.35">
      <c r="B32" s="10"/>
      <c r="C32" s="9" t="s">
        <v>49</v>
      </c>
      <c r="D32" s="21">
        <f>1.18*2500</f>
        <v>2950</v>
      </c>
      <c r="E32" s="21">
        <f>1.18*2500</f>
        <v>2950</v>
      </c>
      <c r="F32" s="21">
        <v>300000</v>
      </c>
      <c r="G32" s="19" t="s">
        <v>12</v>
      </c>
      <c r="H32" s="42">
        <v>0</v>
      </c>
      <c r="I32" s="47">
        <v>2500</v>
      </c>
      <c r="J32" s="42">
        <v>0.3</v>
      </c>
      <c r="K32" s="42">
        <f>J32*I32</f>
        <v>750</v>
      </c>
      <c r="L32" s="17" t="s">
        <v>36</v>
      </c>
      <c r="M32" s="23">
        <v>150</v>
      </c>
      <c r="N32" s="67">
        <v>4</v>
      </c>
      <c r="O32" s="87"/>
      <c r="P32" s="92">
        <v>0</v>
      </c>
      <c r="Q32" s="23">
        <v>0.3</v>
      </c>
      <c r="R32" s="23">
        <f>(O32/M32)*N32*Q32</f>
        <v>0</v>
      </c>
    </row>
    <row r="33" spans="2:18" x14ac:dyDescent="0.35">
      <c r="B33" s="10"/>
      <c r="C33" s="10"/>
      <c r="D33" s="22"/>
      <c r="E33" s="22"/>
      <c r="F33" s="22"/>
      <c r="G33" s="30" t="s">
        <v>50</v>
      </c>
      <c r="H33" s="43">
        <v>500000</v>
      </c>
      <c r="I33" s="30">
        <v>10000</v>
      </c>
      <c r="J33" s="43">
        <v>0.3</v>
      </c>
      <c r="K33" s="52">
        <f>J33*I33</f>
        <v>3000</v>
      </c>
      <c r="L33" s="14"/>
      <c r="M33" s="20"/>
      <c r="N33" s="68"/>
      <c r="O33" s="85"/>
      <c r="P33" s="93"/>
      <c r="Q33" s="20"/>
      <c r="R33" s="20"/>
    </row>
    <row r="34" spans="2:18" x14ac:dyDescent="0.35">
      <c r="B34" s="10"/>
      <c r="C34" s="10"/>
      <c r="D34" s="10"/>
      <c r="E34" s="10"/>
      <c r="F34" s="10"/>
      <c r="G34" s="30" t="s">
        <v>51</v>
      </c>
      <c r="H34" s="43">
        <v>800000</v>
      </c>
      <c r="I34" s="30">
        <v>5000</v>
      </c>
      <c r="J34" s="43">
        <v>0.3</v>
      </c>
      <c r="K34" s="43">
        <f>J34*I34</f>
        <v>1500</v>
      </c>
      <c r="L34" s="15"/>
      <c r="M34" s="26"/>
      <c r="N34" s="60"/>
      <c r="O34" s="15"/>
      <c r="P34" s="15"/>
      <c r="Q34" s="15"/>
      <c r="R34" s="15"/>
    </row>
    <row r="35" spans="2:18" ht="15" thickBot="1" x14ac:dyDescent="0.4">
      <c r="B35" s="10"/>
      <c r="C35" s="10"/>
      <c r="D35" s="10"/>
      <c r="E35" s="10"/>
      <c r="F35" s="10"/>
      <c r="G35" s="35" t="s">
        <v>52</v>
      </c>
      <c r="H35" s="44">
        <v>0</v>
      </c>
      <c r="I35" s="35">
        <v>0</v>
      </c>
      <c r="J35" s="44">
        <v>0</v>
      </c>
      <c r="K35" s="44">
        <v>1500</v>
      </c>
      <c r="L35" s="18"/>
      <c r="M35" s="57"/>
      <c r="N35" s="61"/>
      <c r="O35" s="18"/>
      <c r="P35" s="18"/>
      <c r="Q35" s="18"/>
      <c r="R35" s="18"/>
    </row>
    <row r="36" spans="2:18" x14ac:dyDescent="0.35">
      <c r="B36" s="10"/>
      <c r="C36" s="9" t="s">
        <v>53</v>
      </c>
      <c r="D36" s="21">
        <f>1.18*1000</f>
        <v>1180</v>
      </c>
      <c r="E36" s="21">
        <f>1.18*1000</f>
        <v>1180</v>
      </c>
      <c r="F36" s="21">
        <v>100000</v>
      </c>
      <c r="G36" s="33" t="s">
        <v>12</v>
      </c>
      <c r="H36" s="42">
        <v>0</v>
      </c>
      <c r="I36" s="33">
        <v>1000</v>
      </c>
      <c r="J36" s="42">
        <v>0.3</v>
      </c>
      <c r="K36" s="42">
        <f>J36*I36</f>
        <v>300</v>
      </c>
      <c r="L36" s="17" t="s">
        <v>36</v>
      </c>
      <c r="M36" s="23">
        <v>150</v>
      </c>
      <c r="N36" s="67">
        <v>4</v>
      </c>
      <c r="O36" s="87"/>
      <c r="P36" s="94">
        <v>0</v>
      </c>
      <c r="Q36" s="23">
        <v>0.3</v>
      </c>
      <c r="R36" s="23">
        <f>(O36/M36)*N36*Q36</f>
        <v>0</v>
      </c>
    </row>
    <row r="37" spans="2:18" x14ac:dyDescent="0.35">
      <c r="B37" s="10"/>
      <c r="C37" s="10"/>
      <c r="D37" s="10"/>
      <c r="E37" s="10"/>
      <c r="F37" s="10"/>
      <c r="G37" s="30" t="s">
        <v>54</v>
      </c>
      <c r="H37" s="43">
        <v>300000</v>
      </c>
      <c r="I37" s="34">
        <v>5000</v>
      </c>
      <c r="J37" s="43">
        <v>0.3</v>
      </c>
      <c r="K37" s="43">
        <f t="shared" ref="K37:K38" si="1">J37*I37</f>
        <v>1500</v>
      </c>
      <c r="L37" s="15"/>
      <c r="M37" s="15"/>
      <c r="N37" s="60"/>
      <c r="O37" s="15"/>
      <c r="P37" s="15"/>
      <c r="Q37" s="15"/>
      <c r="R37" s="26"/>
    </row>
    <row r="38" spans="2:18" x14ac:dyDescent="0.35">
      <c r="B38" s="10"/>
      <c r="C38" s="10"/>
      <c r="D38" s="10"/>
      <c r="E38" s="10"/>
      <c r="F38" s="10"/>
      <c r="G38" s="30" t="s">
        <v>55</v>
      </c>
      <c r="H38" s="43">
        <v>500000</v>
      </c>
      <c r="I38" s="34">
        <v>2500</v>
      </c>
      <c r="J38" s="43">
        <v>0.3</v>
      </c>
      <c r="K38" s="43">
        <f t="shared" si="1"/>
        <v>750</v>
      </c>
      <c r="L38" s="15"/>
      <c r="M38" s="15"/>
      <c r="N38" s="60"/>
      <c r="O38" s="15"/>
      <c r="P38" s="15"/>
      <c r="Q38" s="15"/>
      <c r="R38" s="15"/>
    </row>
    <row r="39" spans="2:18" ht="15" thickBot="1" x14ac:dyDescent="0.4">
      <c r="B39" s="11"/>
      <c r="C39" s="10"/>
      <c r="D39" s="10"/>
      <c r="E39" s="10"/>
      <c r="F39" s="10"/>
      <c r="G39" s="36" t="s">
        <v>52</v>
      </c>
      <c r="H39" s="44">
        <v>0</v>
      </c>
      <c r="I39" s="36">
        <v>0</v>
      </c>
      <c r="J39" s="44">
        <v>0</v>
      </c>
      <c r="K39" s="44">
        <v>1500</v>
      </c>
      <c r="L39" s="18"/>
      <c r="M39" s="18"/>
      <c r="N39" s="61"/>
      <c r="O39" s="18"/>
      <c r="P39" s="18"/>
      <c r="Q39" s="18"/>
      <c r="R39" s="18"/>
    </row>
    <row r="40" spans="2:18" ht="15" thickBot="1" x14ac:dyDescent="0.4">
      <c r="B40" s="12" t="s">
        <v>59</v>
      </c>
      <c r="C40" s="19" t="s">
        <v>57</v>
      </c>
      <c r="D40" s="24">
        <v>0</v>
      </c>
      <c r="E40" s="24">
        <v>0</v>
      </c>
      <c r="F40" s="24">
        <v>0</v>
      </c>
      <c r="G40" s="40" t="s">
        <v>12</v>
      </c>
      <c r="H40" s="24">
        <v>20000</v>
      </c>
      <c r="I40" s="40">
        <v>0</v>
      </c>
      <c r="J40" s="24">
        <v>0</v>
      </c>
      <c r="K40" s="24">
        <v>2000</v>
      </c>
      <c r="L40" s="40" t="s">
        <v>58</v>
      </c>
      <c r="M40" s="24">
        <v>150</v>
      </c>
      <c r="N40" s="80">
        <v>2</v>
      </c>
      <c r="O40" s="69"/>
      <c r="P40" s="95">
        <v>0</v>
      </c>
      <c r="Q40" s="24">
        <v>0.33</v>
      </c>
      <c r="R40" s="102">
        <f>(O40/M40)*N40*Q40</f>
        <v>0</v>
      </c>
    </row>
    <row r="41" spans="2:18" x14ac:dyDescent="0.35">
      <c r="B41" s="9" t="s">
        <v>73</v>
      </c>
      <c r="C41" s="9" t="s">
        <v>60</v>
      </c>
      <c r="D41" s="21">
        <v>0</v>
      </c>
      <c r="E41" s="21">
        <v>0</v>
      </c>
      <c r="F41" s="21">
        <v>0</v>
      </c>
      <c r="G41" s="32" t="s">
        <v>61</v>
      </c>
      <c r="H41" s="21">
        <v>0</v>
      </c>
      <c r="I41" s="32">
        <v>0</v>
      </c>
      <c r="J41" s="21">
        <v>0</v>
      </c>
      <c r="K41" s="21">
        <v>0</v>
      </c>
      <c r="L41" s="33" t="s">
        <v>62</v>
      </c>
      <c r="M41" s="42">
        <v>100</v>
      </c>
      <c r="N41" s="77">
        <v>5</v>
      </c>
      <c r="O41" s="70"/>
      <c r="P41" s="88">
        <v>0</v>
      </c>
      <c r="Q41" s="42">
        <v>1</v>
      </c>
      <c r="R41" s="42">
        <f>(O41/M41)*N41*Q41</f>
        <v>0</v>
      </c>
    </row>
    <row r="42" spans="2:18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34" t="s">
        <v>63</v>
      </c>
      <c r="M42" s="43">
        <v>100</v>
      </c>
      <c r="N42" s="78">
        <v>2</v>
      </c>
      <c r="O42" s="71"/>
      <c r="P42" s="89">
        <v>0</v>
      </c>
      <c r="Q42" s="43">
        <v>1</v>
      </c>
      <c r="R42" s="43">
        <f>(O42/M42)*N42*Q42</f>
        <v>0</v>
      </c>
    </row>
    <row r="43" spans="2:18" ht="15" thickBot="1" x14ac:dyDescent="0.4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48" t="s">
        <v>36</v>
      </c>
      <c r="M43" s="46">
        <v>100</v>
      </c>
      <c r="N43" s="81">
        <v>1</v>
      </c>
      <c r="O43" s="72"/>
      <c r="P43" s="96">
        <v>0</v>
      </c>
      <c r="Q43" s="46">
        <v>1</v>
      </c>
      <c r="R43" s="46">
        <f>(O43/M43)*N43*Q43</f>
        <v>0</v>
      </c>
    </row>
    <row r="44" spans="2:18" x14ac:dyDescent="0.35">
      <c r="B44" s="10"/>
      <c r="C44" s="9" t="s">
        <v>64</v>
      </c>
      <c r="D44" s="21">
        <f>1.18*500</f>
        <v>590</v>
      </c>
      <c r="E44" s="21">
        <f>1.18*500</f>
        <v>590</v>
      </c>
      <c r="F44" s="21">
        <v>150000</v>
      </c>
      <c r="G44" s="33" t="s">
        <v>52</v>
      </c>
      <c r="H44" s="42">
        <v>0</v>
      </c>
      <c r="I44" s="33">
        <v>0</v>
      </c>
      <c r="J44" s="42">
        <v>0</v>
      </c>
      <c r="K44" s="42">
        <v>1500</v>
      </c>
      <c r="L44" s="33" t="s">
        <v>66</v>
      </c>
      <c r="M44" s="42">
        <v>500</v>
      </c>
      <c r="N44" s="77">
        <f>250/0.25</f>
        <v>1000</v>
      </c>
      <c r="O44" s="70"/>
      <c r="P44" s="88">
        <v>0</v>
      </c>
      <c r="Q44" s="42">
        <v>0.25</v>
      </c>
      <c r="R44" s="42">
        <f>(O44/M44)*N44*Q44</f>
        <v>0</v>
      </c>
    </row>
    <row r="45" spans="2:18" ht="15" thickBot="1" x14ac:dyDescent="0.4">
      <c r="B45" s="10"/>
      <c r="C45" s="10"/>
      <c r="D45" s="10"/>
      <c r="E45" s="10"/>
      <c r="F45" s="10"/>
      <c r="G45" s="36" t="s">
        <v>65</v>
      </c>
      <c r="H45" s="44">
        <v>0</v>
      </c>
      <c r="I45" s="36">
        <v>0</v>
      </c>
      <c r="J45" s="44">
        <v>0</v>
      </c>
      <c r="K45" s="44">
        <v>250</v>
      </c>
      <c r="L45" s="36" t="s">
        <v>36</v>
      </c>
      <c r="M45" s="44">
        <v>100</v>
      </c>
      <c r="N45" s="79">
        <v>2</v>
      </c>
      <c r="O45" s="73"/>
      <c r="P45" s="91">
        <v>0</v>
      </c>
      <c r="Q45" s="44">
        <v>0.25</v>
      </c>
      <c r="R45" s="44">
        <f>(O45/M45)*N45*Q45</f>
        <v>0</v>
      </c>
    </row>
    <row r="46" spans="2:18" x14ac:dyDescent="0.35">
      <c r="B46" s="10"/>
      <c r="C46" s="9" t="s">
        <v>67</v>
      </c>
      <c r="D46" s="21">
        <v>500</v>
      </c>
      <c r="E46" s="21">
        <v>0</v>
      </c>
      <c r="F46" s="21">
        <v>0</v>
      </c>
      <c r="G46" s="33" t="s">
        <v>12</v>
      </c>
      <c r="H46" s="42">
        <v>0</v>
      </c>
      <c r="I46" s="33">
        <v>0</v>
      </c>
      <c r="J46" s="42">
        <v>0</v>
      </c>
      <c r="K46" s="42">
        <v>500</v>
      </c>
      <c r="L46" s="33" t="s">
        <v>68</v>
      </c>
      <c r="M46" s="42">
        <v>200</v>
      </c>
      <c r="N46" s="77">
        <v>2</v>
      </c>
      <c r="O46" s="70"/>
      <c r="P46" s="88">
        <v>0</v>
      </c>
      <c r="Q46" s="42">
        <v>1</v>
      </c>
      <c r="R46" s="42">
        <f>(O46/M46)*N46*Q46</f>
        <v>0</v>
      </c>
    </row>
    <row r="47" spans="2:18" x14ac:dyDescent="0.35">
      <c r="B47" s="10"/>
      <c r="C47" s="10"/>
      <c r="D47" s="22"/>
      <c r="E47" s="22"/>
      <c r="F47" s="22"/>
      <c r="G47" s="34" t="s">
        <v>69</v>
      </c>
      <c r="H47" s="43">
        <v>5000</v>
      </c>
      <c r="I47" s="34">
        <v>1250</v>
      </c>
      <c r="J47" s="43">
        <v>1</v>
      </c>
      <c r="K47" s="43">
        <f>J47*I47</f>
        <v>1250</v>
      </c>
      <c r="L47" s="34" t="s">
        <v>71</v>
      </c>
      <c r="M47" s="43">
        <v>200</v>
      </c>
      <c r="N47" s="78">
        <v>3</v>
      </c>
      <c r="O47" s="71"/>
      <c r="P47" s="89">
        <v>0</v>
      </c>
      <c r="Q47" s="43">
        <v>1</v>
      </c>
      <c r="R47" s="43">
        <f>(O47/M47)*N47*Q47</f>
        <v>0</v>
      </c>
    </row>
    <row r="48" spans="2:18" x14ac:dyDescent="0.35">
      <c r="B48" s="10"/>
      <c r="C48" s="10"/>
      <c r="D48" s="22"/>
      <c r="E48" s="22"/>
      <c r="F48" s="22"/>
      <c r="G48" s="34" t="s">
        <v>70</v>
      </c>
      <c r="H48" s="43">
        <v>7500</v>
      </c>
      <c r="I48" s="34">
        <v>1500</v>
      </c>
      <c r="J48" s="43">
        <v>1</v>
      </c>
      <c r="K48" s="43">
        <f>J48*I48</f>
        <v>1500</v>
      </c>
      <c r="L48" s="38" t="s">
        <v>72</v>
      </c>
      <c r="M48" s="26">
        <v>200</v>
      </c>
      <c r="N48" s="74">
        <v>1</v>
      </c>
      <c r="O48" s="71"/>
      <c r="P48" s="97">
        <v>0</v>
      </c>
      <c r="Q48" s="26">
        <v>1</v>
      </c>
      <c r="R48" s="26">
        <f>(O48/M48)*N48*Q48</f>
        <v>0</v>
      </c>
    </row>
    <row r="49" spans="2:18" x14ac:dyDescent="0.35">
      <c r="B49" s="10"/>
      <c r="C49" s="10"/>
      <c r="D49" s="22"/>
      <c r="E49" s="22"/>
      <c r="F49" s="22"/>
      <c r="G49" s="34" t="s">
        <v>52</v>
      </c>
      <c r="H49" s="43">
        <v>0</v>
      </c>
      <c r="I49" s="34">
        <v>0</v>
      </c>
      <c r="J49" s="43">
        <v>0</v>
      </c>
      <c r="K49" s="43">
        <v>1500</v>
      </c>
      <c r="L49" s="38"/>
      <c r="M49" s="15"/>
      <c r="N49" s="60"/>
      <c r="O49" s="71"/>
      <c r="P49" s="15"/>
      <c r="Q49" s="15"/>
      <c r="R49" s="15"/>
    </row>
    <row r="50" spans="2:18" ht="15" thickBot="1" x14ac:dyDescent="0.4">
      <c r="B50" s="11"/>
      <c r="C50" s="11"/>
      <c r="D50" s="25"/>
      <c r="E50" s="25"/>
      <c r="F50" s="25"/>
      <c r="G50" s="48" t="s">
        <v>65</v>
      </c>
      <c r="H50" s="46">
        <v>0</v>
      </c>
      <c r="I50" s="48">
        <v>0</v>
      </c>
      <c r="J50" s="46">
        <v>0</v>
      </c>
      <c r="K50" s="46">
        <v>250</v>
      </c>
      <c r="L50" s="56"/>
      <c r="M50" s="16"/>
      <c r="N50" s="75"/>
      <c r="O50" s="72"/>
      <c r="P50" s="16"/>
      <c r="Q50" s="16"/>
      <c r="R50" s="16"/>
    </row>
  </sheetData>
  <mergeCells count="117">
    <mergeCell ref="R48:R50"/>
    <mergeCell ref="C46:C50"/>
    <mergeCell ref="D46:D50"/>
    <mergeCell ref="E46:E50"/>
    <mergeCell ref="F46:F50"/>
    <mergeCell ref="B41:B50"/>
    <mergeCell ref="L48:L50"/>
    <mergeCell ref="M48:M50"/>
    <mergeCell ref="N48:N50"/>
    <mergeCell ref="P48:P50"/>
    <mergeCell ref="Q48:Q50"/>
    <mergeCell ref="C44:C45"/>
    <mergeCell ref="D44:D45"/>
    <mergeCell ref="E44:E45"/>
    <mergeCell ref="F44:F45"/>
    <mergeCell ref="H41:H43"/>
    <mergeCell ref="I41:I43"/>
    <mergeCell ref="J41:J43"/>
    <mergeCell ref="K41:K43"/>
    <mergeCell ref="C41:C43"/>
    <mergeCell ref="D41:D43"/>
    <mergeCell ref="E41:E43"/>
    <mergeCell ref="F41:F43"/>
    <mergeCell ref="G41:G43"/>
    <mergeCell ref="R36:R39"/>
    <mergeCell ref="C36:C39"/>
    <mergeCell ref="D36:D39"/>
    <mergeCell ref="E36:E39"/>
    <mergeCell ref="F36:F39"/>
    <mergeCell ref="B30:B39"/>
    <mergeCell ref="L36:L39"/>
    <mergeCell ref="M36:M39"/>
    <mergeCell ref="N36:N39"/>
    <mergeCell ref="O36:O39"/>
    <mergeCell ref="P36:P39"/>
    <mergeCell ref="Q36:Q39"/>
    <mergeCell ref="M32:M35"/>
    <mergeCell ref="N32:N35"/>
    <mergeCell ref="O32:O35"/>
    <mergeCell ref="P32:P35"/>
    <mergeCell ref="Q32:Q35"/>
    <mergeCell ref="R32:R35"/>
    <mergeCell ref="B22:B29"/>
    <mergeCell ref="C30:C31"/>
    <mergeCell ref="D30:D31"/>
    <mergeCell ref="E30:E31"/>
    <mergeCell ref="F30:F31"/>
    <mergeCell ref="L32:L35"/>
    <mergeCell ref="C32:C35"/>
    <mergeCell ref="D32:D35"/>
    <mergeCell ref="E32:E35"/>
    <mergeCell ref="F32:F35"/>
    <mergeCell ref="F27:F29"/>
    <mergeCell ref="E27:E29"/>
    <mergeCell ref="C27:C29"/>
    <mergeCell ref="D27:D29"/>
    <mergeCell ref="K27:K28"/>
    <mergeCell ref="J27:J28"/>
    <mergeCell ref="I27:I28"/>
    <mergeCell ref="H27:H28"/>
    <mergeCell ref="G27:G28"/>
    <mergeCell ref="C25:C26"/>
    <mergeCell ref="D25:D26"/>
    <mergeCell ref="E25:E26"/>
    <mergeCell ref="F25:F26"/>
    <mergeCell ref="B4:B21"/>
    <mergeCell ref="P19:P20"/>
    <mergeCell ref="Q19:Q20"/>
    <mergeCell ref="R19:R20"/>
    <mergeCell ref="C22:C24"/>
    <mergeCell ref="D22:D24"/>
    <mergeCell ref="E22:E24"/>
    <mergeCell ref="F22:F24"/>
    <mergeCell ref="G22:G24"/>
    <mergeCell ref="H22:H24"/>
    <mergeCell ref="L19:L20"/>
    <mergeCell ref="M19:M20"/>
    <mergeCell ref="N19:N20"/>
    <mergeCell ref="O19:O20"/>
    <mergeCell ref="I22:I24"/>
    <mergeCell ref="J22:J24"/>
    <mergeCell ref="K22:K24"/>
    <mergeCell ref="O7:O8"/>
    <mergeCell ref="N7:N8"/>
    <mergeCell ref="M7:M8"/>
    <mergeCell ref="L7:L8"/>
    <mergeCell ref="P11:P17"/>
    <mergeCell ref="Q11:Q17"/>
    <mergeCell ref="P4:P6"/>
    <mergeCell ref="Q4:Q6"/>
    <mergeCell ref="R4:R6"/>
    <mergeCell ref="R7:R8"/>
    <mergeCell ref="Q7:Q8"/>
    <mergeCell ref="P7:P8"/>
    <mergeCell ref="C19:C21"/>
    <mergeCell ref="D19:D21"/>
    <mergeCell ref="E19:E21"/>
    <mergeCell ref="F19:F21"/>
    <mergeCell ref="I9:I18"/>
    <mergeCell ref="J9:J18"/>
    <mergeCell ref="K9:K18"/>
    <mergeCell ref="C9:C18"/>
    <mergeCell ref="D9:D18"/>
    <mergeCell ref="E9:E18"/>
    <mergeCell ref="F9:F18"/>
    <mergeCell ref="G9:G18"/>
    <mergeCell ref="H9:H18"/>
    <mergeCell ref="H4:H8"/>
    <mergeCell ref="L4:L6"/>
    <mergeCell ref="M4:M6"/>
    <mergeCell ref="N4:N6"/>
    <mergeCell ref="O4:O6"/>
    <mergeCell ref="G2:K2"/>
    <mergeCell ref="F4:F8"/>
    <mergeCell ref="C4:C8"/>
    <mergeCell ref="D4:D8"/>
    <mergeCell ref="E4:E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19718-7BE1-4D81-8322-038F9ABB36E9}"/>
</file>

<file path=customXml/itemProps2.xml><?xml version="1.0" encoding="utf-8"?>
<ds:datastoreItem xmlns:ds="http://schemas.openxmlformats.org/officeDocument/2006/customXml" ds:itemID="{3ACD0D68-A547-410A-984A-F67656C7C880}"/>
</file>

<file path=customXml/itemProps3.xml><?xml version="1.0" encoding="utf-8"?>
<ds:datastoreItem xmlns:ds="http://schemas.openxmlformats.org/officeDocument/2006/customXml" ds:itemID="{4C04BC27-1989-4039-8B8F-A16315F26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Aggarwal</dc:creator>
  <cp:lastModifiedBy>Sudhanshu Aggarwal</cp:lastModifiedBy>
  <dcterms:created xsi:type="dcterms:W3CDTF">2020-03-25T12:34:43Z</dcterms:created>
  <dcterms:modified xsi:type="dcterms:W3CDTF">2020-03-25T19:13:06Z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