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nshu.aggarwal\Desktop\Personal Docs\Investments\"/>
    </mc:Choice>
  </mc:AlternateContent>
  <xr:revisionPtr revIDLastSave="0" documentId="13_ncr:1_{4FCB7B31-77F7-4856-BDE4-646E66923D19}" xr6:coauthVersionLast="45" xr6:coauthVersionMax="45" xr10:uidLastSave="{00000000-0000-0000-0000-000000000000}"/>
  <bookViews>
    <workbookView xWindow="-110" yWindow="-110" windowWidth="19420" windowHeight="11020" activeTab="1" xr2:uid="{FA14CB77-7CAB-4612-A612-71B30CBE0DDD}"/>
  </bookViews>
  <sheets>
    <sheet name="Portfolio" sheetId="2" r:id="rId1"/>
    <sheet name="Dividend" sheetId="1" r:id="rId2"/>
  </sheets>
  <definedNames>
    <definedName name="_xlnm._FilterDatabase" localSheetId="1" hidden="1">Dividend!$B$2:$D$7</definedName>
    <definedName name="_xlnm._FilterDatabase" localSheetId="0" hidden="1">Portfolio!$B$4:$N$28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G29" i="2" s="1"/>
  <c r="F5" i="2"/>
  <c r="C7" i="2"/>
  <c r="E29" i="2"/>
  <c r="G21" i="2" l="1"/>
  <c r="G19" i="2"/>
  <c r="G26" i="2"/>
  <c r="G17" i="2"/>
  <c r="G15" i="2"/>
  <c r="G14" i="2"/>
  <c r="G13" i="2"/>
  <c r="G9" i="2"/>
  <c r="G11" i="2"/>
  <c r="G24" i="2"/>
  <c r="G18" i="2"/>
  <c r="G23" i="2"/>
  <c r="G20" i="2"/>
  <c r="G10" i="2"/>
  <c r="G22" i="2"/>
  <c r="G28" i="2"/>
  <c r="G27" i="2"/>
  <c r="G5" i="2"/>
  <c r="G25" i="2"/>
  <c r="G7" i="2"/>
  <c r="G12" i="2"/>
  <c r="G6" i="2"/>
  <c r="G8" i="2"/>
  <c r="G16" i="2"/>
  <c r="W10" i="2" l="1"/>
  <c r="T10" i="2"/>
  <c r="S10" i="2"/>
  <c r="R10" i="2"/>
  <c r="X7" i="2"/>
  <c r="X10" i="2" s="1"/>
  <c r="Y7" i="2" l="1"/>
  <c r="E6" i="2"/>
  <c r="E7" i="2"/>
  <c r="E8" i="2"/>
  <c r="E9" i="2"/>
  <c r="E10" i="2"/>
  <c r="E5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Z7" i="2" l="1"/>
  <c r="Z10" i="2" s="1"/>
  <c r="Y10" i="2"/>
</calcChain>
</file>

<file path=xl/sharedStrings.xml><?xml version="1.0" encoding="utf-8"?>
<sst xmlns="http://schemas.openxmlformats.org/spreadsheetml/2006/main" count="77" uniqueCount="45">
  <si>
    <t>TCS</t>
  </si>
  <si>
    <t>Date</t>
  </si>
  <si>
    <t>Stocks</t>
  </si>
  <si>
    <t>Dividend Earned</t>
  </si>
  <si>
    <t>Castrol India</t>
  </si>
  <si>
    <t>Stock</t>
  </si>
  <si>
    <t>Amount Invested</t>
  </si>
  <si>
    <t>Quantity</t>
  </si>
  <si>
    <t>Selling Price</t>
  </si>
  <si>
    <t>Profit</t>
  </si>
  <si>
    <t>Profit %</t>
  </si>
  <si>
    <t>Adaninet</t>
  </si>
  <si>
    <t>Investor</t>
  </si>
  <si>
    <t>EIHotel</t>
  </si>
  <si>
    <t>GMRINFRA</t>
  </si>
  <si>
    <t>HDFCBank</t>
  </si>
  <si>
    <t>HDFCLife</t>
  </si>
  <si>
    <t>Hindunilvr</t>
  </si>
  <si>
    <t>INDHotel</t>
  </si>
  <si>
    <t>Indigo</t>
  </si>
  <si>
    <t>Infy</t>
  </si>
  <si>
    <t>ITC</t>
  </si>
  <si>
    <t>KotakBank</t>
  </si>
  <si>
    <t>LT</t>
  </si>
  <si>
    <t>LTI</t>
  </si>
  <si>
    <t>Maruti</t>
  </si>
  <si>
    <t>PVR</t>
  </si>
  <si>
    <t>Radico</t>
  </si>
  <si>
    <t>SBICard</t>
  </si>
  <si>
    <t>SBIN</t>
  </si>
  <si>
    <t>Tata Motors</t>
  </si>
  <si>
    <t>UBL</t>
  </si>
  <si>
    <t>Wipro</t>
  </si>
  <si>
    <t>Dad</t>
  </si>
  <si>
    <t>Buying Price/Unit</t>
  </si>
  <si>
    <t>Selling Price/Unit</t>
  </si>
  <si>
    <t>Transaction Charges</t>
  </si>
  <si>
    <t>Total</t>
  </si>
  <si>
    <t>Dividend Yield</t>
  </si>
  <si>
    <t>Total Investment</t>
  </si>
  <si>
    <t>Yes Bank</t>
  </si>
  <si>
    <t>UnitdSpr</t>
  </si>
  <si>
    <t>Realized Selling Price</t>
  </si>
  <si>
    <t>Realizaed Selling Price</t>
  </si>
  <si>
    <t>52 Week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</si>
</sst>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5" fontId="0" fillId="0" borderId="1" xfId="0" applyNumberFormat="1" applyBorder="1"/>
    <xf numFmtId="15" fontId="0" fillId="0" borderId="1" xfId="0" applyNumberFormat="1" applyBorder="1" applyAlignment="1">
      <alignment vertical="center"/>
    </xf>
    <xf numFmtId="43" fontId="0" fillId="0" borderId="0" xfId="2" applyFont="1"/>
    <xf numFmtId="10" fontId="0" fillId="0" borderId="0" xfId="3" applyNumberFormat="1" applyFon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3" fontId="0" fillId="2" borderId="1" xfId="2" applyFont="1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44" fontId="2" fillId="3" borderId="1" xfId="0" applyNumberFormat="1" applyFont="1" applyFill="1" applyBorder="1"/>
    <xf numFmtId="43" fontId="2" fillId="3" borderId="1" xfId="2" applyFont="1" applyFill="1" applyBorder="1"/>
    <xf numFmtId="0" fontId="2" fillId="3" borderId="1" xfId="0" applyFont="1" applyFill="1" applyBorder="1"/>
    <xf numFmtId="10" fontId="2" fillId="3" borderId="1" xfId="3" applyNumberFormat="1" applyFont="1" applyFill="1" applyBorder="1"/>
    <xf numFmtId="0" fontId="2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43" fontId="2" fillId="3" borderId="1" xfId="2" applyFont="1" applyFill="1" applyBorder="1" applyAlignment="1">
      <alignment horizontal="center"/>
    </xf>
    <xf numFmtId="10" fontId="2" fillId="3" borderId="1" xfId="3" applyNumberFormat="1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44" fontId="0" fillId="0" borderId="1" xfId="1" applyFont="1" applyBorder="1" applyAlignment="1"/>
    <xf numFmtId="15" fontId="0" fillId="0" borderId="1" xfId="0" applyNumberFormat="1" applyBorder="1" applyAlignment="1"/>
    <xf numFmtId="44" fontId="0" fillId="0" borderId="0" xfId="0" applyNumberFormat="1"/>
    <xf numFmtId="0" fontId="0" fillId="0" borderId="1" xfId="0" applyFill="1" applyBorder="1" applyAlignment="1">
      <alignment horizontal="center"/>
    </xf>
    <xf numFmtId="43" fontId="0" fillId="0" borderId="1" xfId="2" applyFont="1" applyBorder="1"/>
    <xf numFmtId="10" fontId="0" fillId="0" borderId="1" xfId="3" applyNumberFormat="1" applyFont="1" applyBorder="1"/>
    <xf numFmtId="44" fontId="0" fillId="0" borderId="1" xfId="0" applyNumberFormat="1" applyBorder="1"/>
    <xf numFmtId="0" fontId="2" fillId="3" borderId="1" xfId="0" applyFont="1" applyFill="1" applyBorder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74B0-A320-4DC0-8419-9E393E462BC0}">
  <dimension ref="B2:Z29"/>
  <sheetViews>
    <sheetView showGridLines="0" zoomScale="80" zoomScaleNormal="80" workbookViewId="0">
      <selection activeCell="A4" sqref="A4"/>
    </sheetView>
  </sheetViews>
  <sheetFormatPr defaultRowHeight="14.5" x14ac:dyDescent="0.35"/>
  <cols>
    <col min="2" max="2" width="15.1796875" bestFit="1" customWidth="1"/>
    <col min="3" max="3" width="12.36328125" bestFit="1" customWidth="1"/>
    <col min="4" max="4" width="16.453125" style="1" bestFit="1" customWidth="1"/>
    <col min="5" max="5" width="9.26953125" style="6" bestFit="1" customWidth="1"/>
    <col min="6" max="6" width="16.54296875" style="1" bestFit="1" customWidth="1"/>
    <col min="7" max="7" width="16.54296875" style="1" customWidth="1"/>
    <col min="8" max="8" width="16.54296875" style="7" customWidth="1"/>
    <col min="9" max="9" width="13.6328125" style="1" bestFit="1" customWidth="1"/>
    <col min="10" max="10" width="16.36328125" style="1" bestFit="1" customWidth="1"/>
    <col min="11" max="11" width="11.90625" style="1" bestFit="1" customWidth="1"/>
    <col min="12" max="12" width="19.1796875" style="1" bestFit="1" customWidth="1"/>
    <col min="13" max="13" width="19.54296875" style="1" bestFit="1" customWidth="1"/>
    <col min="14" max="14" width="5.6328125" bestFit="1" customWidth="1"/>
    <col min="15" max="15" width="7.6328125" style="7" bestFit="1" customWidth="1"/>
    <col min="17" max="17" width="9.453125" bestFit="1" customWidth="1"/>
    <col min="18" max="18" width="7.81640625" bestFit="1" customWidth="1"/>
    <col min="19" max="19" width="16.453125" bestFit="1" customWidth="1"/>
    <col min="20" max="20" width="9.26953125" bestFit="1" customWidth="1"/>
    <col min="21" max="21" width="16.54296875" bestFit="1" customWidth="1"/>
    <col min="22" max="22" width="16.36328125" bestFit="1" customWidth="1"/>
    <col min="23" max="23" width="11.90625" bestFit="1" customWidth="1"/>
    <col min="24" max="24" width="19.1796875" bestFit="1" customWidth="1"/>
    <col min="25" max="25" width="19.54296875" bestFit="1" customWidth="1"/>
    <col min="26" max="26" width="10.6328125" bestFit="1" customWidth="1"/>
    <col min="27" max="27" width="7.6328125" bestFit="1" customWidth="1"/>
  </cols>
  <sheetData>
    <row r="2" spans="2:26" x14ac:dyDescent="0.35">
      <c r="B2" s="2" t="s">
        <v>39</v>
      </c>
      <c r="C2" s="35">
        <f>SUM(C4:C29)+SUM(R4:R6)+SUM(R8:R9)</f>
        <v>117904.2</v>
      </c>
    </row>
    <row r="4" spans="2:26" x14ac:dyDescent="0.35">
      <c r="B4" s="8" t="s">
        <v>5</v>
      </c>
      <c r="C4" s="9" t="s">
        <v>6</v>
      </c>
      <c r="D4" s="10" t="s">
        <v>7</v>
      </c>
      <c r="E4" s="9" t="s">
        <v>34</v>
      </c>
      <c r="F4" s="9" t="s">
        <v>3</v>
      </c>
      <c r="G4" s="11" t="s">
        <v>38</v>
      </c>
      <c r="H4" s="9" t="s">
        <v>44</v>
      </c>
      <c r="I4" s="9" t="s">
        <v>35</v>
      </c>
      <c r="J4" s="9" t="s">
        <v>8</v>
      </c>
      <c r="K4" s="9" t="s">
        <v>36</v>
      </c>
      <c r="L4" s="9" t="s">
        <v>43</v>
      </c>
      <c r="M4" s="8" t="s">
        <v>9</v>
      </c>
      <c r="N4" s="11" t="s">
        <v>10</v>
      </c>
      <c r="O4"/>
      <c r="P4" s="21" t="s">
        <v>5</v>
      </c>
      <c r="Q4" s="21" t="s">
        <v>12</v>
      </c>
      <c r="R4" s="22" t="s">
        <v>6</v>
      </c>
      <c r="S4" s="23" t="s">
        <v>7</v>
      </c>
      <c r="T4" s="22" t="s">
        <v>34</v>
      </c>
      <c r="U4" s="22" t="s">
        <v>35</v>
      </c>
      <c r="V4" s="22" t="s">
        <v>8</v>
      </c>
      <c r="W4" s="22" t="s">
        <v>36</v>
      </c>
      <c r="X4" s="22" t="s">
        <v>42</v>
      </c>
      <c r="Y4" s="21" t="s">
        <v>9</v>
      </c>
      <c r="Z4" s="24" t="s">
        <v>10</v>
      </c>
    </row>
    <row r="5" spans="2:26" x14ac:dyDescent="0.35">
      <c r="B5" s="8" t="s">
        <v>11</v>
      </c>
      <c r="C5" s="9">
        <v>920.4</v>
      </c>
      <c r="D5" s="10">
        <v>6</v>
      </c>
      <c r="E5" s="9">
        <f t="shared" ref="E5:E29" si="0">C5/D5</f>
        <v>153.4</v>
      </c>
      <c r="F5" s="9">
        <f ca="1">SUMIF(Dividend!C:D,Portfolio!B5,Dividend!D:D)</f>
        <v>0</v>
      </c>
      <c r="G5" s="11">
        <f t="shared" ref="G5:G29" ca="1" si="1">IFERROR((F5/C5),0)</f>
        <v>0</v>
      </c>
      <c r="H5" s="9">
        <v>322.64999999999998</v>
      </c>
      <c r="I5" s="9"/>
      <c r="J5" s="9"/>
      <c r="K5" s="9"/>
      <c r="L5" s="9"/>
      <c r="M5" s="8"/>
      <c r="N5" s="11"/>
      <c r="O5"/>
      <c r="P5" s="8" t="s">
        <v>17</v>
      </c>
      <c r="Q5" s="8" t="s">
        <v>33</v>
      </c>
      <c r="R5" s="9">
        <v>9986</v>
      </c>
      <c r="S5" s="10">
        <v>5</v>
      </c>
      <c r="T5" s="9">
        <v>1997.2</v>
      </c>
      <c r="U5" s="9"/>
      <c r="V5" s="9"/>
      <c r="W5" s="9"/>
      <c r="X5" s="9"/>
      <c r="Y5" s="8"/>
      <c r="Z5" s="11"/>
    </row>
    <row r="6" spans="2:26" x14ac:dyDescent="0.35">
      <c r="B6" s="8" t="s">
        <v>4</v>
      </c>
      <c r="C6" s="9">
        <v>822.2</v>
      </c>
      <c r="D6" s="10">
        <v>7</v>
      </c>
      <c r="E6" s="9">
        <f t="shared" si="0"/>
        <v>117.45714285714287</v>
      </c>
      <c r="F6" s="9">
        <f ca="1">SUMIF(Dividend!C:D,Portfolio!B6,Dividend!D:D)</f>
        <v>21</v>
      </c>
      <c r="G6" s="11">
        <f t="shared" ca="1" si="1"/>
        <v>2.5541230844076866E-2</v>
      </c>
      <c r="H6" s="9">
        <v>162.05000000000001</v>
      </c>
      <c r="I6" s="9"/>
      <c r="J6" s="9"/>
      <c r="K6" s="9"/>
      <c r="L6" s="9"/>
      <c r="M6" s="8"/>
      <c r="N6" s="11"/>
      <c r="O6"/>
      <c r="P6" s="8" t="s">
        <v>0</v>
      </c>
      <c r="Q6" s="8" t="s">
        <v>33</v>
      </c>
      <c r="R6" s="9">
        <v>9353.75</v>
      </c>
      <c r="S6" s="10">
        <v>5</v>
      </c>
      <c r="T6" s="9">
        <v>1870.75</v>
      </c>
      <c r="U6" s="9"/>
      <c r="V6" s="9"/>
      <c r="W6" s="9"/>
      <c r="X6" s="9"/>
      <c r="Y6" s="8"/>
      <c r="Z6" s="11"/>
    </row>
    <row r="7" spans="2:26" x14ac:dyDescent="0.35">
      <c r="B7" s="8" t="s">
        <v>13</v>
      </c>
      <c r="C7" s="9">
        <f>871.2+672.65</f>
        <v>1543.85</v>
      </c>
      <c r="D7" s="10">
        <v>22</v>
      </c>
      <c r="E7" s="9">
        <f t="shared" si="0"/>
        <v>70.174999999999997</v>
      </c>
      <c r="F7" s="9">
        <f ca="1">SUMIF(Dividend!C:D,Portfolio!B7,Dividend!D:D)</f>
        <v>0</v>
      </c>
      <c r="G7" s="11">
        <f t="shared" ca="1" si="1"/>
        <v>0</v>
      </c>
      <c r="H7" s="9">
        <v>188</v>
      </c>
      <c r="I7" s="9"/>
      <c r="J7" s="9"/>
      <c r="K7" s="9"/>
      <c r="L7" s="9"/>
      <c r="M7" s="8"/>
      <c r="N7" s="11"/>
      <c r="O7"/>
      <c r="P7" s="12" t="s">
        <v>29</v>
      </c>
      <c r="Q7" s="12" t="s">
        <v>33</v>
      </c>
      <c r="R7" s="13">
        <v>8985</v>
      </c>
      <c r="S7" s="14">
        <v>50</v>
      </c>
      <c r="T7" s="13">
        <v>179.7</v>
      </c>
      <c r="U7" s="13">
        <v>201.25</v>
      </c>
      <c r="V7" s="13">
        <v>10062.5</v>
      </c>
      <c r="W7" s="13">
        <v>22</v>
      </c>
      <c r="X7" s="13">
        <f>V7-W7</f>
        <v>10040.5</v>
      </c>
      <c r="Y7" s="15">
        <f>X7-R7</f>
        <v>1055.5</v>
      </c>
      <c r="Z7" s="16">
        <f>Y7/R7</f>
        <v>0.11747356705620479</v>
      </c>
    </row>
    <row r="8" spans="2:26" x14ac:dyDescent="0.35">
      <c r="B8" s="8" t="s">
        <v>14</v>
      </c>
      <c r="C8" s="9">
        <v>811.9</v>
      </c>
      <c r="D8" s="10">
        <v>46</v>
      </c>
      <c r="E8" s="9">
        <f t="shared" si="0"/>
        <v>17.649999999999999</v>
      </c>
      <c r="F8" s="9">
        <f ca="1">SUMIF(Dividend!C:D,Portfolio!B8,Dividend!D:D)</f>
        <v>0</v>
      </c>
      <c r="G8" s="11">
        <f t="shared" ca="1" si="1"/>
        <v>0</v>
      </c>
      <c r="H8" s="9">
        <v>28.25</v>
      </c>
      <c r="I8" s="9"/>
      <c r="J8" s="9"/>
      <c r="K8" s="9"/>
      <c r="L8" s="9"/>
      <c r="M8" s="8"/>
      <c r="N8" s="11"/>
      <c r="O8"/>
      <c r="P8" s="8" t="s">
        <v>23</v>
      </c>
      <c r="Q8" s="8" t="s">
        <v>33</v>
      </c>
      <c r="R8" s="9">
        <v>8821.5</v>
      </c>
      <c r="S8" s="10">
        <v>10</v>
      </c>
      <c r="T8" s="9">
        <v>882.15</v>
      </c>
      <c r="U8" s="9"/>
      <c r="V8" s="9"/>
      <c r="W8" s="9"/>
      <c r="X8" s="9"/>
      <c r="Y8" s="8"/>
      <c r="Z8" s="11"/>
    </row>
    <row r="9" spans="2:26" x14ac:dyDescent="0.35">
      <c r="B9" s="8" t="s">
        <v>15</v>
      </c>
      <c r="C9" s="9">
        <v>2754</v>
      </c>
      <c r="D9" s="10">
        <v>3</v>
      </c>
      <c r="E9" s="9">
        <f t="shared" si="0"/>
        <v>918</v>
      </c>
      <c r="F9" s="9">
        <f ca="1">SUMIF(Dividend!C:D,Portfolio!B9,Dividend!D:D)</f>
        <v>0</v>
      </c>
      <c r="G9" s="11">
        <f t="shared" ca="1" si="1"/>
        <v>0</v>
      </c>
      <c r="H9" s="9">
        <v>1304</v>
      </c>
      <c r="I9" s="9"/>
      <c r="J9" s="9"/>
      <c r="K9" s="9"/>
      <c r="L9" s="9"/>
      <c r="M9" s="8"/>
      <c r="N9" s="11"/>
      <c r="O9"/>
      <c r="P9" s="8" t="s">
        <v>21</v>
      </c>
      <c r="Q9" s="8" t="s">
        <v>33</v>
      </c>
      <c r="R9" s="9">
        <v>8606.25</v>
      </c>
      <c r="S9" s="10">
        <v>50</v>
      </c>
      <c r="T9" s="9">
        <v>172.125</v>
      </c>
      <c r="U9" s="9"/>
      <c r="V9" s="9"/>
      <c r="W9" s="9"/>
      <c r="X9" s="9"/>
      <c r="Y9" s="8"/>
      <c r="Z9" s="11"/>
    </row>
    <row r="10" spans="2:26" x14ac:dyDescent="0.35">
      <c r="B10" s="8" t="s">
        <v>16</v>
      </c>
      <c r="C10" s="9">
        <v>1020.5</v>
      </c>
      <c r="D10" s="10">
        <v>2</v>
      </c>
      <c r="E10" s="9">
        <f t="shared" si="0"/>
        <v>510.25</v>
      </c>
      <c r="F10" s="9">
        <f ca="1">SUMIF(Dividend!C:D,Portfolio!B10,Dividend!D:D)</f>
        <v>0</v>
      </c>
      <c r="G10" s="11">
        <f t="shared" ca="1" si="1"/>
        <v>0</v>
      </c>
      <c r="H10" s="9">
        <v>647.5</v>
      </c>
      <c r="I10" s="9"/>
      <c r="J10" s="9"/>
      <c r="K10" s="9"/>
      <c r="L10" s="9"/>
      <c r="M10" s="8"/>
      <c r="N10" s="11"/>
      <c r="O10"/>
      <c r="P10" s="36" t="s">
        <v>37</v>
      </c>
      <c r="Q10" s="36"/>
      <c r="R10" s="17">
        <f>SUM(R4:R9)</f>
        <v>45752.5</v>
      </c>
      <c r="S10" s="18">
        <f>SUM(S4:S9)</f>
        <v>120</v>
      </c>
      <c r="T10" s="17">
        <f>SUM(T4:T9)</f>
        <v>5101.9249999999993</v>
      </c>
      <c r="U10" s="17"/>
      <c r="V10" s="19"/>
      <c r="W10" s="17">
        <f>SUM(W4:W9)</f>
        <v>22</v>
      </c>
      <c r="X10" s="17">
        <f>SUM(X4:X9)</f>
        <v>10040.5</v>
      </c>
      <c r="Y10" s="17">
        <f>SUM(Y4:Y9)</f>
        <v>1055.5</v>
      </c>
      <c r="Z10" s="20">
        <f>SUM(Z4:Z9)</f>
        <v>0.11747356705620479</v>
      </c>
    </row>
    <row r="11" spans="2:26" x14ac:dyDescent="0.35">
      <c r="B11" s="8" t="s">
        <v>17</v>
      </c>
      <c r="C11" s="9">
        <v>2344.4499999999998</v>
      </c>
      <c r="D11" s="10">
        <v>1</v>
      </c>
      <c r="E11" s="9">
        <f t="shared" si="0"/>
        <v>2344.4499999999998</v>
      </c>
      <c r="F11" s="9">
        <f ca="1">SUMIF(Dividend!C:D,Portfolio!B11,Dividend!D:D)</f>
        <v>141</v>
      </c>
      <c r="G11" s="11">
        <f t="shared" ca="1" si="1"/>
        <v>6.0142037578110007E-2</v>
      </c>
      <c r="H11" s="9">
        <v>2614</v>
      </c>
      <c r="I11" s="9"/>
      <c r="J11" s="9"/>
      <c r="K11" s="9"/>
      <c r="L11" s="9"/>
      <c r="M11" s="8"/>
      <c r="N11" s="11"/>
      <c r="O11"/>
      <c r="R11" s="31"/>
    </row>
    <row r="12" spans="2:26" x14ac:dyDescent="0.35">
      <c r="B12" s="8" t="s">
        <v>18</v>
      </c>
      <c r="C12" s="9">
        <v>833</v>
      </c>
      <c r="D12" s="10">
        <v>10</v>
      </c>
      <c r="E12" s="9">
        <f t="shared" si="0"/>
        <v>83.3</v>
      </c>
      <c r="F12" s="9">
        <f ca="1">SUMIF(Dividend!C:D,Portfolio!B12,Dividend!D:D)</f>
        <v>5</v>
      </c>
      <c r="G12" s="11">
        <f t="shared" ca="1" si="1"/>
        <v>6.0024009603841539E-3</v>
      </c>
      <c r="H12" s="9">
        <v>162.94999999999999</v>
      </c>
      <c r="I12" s="9"/>
      <c r="J12" s="9"/>
      <c r="K12" s="9"/>
      <c r="L12" s="9"/>
      <c r="M12" s="8"/>
      <c r="N12" s="11"/>
      <c r="O12"/>
    </row>
    <row r="13" spans="2:26" x14ac:dyDescent="0.35">
      <c r="B13" s="8" t="s">
        <v>19</v>
      </c>
      <c r="C13" s="9">
        <v>3066.15</v>
      </c>
      <c r="D13" s="10">
        <v>3</v>
      </c>
      <c r="E13" s="9">
        <f t="shared" si="0"/>
        <v>1022.0500000000001</v>
      </c>
      <c r="F13" s="9">
        <f ca="1">SUMIF(Dividend!C:D,Portfolio!B13,Dividend!D:D)</f>
        <v>0</v>
      </c>
      <c r="G13" s="11">
        <f t="shared" ca="1" si="1"/>
        <v>0</v>
      </c>
      <c r="H13" s="9">
        <v>1911</v>
      </c>
      <c r="I13" s="9"/>
      <c r="J13" s="9"/>
      <c r="K13" s="9"/>
      <c r="L13" s="9"/>
      <c r="M13" s="8"/>
      <c r="N13" s="11"/>
      <c r="O13"/>
    </row>
    <row r="14" spans="2:26" x14ac:dyDescent="0.35">
      <c r="B14" s="8" t="s">
        <v>20</v>
      </c>
      <c r="C14" s="9">
        <v>3191</v>
      </c>
      <c r="D14" s="10">
        <v>5</v>
      </c>
      <c r="E14" s="9">
        <f t="shared" si="0"/>
        <v>638.20000000000005</v>
      </c>
      <c r="F14" s="9">
        <f ca="1">SUMIF(Dividend!C:D,Portfolio!B14,Dividend!D:D)</f>
        <v>47.5</v>
      </c>
      <c r="G14" s="11">
        <f t="shared" ca="1" si="1"/>
        <v>1.4885615794421811E-2</v>
      </c>
      <c r="H14" s="9">
        <v>986</v>
      </c>
      <c r="I14" s="9"/>
      <c r="J14" s="9"/>
      <c r="K14" s="9"/>
      <c r="L14" s="9"/>
      <c r="M14" s="8"/>
      <c r="N14" s="11"/>
      <c r="O14"/>
    </row>
    <row r="15" spans="2:26" x14ac:dyDescent="0.35">
      <c r="B15" s="8" t="s">
        <v>21</v>
      </c>
      <c r="C15" s="9">
        <v>3623</v>
      </c>
      <c r="D15" s="10">
        <v>20</v>
      </c>
      <c r="E15" s="9">
        <f t="shared" si="0"/>
        <v>181.15</v>
      </c>
      <c r="F15" s="9">
        <f ca="1">SUMIF(Dividend!C:D,Portfolio!B15,Dividend!D:D)</f>
        <v>711</v>
      </c>
      <c r="G15" s="11">
        <f t="shared" ca="1" si="1"/>
        <v>0.19624620480264973</v>
      </c>
      <c r="H15" s="9">
        <v>266.2</v>
      </c>
      <c r="I15" s="9"/>
      <c r="J15" s="9"/>
      <c r="K15" s="9"/>
      <c r="L15" s="9"/>
      <c r="M15" s="8"/>
      <c r="N15" s="11"/>
      <c r="O15"/>
      <c r="R15" s="31"/>
    </row>
    <row r="16" spans="2:26" x14ac:dyDescent="0.35">
      <c r="B16" s="8" t="s">
        <v>22</v>
      </c>
      <c r="C16" s="9">
        <v>5982.5</v>
      </c>
      <c r="D16" s="10">
        <v>5</v>
      </c>
      <c r="E16" s="9">
        <f t="shared" si="0"/>
        <v>1196.5</v>
      </c>
      <c r="F16" s="9">
        <f ca="1">SUMIF(Dividend!C:D,Portfolio!B16,Dividend!D:D)</f>
        <v>0</v>
      </c>
      <c r="G16" s="11">
        <f t="shared" ca="1" si="1"/>
        <v>0</v>
      </c>
      <c r="H16" s="9">
        <v>1739.95</v>
      </c>
      <c r="I16" s="9"/>
      <c r="J16" s="9"/>
      <c r="K16" s="9"/>
      <c r="L16" s="9"/>
      <c r="M16" s="8"/>
      <c r="N16" s="11"/>
      <c r="O16"/>
    </row>
    <row r="17" spans="2:18" x14ac:dyDescent="0.35">
      <c r="B17" s="8" t="s">
        <v>23</v>
      </c>
      <c r="C17" s="9">
        <v>4705.75</v>
      </c>
      <c r="D17" s="10">
        <v>5</v>
      </c>
      <c r="E17" s="9">
        <f t="shared" si="0"/>
        <v>941.15</v>
      </c>
      <c r="F17" s="9">
        <f ca="1">SUMIF(Dividend!C:D,Portfolio!B17,Dividend!D:D)</f>
        <v>120</v>
      </c>
      <c r="G17" s="11">
        <f t="shared" ca="1" si="1"/>
        <v>2.5500717207671466E-2</v>
      </c>
      <c r="H17" s="9">
        <v>1554.05</v>
      </c>
      <c r="I17" s="9"/>
      <c r="J17" s="9"/>
      <c r="K17" s="9"/>
      <c r="L17" s="9"/>
      <c r="M17" s="8"/>
      <c r="N17" s="11"/>
      <c r="O17"/>
      <c r="R17" s="31"/>
    </row>
    <row r="18" spans="2:18" x14ac:dyDescent="0.35">
      <c r="B18" s="8" t="s">
        <v>24</v>
      </c>
      <c r="C18" s="9">
        <v>1450.75</v>
      </c>
      <c r="D18" s="10">
        <v>1</v>
      </c>
      <c r="E18" s="9">
        <f t="shared" si="0"/>
        <v>1450.75</v>
      </c>
      <c r="F18" s="9">
        <f ca="1">SUMIF(Dividend!C:D,Portfolio!B18,Dividend!D:D)</f>
        <v>16</v>
      </c>
      <c r="G18" s="11">
        <f t="shared" ca="1" si="1"/>
        <v>1.1028778218163018E-2</v>
      </c>
      <c r="H18" s="9">
        <v>2551</v>
      </c>
      <c r="I18" s="9"/>
      <c r="J18" s="9"/>
      <c r="K18" s="9"/>
      <c r="L18" s="9"/>
      <c r="M18" s="8"/>
      <c r="N18" s="11"/>
      <c r="O18"/>
    </row>
    <row r="19" spans="2:18" x14ac:dyDescent="0.35">
      <c r="B19" s="8" t="s">
        <v>25</v>
      </c>
      <c r="C19" s="9">
        <v>5399.7</v>
      </c>
      <c r="D19" s="10">
        <v>1</v>
      </c>
      <c r="E19" s="9">
        <f t="shared" si="0"/>
        <v>5399.7</v>
      </c>
      <c r="F19" s="9">
        <f ca="1">SUMIF(Dividend!C:D,Portfolio!B19,Dividend!D:D)</f>
        <v>60</v>
      </c>
      <c r="G19" s="11">
        <f t="shared" ca="1" si="1"/>
        <v>1.1111728429357186E-2</v>
      </c>
      <c r="H19" s="9">
        <v>7755</v>
      </c>
      <c r="I19" s="9"/>
      <c r="J19" s="9"/>
      <c r="K19" s="9"/>
      <c r="L19" s="9"/>
      <c r="M19" s="8"/>
      <c r="N19" s="11"/>
      <c r="O19"/>
    </row>
    <row r="20" spans="2:18" x14ac:dyDescent="0.35">
      <c r="B20" s="8" t="s">
        <v>41</v>
      </c>
      <c r="C20" s="9">
        <v>1064.8</v>
      </c>
      <c r="D20" s="10">
        <v>2</v>
      </c>
      <c r="E20" s="9">
        <f t="shared" si="0"/>
        <v>532.4</v>
      </c>
      <c r="F20" s="9">
        <f ca="1">SUMIF(Dividend!C:D,Portfolio!B20,Dividend!D:D)</f>
        <v>0</v>
      </c>
      <c r="G20" s="11">
        <f t="shared" ca="1" si="1"/>
        <v>0</v>
      </c>
      <c r="H20" s="9">
        <v>742.95</v>
      </c>
      <c r="I20" s="9"/>
      <c r="J20" s="9"/>
      <c r="K20" s="9"/>
      <c r="L20" s="9"/>
      <c r="M20" s="8"/>
      <c r="N20" s="11"/>
      <c r="O20"/>
    </row>
    <row r="21" spans="2:18" x14ac:dyDescent="0.35">
      <c r="B21" s="8" t="s">
        <v>26</v>
      </c>
      <c r="C21" s="9">
        <v>5790</v>
      </c>
      <c r="D21" s="10">
        <v>5</v>
      </c>
      <c r="E21" s="9">
        <f t="shared" si="0"/>
        <v>1158</v>
      </c>
      <c r="F21" s="9">
        <f ca="1">SUMIF(Dividend!C:D,Portfolio!B21,Dividend!D:D)</f>
        <v>0</v>
      </c>
      <c r="G21" s="11">
        <f t="shared" ca="1" si="1"/>
        <v>0</v>
      </c>
      <c r="H21" s="9">
        <v>2082.75</v>
      </c>
      <c r="I21" s="9"/>
      <c r="J21" s="9"/>
      <c r="K21" s="9"/>
      <c r="L21" s="9"/>
      <c r="M21" s="8"/>
      <c r="N21" s="11"/>
      <c r="O21"/>
    </row>
    <row r="22" spans="2:18" x14ac:dyDescent="0.35">
      <c r="B22" s="8" t="s">
        <v>27</v>
      </c>
      <c r="C22" s="9">
        <v>963.45</v>
      </c>
      <c r="D22" s="10">
        <v>3</v>
      </c>
      <c r="E22" s="9">
        <f t="shared" si="0"/>
        <v>321.15000000000003</v>
      </c>
      <c r="F22" s="9">
        <f ca="1">SUMIF(Dividend!C:D,Portfolio!B22,Dividend!D:D)</f>
        <v>6</v>
      </c>
      <c r="G22" s="11">
        <f t="shared" ca="1" si="1"/>
        <v>6.2276194924490115E-3</v>
      </c>
      <c r="H22" s="9">
        <v>439</v>
      </c>
      <c r="I22" s="9"/>
      <c r="J22" s="9"/>
      <c r="K22" s="9"/>
      <c r="L22" s="9"/>
      <c r="M22" s="8"/>
      <c r="N22" s="11"/>
      <c r="O22"/>
    </row>
    <row r="23" spans="2:18" x14ac:dyDescent="0.35">
      <c r="B23" s="8" t="s">
        <v>28</v>
      </c>
      <c r="C23" s="9">
        <v>1076</v>
      </c>
      <c r="D23" s="10">
        <v>2</v>
      </c>
      <c r="E23" s="9">
        <f t="shared" si="0"/>
        <v>538</v>
      </c>
      <c r="F23" s="9">
        <f ca="1">SUMIF(Dividend!C:D,Portfolio!B23,Dividend!D:D)</f>
        <v>0</v>
      </c>
      <c r="G23" s="11">
        <f t="shared" ca="1" si="1"/>
        <v>0</v>
      </c>
      <c r="H23" s="9">
        <v>855.3</v>
      </c>
      <c r="I23" s="9"/>
      <c r="J23" s="9"/>
      <c r="K23" s="9"/>
      <c r="L23" s="9"/>
      <c r="M23" s="8"/>
      <c r="N23" s="11"/>
      <c r="O23"/>
    </row>
    <row r="24" spans="2:18" x14ac:dyDescent="0.35">
      <c r="B24" s="8" t="s">
        <v>29</v>
      </c>
      <c r="C24" s="9">
        <v>1797</v>
      </c>
      <c r="D24" s="10">
        <v>10</v>
      </c>
      <c r="E24" s="9">
        <f t="shared" si="0"/>
        <v>179.7</v>
      </c>
      <c r="F24" s="9">
        <f ca="1">SUMIF(Dividend!C:D,Portfolio!B24,Dividend!D:D)</f>
        <v>2</v>
      </c>
      <c r="G24" s="11">
        <f t="shared" ca="1" si="1"/>
        <v>1.1129660545353367E-3</v>
      </c>
      <c r="H24" s="9">
        <v>351</v>
      </c>
      <c r="I24" s="9"/>
      <c r="J24" s="9"/>
      <c r="K24" s="9"/>
      <c r="L24" s="9"/>
      <c r="M24" s="8"/>
      <c r="N24" s="11"/>
      <c r="O24"/>
    </row>
    <row r="25" spans="2:18" x14ac:dyDescent="0.35">
      <c r="B25" s="8" t="s">
        <v>30</v>
      </c>
      <c r="C25" s="9">
        <v>910.8</v>
      </c>
      <c r="D25" s="10">
        <v>11</v>
      </c>
      <c r="E25" s="9">
        <f t="shared" si="0"/>
        <v>82.8</v>
      </c>
      <c r="F25" s="9">
        <f ca="1">SUMIF(Dividend!C:D,Portfolio!B25,Dividend!D:D)</f>
        <v>0</v>
      </c>
      <c r="G25" s="11">
        <f t="shared" ca="1" si="1"/>
        <v>0</v>
      </c>
      <c r="H25" s="9">
        <v>201.8</v>
      </c>
      <c r="I25" s="9"/>
      <c r="J25" s="9"/>
      <c r="K25" s="9"/>
      <c r="L25" s="9"/>
      <c r="M25" s="8"/>
      <c r="N25" s="11"/>
      <c r="O25"/>
    </row>
    <row r="26" spans="2:18" x14ac:dyDescent="0.35">
      <c r="B26" s="8" t="s">
        <v>0</v>
      </c>
      <c r="C26" s="9">
        <v>5215.8</v>
      </c>
      <c r="D26" s="10">
        <v>3</v>
      </c>
      <c r="E26" s="9">
        <f t="shared" si="0"/>
        <v>1738.6000000000001</v>
      </c>
      <c r="F26" s="9">
        <f ca="1">SUMIF(Dividend!C:D,Portfolio!B26,Dividend!D:D)</f>
        <v>88</v>
      </c>
      <c r="G26" s="11">
        <f t="shared" ca="1" si="1"/>
        <v>1.6871812569500363E-2</v>
      </c>
      <c r="H26" s="9">
        <v>2357.15</v>
      </c>
      <c r="I26" s="9"/>
      <c r="J26" s="9"/>
      <c r="K26" s="9"/>
      <c r="L26" s="9"/>
      <c r="M26" s="8"/>
      <c r="N26" s="11"/>
      <c r="O26"/>
    </row>
    <row r="27" spans="2:18" x14ac:dyDescent="0.35">
      <c r="B27" s="8" t="s">
        <v>31</v>
      </c>
      <c r="C27" s="9">
        <v>922.95</v>
      </c>
      <c r="D27" s="10">
        <v>1</v>
      </c>
      <c r="E27" s="9">
        <f t="shared" si="0"/>
        <v>922.95</v>
      </c>
      <c r="F27" s="9">
        <f ca="1">SUMIF(Dividend!C:D,Portfolio!B27,Dividend!D:D)</f>
        <v>0</v>
      </c>
      <c r="G27" s="11">
        <f t="shared" ca="1" si="1"/>
        <v>0</v>
      </c>
      <c r="H27" s="9">
        <v>1403.25</v>
      </c>
      <c r="I27" s="9"/>
      <c r="J27" s="9"/>
      <c r="K27" s="9"/>
      <c r="L27" s="9"/>
      <c r="M27" s="8"/>
      <c r="N27" s="11"/>
      <c r="O27"/>
    </row>
    <row r="28" spans="2:18" x14ac:dyDescent="0.35">
      <c r="B28" s="8" t="s">
        <v>32</v>
      </c>
      <c r="C28" s="9">
        <v>926.75</v>
      </c>
      <c r="D28" s="10">
        <v>5</v>
      </c>
      <c r="E28" s="9">
        <f t="shared" si="0"/>
        <v>185.35</v>
      </c>
      <c r="F28" s="9">
        <f ca="1">SUMIF(Dividend!C:D,Portfolio!B28,Dividend!D:D)</f>
        <v>0</v>
      </c>
      <c r="G28" s="11">
        <f t="shared" ca="1" si="1"/>
        <v>0</v>
      </c>
      <c r="H28" s="9">
        <v>290.64999999999998</v>
      </c>
      <c r="I28" s="9"/>
      <c r="J28" s="9"/>
      <c r="K28" s="9"/>
      <c r="L28" s="9"/>
      <c r="M28" s="8"/>
      <c r="N28" s="11"/>
      <c r="O28"/>
    </row>
    <row r="29" spans="2:18" x14ac:dyDescent="0.35">
      <c r="B29" s="32" t="s">
        <v>40</v>
      </c>
      <c r="C29" s="3">
        <v>24000</v>
      </c>
      <c r="D29" s="33">
        <v>2000</v>
      </c>
      <c r="E29" s="3">
        <f t="shared" si="0"/>
        <v>12</v>
      </c>
      <c r="F29" s="9">
        <f ca="1">SUMIF(Dividend!C:D,Portfolio!B29,Dividend!D:D)</f>
        <v>0</v>
      </c>
      <c r="G29" s="11">
        <f t="shared" ca="1" si="1"/>
        <v>0</v>
      </c>
      <c r="H29" s="9">
        <v>87.95</v>
      </c>
      <c r="I29" s="3"/>
      <c r="J29" s="3"/>
      <c r="K29" s="3"/>
      <c r="L29" s="3"/>
      <c r="M29" s="2"/>
      <c r="N29" s="34"/>
      <c r="O29"/>
    </row>
  </sheetData>
  <sortState xmlns:xlrd2="http://schemas.microsoft.com/office/spreadsheetml/2017/richdata2" ref="B5:N28">
    <sortCondition ref="B5"/>
  </sortState>
  <mergeCells count="1">
    <mergeCell ref="P10:Q1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2309-ADFD-4924-92C8-35ADF50FF204}">
  <dimension ref="B2:D15"/>
  <sheetViews>
    <sheetView showGridLines="0" tabSelected="1" zoomScale="80" zoomScaleNormal="80" workbookViewId="0">
      <selection activeCell="B2" sqref="B2:D15"/>
    </sheetView>
  </sheetViews>
  <sheetFormatPr defaultRowHeight="14.5" x14ac:dyDescent="0.35"/>
  <cols>
    <col min="2" max="2" width="9.54296875" bestFit="1" customWidth="1"/>
    <col min="3" max="3" width="11.453125" style="28" bestFit="1" customWidth="1"/>
    <col min="4" max="4" width="15.90625" style="1" bestFit="1" customWidth="1"/>
  </cols>
  <sheetData>
    <row r="2" spans="2:4" x14ac:dyDescent="0.35">
      <c r="B2" s="2" t="s">
        <v>1</v>
      </c>
      <c r="C2" s="26" t="s">
        <v>2</v>
      </c>
      <c r="D2" s="3" t="s">
        <v>3</v>
      </c>
    </row>
    <row r="3" spans="2:4" x14ac:dyDescent="0.35">
      <c r="B3" s="4">
        <v>43984</v>
      </c>
      <c r="C3" s="26" t="s">
        <v>29</v>
      </c>
      <c r="D3" s="3">
        <v>2</v>
      </c>
    </row>
    <row r="4" spans="2:4" x14ac:dyDescent="0.35">
      <c r="B4" s="4">
        <v>43997</v>
      </c>
      <c r="C4" s="26" t="s">
        <v>0</v>
      </c>
      <c r="D4" s="3">
        <v>48</v>
      </c>
    </row>
    <row r="5" spans="2:4" x14ac:dyDescent="0.35">
      <c r="B5" s="5">
        <v>44015</v>
      </c>
      <c r="C5" s="26" t="s">
        <v>17</v>
      </c>
      <c r="D5" s="3">
        <v>84</v>
      </c>
    </row>
    <row r="6" spans="2:4" x14ac:dyDescent="0.35">
      <c r="B6" s="5">
        <v>44015</v>
      </c>
      <c r="C6" s="26" t="s">
        <v>20</v>
      </c>
      <c r="D6" s="3">
        <v>47.5</v>
      </c>
    </row>
    <row r="7" spans="2:4" x14ac:dyDescent="0.35">
      <c r="B7" s="4">
        <v>44021</v>
      </c>
      <c r="C7" s="26" t="s">
        <v>4</v>
      </c>
      <c r="D7" s="3">
        <v>21</v>
      </c>
    </row>
    <row r="8" spans="2:4" x14ac:dyDescent="0.35">
      <c r="B8" s="4">
        <v>44035</v>
      </c>
      <c r="C8" s="26" t="s">
        <v>24</v>
      </c>
      <c r="D8" s="3">
        <v>16</v>
      </c>
    </row>
    <row r="9" spans="2:4" x14ac:dyDescent="0.35">
      <c r="B9" s="4">
        <v>44043</v>
      </c>
      <c r="C9" s="27" t="s">
        <v>0</v>
      </c>
      <c r="D9" s="3">
        <v>40</v>
      </c>
    </row>
    <row r="10" spans="2:4" x14ac:dyDescent="0.35">
      <c r="B10" s="30">
        <v>44047</v>
      </c>
      <c r="C10" s="25" t="s">
        <v>18</v>
      </c>
      <c r="D10" s="29">
        <v>5</v>
      </c>
    </row>
    <row r="11" spans="2:4" x14ac:dyDescent="0.35">
      <c r="B11" s="4">
        <v>44060</v>
      </c>
      <c r="C11" s="26" t="s">
        <v>17</v>
      </c>
      <c r="D11" s="3">
        <v>57</v>
      </c>
    </row>
    <row r="12" spans="2:4" x14ac:dyDescent="0.35">
      <c r="B12" s="4">
        <v>44060</v>
      </c>
      <c r="C12" s="26" t="s">
        <v>23</v>
      </c>
      <c r="D12" s="3">
        <v>120</v>
      </c>
    </row>
    <row r="13" spans="2:4" x14ac:dyDescent="0.35">
      <c r="B13" s="4">
        <v>44074</v>
      </c>
      <c r="C13" s="26" t="s">
        <v>25</v>
      </c>
      <c r="D13" s="3">
        <v>60</v>
      </c>
    </row>
    <row r="14" spans="2:4" x14ac:dyDescent="0.35">
      <c r="B14" s="4">
        <v>44082</v>
      </c>
      <c r="C14" s="26" t="s">
        <v>21</v>
      </c>
      <c r="D14" s="3">
        <v>711</v>
      </c>
    </row>
    <row r="15" spans="2:4" x14ac:dyDescent="0.35">
      <c r="B15" s="4">
        <v>44081</v>
      </c>
      <c r="C15" s="25" t="s">
        <v>27</v>
      </c>
      <c r="D15" s="3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38261E73C88439BB98AF91E7C8BB9" ma:contentTypeVersion="12" ma:contentTypeDescription="Create a new document." ma:contentTypeScope="" ma:versionID="ce24275585ad6faa1994631f599f0ad0">
  <xsd:schema xmlns:xsd="http://www.w3.org/2001/XMLSchema" xmlns:xs="http://www.w3.org/2001/XMLSchema" xmlns:p="http://schemas.microsoft.com/office/2006/metadata/properties" xmlns:ns2="df96cac6-5edc-4d96-a14f-21dec8cebb64" xmlns:ns3="e6f9aa0a-a4db-4c69-b1fa-f7c559ce6762" targetNamespace="http://schemas.microsoft.com/office/2006/metadata/properties" ma:root="true" ma:fieldsID="e48c4e51891a7ad7a9848e84a11e2199" ns2:_="" ns3:_="">
    <xsd:import namespace="df96cac6-5edc-4d96-a14f-21dec8cebb64"/>
    <xsd:import namespace="e6f9aa0a-a4db-4c69-b1fa-f7c559ce6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6cac6-5edc-4d96-a14f-21dec8ceb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9aa0a-a4db-4c69-b1fa-f7c559ce67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C28AA3-DAED-494B-9749-A3010A87FB6D}"/>
</file>

<file path=customXml/itemProps2.xml><?xml version="1.0" encoding="utf-8"?>
<ds:datastoreItem xmlns:ds="http://schemas.openxmlformats.org/officeDocument/2006/customXml" ds:itemID="{0C5E91CB-828C-483E-95AE-BB2EF3DF2949}"/>
</file>

<file path=customXml/itemProps3.xml><?xml version="1.0" encoding="utf-8"?>
<ds:datastoreItem xmlns:ds="http://schemas.openxmlformats.org/officeDocument/2006/customXml" ds:itemID="{376802E4-CA7C-4610-8AB6-4312C9DD5C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</vt:lpstr>
      <vt:lpstr>Dividend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Aggarwal</dc:creator>
  <cp:lastModifiedBy>Sudhanshu Aggarwal</cp:lastModifiedBy>
  <dcterms:created xsi:type="dcterms:W3CDTF">2020-07-03T15:43:16Z</dcterms:created>
  <dcterms:modified xsi:type="dcterms:W3CDTF">2020-11-07T21:50:56Z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0x01010080238261E73C88439BB98AF91E7C8BB9</vt:lpwstr>
  </property>
</Properties>
</file>