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Users\User\OneDrive\Documentos\SEXTO SEMESTRE UMNG\COMUNICACIONES DIGITALES\PRIMER CORTE\"/>
    </mc:Choice>
  </mc:AlternateContent>
  <xr:revisionPtr revIDLastSave="0" documentId="8_{BDB5C15D-A9F4-49EA-B704-093CCE5120F9}" xr6:coauthVersionLast="47" xr6:coauthVersionMax="47" xr10:uidLastSave="{00000000-0000-0000-0000-000000000000}"/>
  <bookViews>
    <workbookView xWindow="-120" yWindow="-120" windowWidth="20730" windowHeight="11040" firstSheet="5" activeTab="10" xr2:uid="{00000000-000D-0000-FFFF-FFFF00000000}"/>
  </bookViews>
  <sheets>
    <sheet name="LAB2" sheetId="3" r:id="rId1"/>
    <sheet name="SEN1" sheetId="1" r:id="rId2"/>
    <sheet name="SEN2" sheetId="2" r:id="rId3"/>
    <sheet name="TRIANGULAR1" sheetId="4" r:id="rId4"/>
    <sheet name="TRIANGULAR2" sheetId="5" r:id="rId5"/>
    <sheet name="CUADRADA1" sheetId="6" r:id="rId6"/>
    <sheet name="CUADRADA2" sheetId="7" r:id="rId7"/>
    <sheet name="PULSO1" sheetId="8" r:id="rId8"/>
    <sheet name="PULSO2" sheetId="10" r:id="rId9"/>
    <sheet name="PULSO3" sheetId="9" r:id="rId10"/>
    <sheet name="PULSO4" sheetId="11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9" i="4" l="1"/>
  <c r="K10" i="11"/>
  <c r="K11" i="11"/>
  <c r="K12" i="11"/>
  <c r="K13" i="11"/>
  <c r="K14" i="11"/>
  <c r="K15" i="11"/>
  <c r="K16" i="11"/>
  <c r="K17" i="11"/>
  <c r="K18" i="11"/>
  <c r="K19" i="11"/>
  <c r="K9" i="11"/>
  <c r="K19" i="9"/>
  <c r="K10" i="9"/>
  <c r="K11" i="9"/>
  <c r="K12" i="9"/>
  <c r="K13" i="9"/>
  <c r="K14" i="9"/>
  <c r="K15" i="9"/>
  <c r="K16" i="9"/>
  <c r="K17" i="9"/>
  <c r="K18" i="9"/>
  <c r="K9" i="9"/>
  <c r="K17" i="10"/>
  <c r="K18" i="10"/>
  <c r="K19" i="10"/>
  <c r="K10" i="10"/>
  <c r="K11" i="10"/>
  <c r="K12" i="10"/>
  <c r="K13" i="10"/>
  <c r="K14" i="10"/>
  <c r="K15" i="10"/>
  <c r="K16" i="10"/>
  <c r="K9" i="10"/>
  <c r="K28" i="3" l="1"/>
  <c r="K27" i="3"/>
  <c r="K26" i="3"/>
  <c r="K25" i="3"/>
  <c r="K24" i="3"/>
  <c r="K23" i="3"/>
  <c r="K14" i="5"/>
  <c r="K13" i="5"/>
  <c r="K12" i="5"/>
  <c r="K11" i="5"/>
  <c r="K10" i="5"/>
  <c r="K9" i="5"/>
  <c r="K14" i="4"/>
  <c r="K13" i="4"/>
  <c r="K12" i="4"/>
  <c r="K11" i="4"/>
  <c r="G11" i="4"/>
  <c r="I11" i="4"/>
  <c r="J11" i="4" s="1"/>
  <c r="G12" i="4"/>
  <c r="I12" i="4"/>
  <c r="J12" i="4"/>
  <c r="G13" i="4"/>
  <c r="I13" i="4"/>
  <c r="J13" i="4" s="1"/>
  <c r="G14" i="4"/>
  <c r="I14" i="4"/>
  <c r="J14" i="4" s="1"/>
  <c r="K10" i="4"/>
  <c r="K9" i="4"/>
  <c r="I74" i="3" l="1"/>
  <c r="J74" i="3" s="1"/>
  <c r="I73" i="3"/>
  <c r="J73" i="3" s="1"/>
  <c r="I72" i="3"/>
  <c r="J72" i="3" s="1"/>
  <c r="I71" i="3"/>
  <c r="J71" i="3" s="1"/>
  <c r="I70" i="3"/>
  <c r="J70" i="3" s="1"/>
  <c r="I69" i="3"/>
  <c r="J69" i="3" s="1"/>
  <c r="I68" i="3"/>
  <c r="J68" i="3" s="1"/>
  <c r="I67" i="3"/>
  <c r="J67" i="3" s="1"/>
  <c r="G67" i="3"/>
  <c r="I66" i="3"/>
  <c r="J66" i="3" s="1"/>
  <c r="G66" i="3"/>
  <c r="I65" i="3"/>
  <c r="J65" i="3" s="1"/>
  <c r="G65" i="3"/>
  <c r="I64" i="3"/>
  <c r="J64" i="3" s="1"/>
  <c r="I63" i="3"/>
  <c r="J63" i="3" s="1"/>
  <c r="I62" i="3"/>
  <c r="J62" i="3" s="1"/>
  <c r="I61" i="3"/>
  <c r="J61" i="3" s="1"/>
  <c r="I60" i="3"/>
  <c r="J60" i="3" s="1"/>
  <c r="I59" i="3"/>
  <c r="J59" i="3" s="1"/>
  <c r="H58" i="3"/>
  <c r="I58" i="3" s="1"/>
  <c r="J58" i="3" s="1"/>
  <c r="J57" i="3"/>
  <c r="I57" i="3"/>
  <c r="I56" i="3"/>
  <c r="J56" i="3" s="1"/>
  <c r="G56" i="3"/>
  <c r="I55" i="3"/>
  <c r="J55" i="3" s="1"/>
  <c r="G55" i="3"/>
  <c r="I54" i="3"/>
  <c r="J54" i="3" s="1"/>
  <c r="G54" i="3"/>
  <c r="I53" i="3"/>
  <c r="J53" i="3" s="1"/>
  <c r="I52" i="3"/>
  <c r="J52" i="3" s="1"/>
  <c r="I51" i="3"/>
  <c r="J51" i="3" s="1"/>
  <c r="I50" i="3"/>
  <c r="J50" i="3" s="1"/>
  <c r="I49" i="3"/>
  <c r="J49" i="3" s="1"/>
  <c r="I48" i="3"/>
  <c r="J48" i="3" s="1"/>
  <c r="I47" i="3"/>
  <c r="J47" i="3" s="1"/>
  <c r="I46" i="3"/>
  <c r="J46" i="3" s="1"/>
  <c r="I45" i="3"/>
  <c r="J45" i="3" s="1"/>
  <c r="G45" i="3"/>
  <c r="J44" i="3"/>
  <c r="I44" i="3"/>
  <c r="G44" i="3"/>
  <c r="I43" i="3"/>
  <c r="J43" i="3" s="1"/>
  <c r="G43" i="3"/>
  <c r="J42" i="3"/>
  <c r="I42" i="3"/>
  <c r="I19" i="11"/>
  <c r="J19" i="11" s="1"/>
  <c r="I36" i="3"/>
  <c r="J36" i="3" s="1"/>
  <c r="I18" i="11"/>
  <c r="J18" i="11" s="1"/>
  <c r="I17" i="11"/>
  <c r="J17" i="11" s="1"/>
  <c r="I16" i="11"/>
  <c r="J16" i="11" s="1"/>
  <c r="I15" i="11"/>
  <c r="J15" i="11" s="1"/>
  <c r="I14" i="11"/>
  <c r="J14" i="11" s="1"/>
  <c r="I13" i="11"/>
  <c r="J13" i="11" s="1"/>
  <c r="I12" i="11"/>
  <c r="J12" i="11" s="1"/>
  <c r="G12" i="11"/>
  <c r="I11" i="11"/>
  <c r="J11" i="11" s="1"/>
  <c r="G11" i="11"/>
  <c r="I10" i="11"/>
  <c r="J10" i="11" s="1"/>
  <c r="G10" i="11"/>
  <c r="I9" i="11"/>
  <c r="J9" i="11" s="1"/>
  <c r="H14" i="9"/>
  <c r="I19" i="10"/>
  <c r="J19" i="10" s="1"/>
  <c r="I18" i="10"/>
  <c r="J18" i="10" s="1"/>
  <c r="I17" i="10"/>
  <c r="J17" i="10" s="1"/>
  <c r="I16" i="10"/>
  <c r="J16" i="10" s="1"/>
  <c r="I15" i="10"/>
  <c r="J15" i="10" s="1"/>
  <c r="I14" i="10"/>
  <c r="J14" i="10" s="1"/>
  <c r="I13" i="10"/>
  <c r="J13" i="10" s="1"/>
  <c r="I12" i="10"/>
  <c r="J12" i="10" s="1"/>
  <c r="G12" i="10"/>
  <c r="I11" i="10"/>
  <c r="J11" i="10" s="1"/>
  <c r="G11" i="10"/>
  <c r="I10" i="10"/>
  <c r="J10" i="10" s="1"/>
  <c r="G10" i="10"/>
  <c r="I9" i="10"/>
  <c r="J9" i="10" s="1"/>
  <c r="I19" i="9"/>
  <c r="J19" i="9" s="1"/>
  <c r="I18" i="9"/>
  <c r="J18" i="9" s="1"/>
  <c r="I17" i="9"/>
  <c r="J17" i="9" s="1"/>
  <c r="I16" i="9"/>
  <c r="J16" i="9" s="1"/>
  <c r="I15" i="9"/>
  <c r="J15" i="9" s="1"/>
  <c r="I14" i="9"/>
  <c r="J14" i="9" s="1"/>
  <c r="I13" i="9"/>
  <c r="J13" i="9" s="1"/>
  <c r="I12" i="9"/>
  <c r="J12" i="9" s="1"/>
  <c r="G12" i="9"/>
  <c r="I11" i="9"/>
  <c r="J11" i="9" s="1"/>
  <c r="G11" i="9"/>
  <c r="I10" i="9"/>
  <c r="J10" i="9" s="1"/>
  <c r="G10" i="9"/>
  <c r="I9" i="9"/>
  <c r="J9" i="9" s="1"/>
  <c r="I41" i="3"/>
  <c r="J41" i="3" s="1"/>
  <c r="G41" i="3"/>
  <c r="J40" i="3"/>
  <c r="I40" i="3"/>
  <c r="G40" i="3"/>
  <c r="I39" i="3"/>
  <c r="J39" i="3" s="1"/>
  <c r="G39" i="3"/>
  <c r="I38" i="3"/>
  <c r="J38" i="3" s="1"/>
  <c r="G38" i="3"/>
  <c r="I37" i="3"/>
  <c r="J37" i="3" s="1"/>
  <c r="G37" i="3"/>
  <c r="I14" i="8"/>
  <c r="J14" i="8" s="1"/>
  <c r="G14" i="8"/>
  <c r="I13" i="8"/>
  <c r="J13" i="8" s="1"/>
  <c r="G13" i="8"/>
  <c r="I12" i="8"/>
  <c r="J12" i="8" s="1"/>
  <c r="G12" i="8"/>
  <c r="I11" i="8"/>
  <c r="J11" i="8" s="1"/>
  <c r="G11" i="8"/>
  <c r="I10" i="8"/>
  <c r="J10" i="8" s="1"/>
  <c r="G10" i="8"/>
  <c r="I9" i="8"/>
  <c r="J9" i="8" s="1"/>
  <c r="I34" i="3"/>
  <c r="J34" i="3" s="1"/>
  <c r="G34" i="3"/>
  <c r="I33" i="3"/>
  <c r="J33" i="3" s="1"/>
  <c r="G33" i="3"/>
  <c r="I32" i="3"/>
  <c r="J32" i="3" s="1"/>
  <c r="G32" i="3"/>
  <c r="I31" i="3"/>
  <c r="J31" i="3" s="1"/>
  <c r="G31" i="3"/>
  <c r="I30" i="3"/>
  <c r="J30" i="3" s="1"/>
  <c r="G30" i="3"/>
  <c r="I29" i="3"/>
  <c r="J29" i="3" s="1"/>
  <c r="I14" i="7"/>
  <c r="J14" i="7" s="1"/>
  <c r="G14" i="7"/>
  <c r="I13" i="7"/>
  <c r="J13" i="7" s="1"/>
  <c r="G13" i="7"/>
  <c r="I12" i="7"/>
  <c r="J12" i="7" s="1"/>
  <c r="G12" i="7"/>
  <c r="I11" i="7"/>
  <c r="J11" i="7" s="1"/>
  <c r="G11" i="7"/>
  <c r="I10" i="7"/>
  <c r="J10" i="7" s="1"/>
  <c r="G10" i="7"/>
  <c r="I9" i="7"/>
  <c r="J9" i="7" s="1"/>
  <c r="I28" i="3"/>
  <c r="J28" i="3" s="1"/>
  <c r="G28" i="3"/>
  <c r="I27" i="3"/>
  <c r="J27" i="3" s="1"/>
  <c r="G27" i="3"/>
  <c r="I26" i="3"/>
  <c r="J26" i="3" s="1"/>
  <c r="G26" i="3"/>
  <c r="I25" i="3"/>
  <c r="J25" i="3" s="1"/>
  <c r="G25" i="3"/>
  <c r="I24" i="3"/>
  <c r="J24" i="3" s="1"/>
  <c r="G24" i="3"/>
  <c r="I23" i="3"/>
  <c r="J23" i="3" s="1"/>
  <c r="I14" i="6"/>
  <c r="J14" i="6" s="1"/>
  <c r="G14" i="6"/>
  <c r="I13" i="6"/>
  <c r="J13" i="6" s="1"/>
  <c r="G13" i="6"/>
  <c r="I12" i="6"/>
  <c r="J12" i="6" s="1"/>
  <c r="G12" i="6"/>
  <c r="I11" i="6"/>
  <c r="J11" i="6" s="1"/>
  <c r="G11" i="6"/>
  <c r="I10" i="6"/>
  <c r="J10" i="6" s="1"/>
  <c r="G10" i="6"/>
  <c r="I9" i="6"/>
  <c r="J9" i="6" s="1"/>
  <c r="I22" i="3"/>
  <c r="J22" i="3" s="1"/>
  <c r="G22" i="3"/>
  <c r="I21" i="3"/>
  <c r="J21" i="3" s="1"/>
  <c r="G21" i="3"/>
  <c r="I20" i="3"/>
  <c r="J20" i="3" s="1"/>
  <c r="G20" i="3"/>
  <c r="I19" i="3"/>
  <c r="J19" i="3" s="1"/>
  <c r="G19" i="3"/>
  <c r="I18" i="3"/>
  <c r="J18" i="3" s="1"/>
  <c r="G18" i="3"/>
  <c r="I17" i="3"/>
  <c r="J17" i="3" s="1"/>
  <c r="I14" i="5"/>
  <c r="J14" i="5" s="1"/>
  <c r="G14" i="5"/>
  <c r="I13" i="5"/>
  <c r="J13" i="5" s="1"/>
  <c r="G13" i="5"/>
  <c r="I12" i="5"/>
  <c r="J12" i="5" s="1"/>
  <c r="G12" i="5"/>
  <c r="I11" i="5"/>
  <c r="J11" i="5" s="1"/>
  <c r="G11" i="5"/>
  <c r="I10" i="5"/>
  <c r="J10" i="5" s="1"/>
  <c r="G10" i="5"/>
  <c r="I9" i="5"/>
  <c r="J9" i="5" s="1"/>
  <c r="I16" i="3"/>
  <c r="J16" i="3" s="1"/>
  <c r="G16" i="3"/>
  <c r="I15" i="3"/>
  <c r="J15" i="3" s="1"/>
  <c r="G15" i="3"/>
  <c r="I14" i="3"/>
  <c r="J14" i="3" s="1"/>
  <c r="G14" i="3"/>
  <c r="I13" i="3"/>
  <c r="J13" i="3" s="1"/>
  <c r="G13" i="3"/>
  <c r="I12" i="3"/>
  <c r="J12" i="3" s="1"/>
  <c r="G12" i="3"/>
  <c r="I11" i="3"/>
  <c r="J11" i="3" s="1"/>
  <c r="I10" i="4"/>
  <c r="J10" i="4" s="1"/>
  <c r="J9" i="4"/>
  <c r="G10" i="4"/>
  <c r="I10" i="3"/>
  <c r="J10" i="3" s="1"/>
  <c r="I9" i="3"/>
  <c r="J9" i="3" s="1"/>
  <c r="I9" i="2"/>
  <c r="J9" i="2" s="1"/>
  <c r="J9" i="1"/>
  <c r="I9" i="1"/>
</calcChain>
</file>

<file path=xl/sharedStrings.xml><?xml version="1.0" encoding="utf-8"?>
<sst xmlns="http://schemas.openxmlformats.org/spreadsheetml/2006/main" count="165" uniqueCount="26">
  <si>
    <t>SEÑAL</t>
  </si>
  <si>
    <t>DC</t>
  </si>
  <si>
    <t>ARMONICA</t>
  </si>
  <si>
    <t>FRECUENCIA(HZ)</t>
  </si>
  <si>
    <t>A</t>
  </si>
  <si>
    <t>Vrms</t>
  </si>
  <si>
    <t>Sen 1</t>
  </si>
  <si>
    <t>d.B</t>
  </si>
  <si>
    <t>VP(v)</t>
  </si>
  <si>
    <t>TRIANGULAR1</t>
  </si>
  <si>
    <t>FRECUENCIA</t>
  </si>
  <si>
    <t>800 Hz</t>
  </si>
  <si>
    <t>Vp</t>
  </si>
  <si>
    <t>TRIANGULAR2</t>
  </si>
  <si>
    <t>CUADRADA1</t>
  </si>
  <si>
    <t>CUADRADA2</t>
  </si>
  <si>
    <t>PULSO1</t>
  </si>
  <si>
    <t>PULSO2</t>
  </si>
  <si>
    <t>PULSO3</t>
  </si>
  <si>
    <t>PULSO4</t>
  </si>
  <si>
    <t>Ciclo Util</t>
  </si>
  <si>
    <t>CICLO UTIL</t>
  </si>
  <si>
    <t>TEORICO</t>
  </si>
  <si>
    <t>(2*A/n*π)</t>
  </si>
  <si>
    <t>VP(v) exp</t>
  </si>
  <si>
    <t>SEN2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</si>
</sst>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-* #,##0_-;\-* #,##0_-;_-* &quot;-&quot;_-;_-@_-"/>
    <numFmt numFmtId="43" formatCode="_-* #,##0.00_-;\-* #,##0.00_-;_-* &quot;-&quot;??_-;_-@_-"/>
    <numFmt numFmtId="164" formatCode="_-* #,##0.0000_-;\-* #,##0.0000_-;_-* &quot;-&quot;??_-;_-@_-"/>
    <numFmt numFmtId="165" formatCode="0.0000"/>
    <numFmt numFmtId="166" formatCode="0.000000"/>
    <numFmt numFmtId="167" formatCode="0.0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8">
    <xf numFmtId="0" fontId="0" fillId="0" borderId="0" xfId="0"/>
    <xf numFmtId="0" fontId="2" fillId="0" borderId="1" xfId="0" applyFont="1" applyBorder="1" applyAlignment="1">
      <alignment horizontal="center" vertical="center"/>
    </xf>
    <xf numFmtId="41" fontId="2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/>
    </xf>
    <xf numFmtId="164" fontId="0" fillId="0" borderId="1" xfId="1" applyNumberFormat="1" applyFont="1" applyFill="1" applyBorder="1" applyAlignment="1">
      <alignment horizontal="center"/>
    </xf>
    <xf numFmtId="41" fontId="2" fillId="0" borderId="2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/>
    <xf numFmtId="0" fontId="0" fillId="0" borderId="1" xfId="0" applyBorder="1"/>
    <xf numFmtId="164" fontId="0" fillId="0" borderId="0" xfId="1" applyNumberFormat="1" applyFont="1" applyAlignment="1">
      <alignment horizontal="center" vertical="center"/>
    </xf>
    <xf numFmtId="164" fontId="2" fillId="0" borderId="1" xfId="1" applyNumberFormat="1" applyFont="1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/>
    </xf>
    <xf numFmtId="0" fontId="0" fillId="0" borderId="3" xfId="0" applyBorder="1" applyAlignment="1">
      <alignment horizontal="center"/>
    </xf>
    <xf numFmtId="164" fontId="0" fillId="0" borderId="3" xfId="1" applyNumberFormat="1" applyFont="1" applyBorder="1" applyAlignment="1">
      <alignment horizontal="center"/>
    </xf>
    <xf numFmtId="164" fontId="0" fillId="0" borderId="3" xfId="1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164" fontId="0" fillId="0" borderId="5" xfId="1" applyNumberFormat="1" applyFont="1" applyBorder="1" applyAlignment="1">
      <alignment horizontal="center"/>
    </xf>
    <xf numFmtId="164" fontId="0" fillId="0" borderId="6" xfId="1" applyNumberFormat="1" applyFont="1" applyBorder="1" applyAlignment="1">
      <alignment horizontal="center" vertical="center"/>
    </xf>
    <xf numFmtId="164" fontId="0" fillId="0" borderId="8" xfId="1" applyNumberFormat="1" applyFont="1" applyBorder="1" applyAlignment="1">
      <alignment horizontal="left" vertical="top"/>
    </xf>
    <xf numFmtId="164" fontId="0" fillId="0" borderId="8" xfId="1" applyNumberFormat="1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center"/>
    </xf>
    <xf numFmtId="164" fontId="0" fillId="0" borderId="10" xfId="1" applyNumberFormat="1" applyFont="1" applyBorder="1" applyAlignment="1">
      <alignment horizontal="center"/>
    </xf>
    <xf numFmtId="164" fontId="0" fillId="0" borderId="11" xfId="1" applyNumberFormat="1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2" xfId="0" applyBorder="1" applyAlignment="1">
      <alignment horizontal="center"/>
    </xf>
    <xf numFmtId="164" fontId="0" fillId="0" borderId="12" xfId="1" applyNumberFormat="1" applyFont="1" applyBorder="1" applyAlignment="1">
      <alignment horizontal="center"/>
    </xf>
    <xf numFmtId="164" fontId="0" fillId="0" borderId="12" xfId="1" applyNumberFormat="1" applyFont="1" applyBorder="1" applyAlignment="1">
      <alignment horizontal="center" vertical="center"/>
    </xf>
    <xf numFmtId="164" fontId="0" fillId="0" borderId="10" xfId="1" applyNumberFormat="1" applyFont="1" applyFill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164" fontId="1" fillId="0" borderId="2" xfId="1" applyNumberFormat="1" applyFont="1" applyBorder="1" applyAlignment="1">
      <alignment horizontal="center"/>
    </xf>
    <xf numFmtId="164" fontId="1" fillId="0" borderId="2" xfId="1" applyNumberFormat="1" applyFont="1" applyBorder="1" applyAlignment="1">
      <alignment horizontal="center" vertical="center"/>
    </xf>
    <xf numFmtId="164" fontId="1" fillId="0" borderId="1" xfId="1" applyNumberFormat="1" applyFont="1" applyBorder="1" applyAlignment="1">
      <alignment horizontal="center"/>
    </xf>
    <xf numFmtId="164" fontId="1" fillId="0" borderId="1" xfId="1" applyNumberFormat="1" applyFont="1" applyBorder="1" applyAlignment="1">
      <alignment horizontal="center" vertical="center"/>
    </xf>
    <xf numFmtId="164" fontId="1" fillId="0" borderId="1" xfId="1" applyNumberFormat="1" applyFont="1" applyFill="1" applyBorder="1" applyAlignment="1">
      <alignment horizontal="center"/>
    </xf>
    <xf numFmtId="165" fontId="0" fillId="0" borderId="1" xfId="0" applyNumberFormat="1" applyBorder="1"/>
    <xf numFmtId="0" fontId="0" fillId="0" borderId="0" xfId="0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7" fontId="0" fillId="0" borderId="1" xfId="0" applyNumberFormat="1" applyBorder="1" applyAlignment="1">
      <alignment horizontal="center"/>
    </xf>
    <xf numFmtId="167" fontId="0" fillId="0" borderId="1" xfId="0" applyNumberFormat="1" applyBorder="1" applyAlignment="1">
      <alignment horizontal="center" vertical="center"/>
    </xf>
    <xf numFmtId="166" fontId="0" fillId="0" borderId="1" xfId="0" applyNumberFormat="1" applyBorder="1"/>
    <xf numFmtId="9" fontId="0" fillId="0" borderId="2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9" fontId="0" fillId="0" borderId="5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41" fontId="2" fillId="3" borderId="2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41" fontId="2" fillId="5" borderId="2" xfId="0" applyNumberFormat="1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1" xfId="0" applyFont="1" applyFill="1" applyBorder="1"/>
    <xf numFmtId="41" fontId="2" fillId="5" borderId="1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41" fontId="2" fillId="3" borderId="1" xfId="0" applyNumberFormat="1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28575</xdr:colOff>
      <xdr:row>19</xdr:row>
      <xdr:rowOff>38101</xdr:rowOff>
    </xdr:from>
    <xdr:to>
      <xdr:col>8</xdr:col>
      <xdr:colOff>619125</xdr:colOff>
      <xdr:row>22</xdr:row>
      <xdr:rowOff>94385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05275" y="3657601"/>
          <a:ext cx="3038475" cy="62778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85725</xdr:colOff>
      <xdr:row>19</xdr:row>
      <xdr:rowOff>142875</xdr:rowOff>
    </xdr:from>
    <xdr:to>
      <xdr:col>8</xdr:col>
      <xdr:colOff>676275</xdr:colOff>
      <xdr:row>23</xdr:row>
      <xdr:rowOff>8659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62425" y="3762375"/>
          <a:ext cx="3038475" cy="62778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409575</xdr:colOff>
      <xdr:row>19</xdr:row>
      <xdr:rowOff>85725</xdr:rowOff>
    </xdr:from>
    <xdr:to>
      <xdr:col>9</xdr:col>
      <xdr:colOff>238125</xdr:colOff>
      <xdr:row>22</xdr:row>
      <xdr:rowOff>142009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86275" y="3705225"/>
          <a:ext cx="3038475" cy="62778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4:K74"/>
  <sheetViews>
    <sheetView topLeftCell="A10" workbookViewId="0">
      <selection activeCell="M34" sqref="M34"/>
    </sheetView>
  </sheetViews>
  <sheetFormatPr baseColWidth="10" defaultRowHeight="15" x14ac:dyDescent="0.25"/>
  <cols>
    <col min="4" max="4" width="14.28515625" customWidth="1"/>
    <col min="5" max="5" width="9.140625" customWidth="1"/>
    <col min="7" max="7" width="16.42578125" customWidth="1"/>
    <col min="11" max="11" width="9.7109375" style="12" customWidth="1"/>
  </cols>
  <sheetData>
    <row r="4" spans="4:11" x14ac:dyDescent="0.25">
      <c r="D4" s="5" t="s">
        <v>10</v>
      </c>
      <c r="E4" s="5" t="s">
        <v>11</v>
      </c>
    </row>
    <row r="5" spans="4:11" x14ac:dyDescent="0.25">
      <c r="D5" s="5" t="s">
        <v>12</v>
      </c>
      <c r="E5" s="5">
        <v>1</v>
      </c>
    </row>
    <row r="7" spans="4:11" x14ac:dyDescent="0.25">
      <c r="D7" s="57" t="s">
        <v>0</v>
      </c>
      <c r="E7" s="57" t="s">
        <v>1</v>
      </c>
      <c r="F7" s="57" t="s">
        <v>2</v>
      </c>
      <c r="G7" s="57" t="s">
        <v>3</v>
      </c>
      <c r="H7" s="57" t="s">
        <v>4</v>
      </c>
      <c r="I7" s="57"/>
      <c r="J7" s="57"/>
      <c r="K7" s="57"/>
    </row>
    <row r="8" spans="4:11" x14ac:dyDescent="0.25">
      <c r="D8" s="57"/>
      <c r="E8" s="57"/>
      <c r="F8" s="57"/>
      <c r="G8" s="57"/>
      <c r="H8" s="2" t="s">
        <v>7</v>
      </c>
      <c r="I8" s="1" t="s">
        <v>5</v>
      </c>
      <c r="J8" s="1" t="s">
        <v>8</v>
      </c>
      <c r="K8" s="13" t="s">
        <v>22</v>
      </c>
    </row>
    <row r="9" spans="4:11" x14ac:dyDescent="0.25">
      <c r="D9" s="4" t="s">
        <v>6</v>
      </c>
      <c r="E9" s="3">
        <v>1</v>
      </c>
      <c r="F9" s="3">
        <v>1</v>
      </c>
      <c r="G9" s="3">
        <v>800</v>
      </c>
      <c r="H9" s="3">
        <v>-2.19</v>
      </c>
      <c r="I9" s="6">
        <f>10^(H9/20)</f>
        <v>0.77714131879367976</v>
      </c>
      <c r="J9" s="6">
        <f>I9*SQRT(2)</f>
        <v>1.099043792918535</v>
      </c>
      <c r="K9" s="14"/>
    </row>
    <row r="10" spans="4:11" ht="15.75" thickBot="1" x14ac:dyDescent="0.3">
      <c r="D10" s="15" t="s">
        <v>6</v>
      </c>
      <c r="E10" s="16">
        <v>1</v>
      </c>
      <c r="F10" s="16">
        <v>1</v>
      </c>
      <c r="G10" s="16">
        <v>800</v>
      </c>
      <c r="H10" s="16">
        <v>-2.19</v>
      </c>
      <c r="I10" s="17">
        <f>10^(H10/20)</f>
        <v>0.77714131879367976</v>
      </c>
      <c r="J10" s="17">
        <f>I10*SQRT(2)</f>
        <v>1.099043792918535</v>
      </c>
      <c r="K10" s="18"/>
    </row>
    <row r="11" spans="4:11" x14ac:dyDescent="0.25">
      <c r="D11" s="51" t="s">
        <v>9</v>
      </c>
      <c r="E11" s="56">
        <v>0</v>
      </c>
      <c r="F11" s="19">
        <v>1</v>
      </c>
      <c r="G11" s="20">
        <v>800</v>
      </c>
      <c r="H11" s="20">
        <v>-4.59</v>
      </c>
      <c r="I11" s="21">
        <f>10^(H11/20)</f>
        <v>0.58952197706549148</v>
      </c>
      <c r="J11" s="21">
        <f>I11*SQRT(2)</f>
        <v>0.83370997528301882</v>
      </c>
      <c r="K11" s="22">
        <v>0.8105694691387022</v>
      </c>
    </row>
    <row r="12" spans="4:11" x14ac:dyDescent="0.25">
      <c r="D12" s="52"/>
      <c r="E12" s="49"/>
      <c r="F12" s="5">
        <v>3</v>
      </c>
      <c r="G12" s="5">
        <f>G11*F12</f>
        <v>2400</v>
      </c>
      <c r="H12" s="3">
        <v>-23.8</v>
      </c>
      <c r="I12" s="6">
        <f>10^(H12/20)</f>
        <v>6.4565422903465536E-2</v>
      </c>
      <c r="J12" s="6">
        <f>I12*SQRT(2)</f>
        <v>9.1309296730435419E-2</v>
      </c>
      <c r="K12" s="23">
        <v>9.0063274348744685E-2</v>
      </c>
    </row>
    <row r="13" spans="4:11" x14ac:dyDescent="0.25">
      <c r="D13" s="52"/>
      <c r="E13" s="49"/>
      <c r="F13" s="5">
        <v>5</v>
      </c>
      <c r="G13" s="5">
        <f>G11*F13</f>
        <v>4000</v>
      </c>
      <c r="H13" s="3">
        <v>-32.6</v>
      </c>
      <c r="I13" s="6">
        <f t="shared" ref="I13:I16" si="0">10^(H13/20)</f>
        <v>2.3442288153199212E-2</v>
      </c>
      <c r="J13" s="6">
        <f t="shared" ref="J13:J16" si="1">I13*SQRT(2)</f>
        <v>3.3152401839312465E-2</v>
      </c>
      <c r="K13" s="24">
        <v>3.242277876554809E-2</v>
      </c>
    </row>
    <row r="14" spans="4:11" x14ac:dyDescent="0.25">
      <c r="D14" s="52"/>
      <c r="E14" s="49"/>
      <c r="F14" s="5">
        <v>7</v>
      </c>
      <c r="G14" s="5">
        <f>G11*F14</f>
        <v>5600</v>
      </c>
      <c r="H14" s="3">
        <v>-38.6</v>
      </c>
      <c r="I14" s="6">
        <f t="shared" si="0"/>
        <v>1.1748975549395283E-2</v>
      </c>
      <c r="J14" s="6">
        <f t="shared" si="1"/>
        <v>1.6615560565944695E-2</v>
      </c>
      <c r="K14" s="24">
        <v>1.6542234064055146E-2</v>
      </c>
    </row>
    <row r="15" spans="4:11" x14ac:dyDescent="0.25">
      <c r="D15" s="52"/>
      <c r="E15" s="49"/>
      <c r="F15" s="5">
        <v>9</v>
      </c>
      <c r="G15" s="5">
        <f>G11*F15</f>
        <v>7200</v>
      </c>
      <c r="H15" s="3">
        <v>-43</v>
      </c>
      <c r="I15" s="6">
        <f t="shared" si="0"/>
        <v>7.0794578438413795E-3</v>
      </c>
      <c r="J15" s="6">
        <f t="shared" si="1"/>
        <v>1.0011865297009068E-2</v>
      </c>
      <c r="K15" s="24">
        <v>1.0007030483193855E-2</v>
      </c>
    </row>
    <row r="16" spans="4:11" ht="15.75" thickBot="1" x14ac:dyDescent="0.3">
      <c r="D16" s="53"/>
      <c r="E16" s="55"/>
      <c r="F16" s="25">
        <v>11</v>
      </c>
      <c r="G16" s="25">
        <f>G11*F16</f>
        <v>8800</v>
      </c>
      <c r="H16" s="26">
        <v>-47</v>
      </c>
      <c r="I16" s="27">
        <f t="shared" si="0"/>
        <v>4.4668359215096279E-3</v>
      </c>
      <c r="J16" s="27">
        <f t="shared" si="1"/>
        <v>6.317059941094238E-3</v>
      </c>
      <c r="K16" s="28">
        <v>6.6989212325512595E-3</v>
      </c>
    </row>
    <row r="17" spans="4:11" x14ac:dyDescent="0.25">
      <c r="D17" s="51" t="s">
        <v>13</v>
      </c>
      <c r="E17" s="56">
        <v>1.5</v>
      </c>
      <c r="F17" s="19">
        <v>1</v>
      </c>
      <c r="G17" s="20">
        <v>800</v>
      </c>
      <c r="H17" s="20">
        <v>-4.1900000000000004</v>
      </c>
      <c r="I17" s="21">
        <f>10^(H17/20)</f>
        <v>0.61730529188868377</v>
      </c>
      <c r="J17" s="21">
        <f>I17*SQRT(2)</f>
        <v>0.87300151591365882</v>
      </c>
      <c r="K17" s="22">
        <v>0.8105694691387022</v>
      </c>
    </row>
    <row r="18" spans="4:11" x14ac:dyDescent="0.25">
      <c r="D18" s="52"/>
      <c r="E18" s="49"/>
      <c r="F18" s="5">
        <v>3</v>
      </c>
      <c r="G18" s="5">
        <f>G17*F18</f>
        <v>2400</v>
      </c>
      <c r="H18" s="3">
        <v>-23.4</v>
      </c>
      <c r="I18" s="6">
        <f>10^(H18/20)</f>
        <v>6.7608297539198184E-2</v>
      </c>
      <c r="J18" s="6">
        <f>I18*SQRT(2)</f>
        <v>9.561257130888963E-2</v>
      </c>
      <c r="K18" s="23">
        <v>9.0063274348744685E-2</v>
      </c>
    </row>
    <row r="19" spans="4:11" x14ac:dyDescent="0.25">
      <c r="D19" s="52"/>
      <c r="E19" s="49"/>
      <c r="F19" s="5">
        <v>5</v>
      </c>
      <c r="G19" s="5">
        <f>G17*F19</f>
        <v>4000</v>
      </c>
      <c r="H19" s="3">
        <v>-32.200000000000003</v>
      </c>
      <c r="I19" s="6">
        <f t="shared" ref="I19:I22" si="2">10^(H19/20)</f>
        <v>2.4547089156850287E-2</v>
      </c>
      <c r="J19" s="6">
        <f t="shared" ref="J19:J22" si="3">I19*SQRT(2)</f>
        <v>3.4714826402399222E-2</v>
      </c>
      <c r="K19" s="24">
        <v>3.242277876554809E-2</v>
      </c>
    </row>
    <row r="20" spans="4:11" x14ac:dyDescent="0.25">
      <c r="D20" s="52"/>
      <c r="E20" s="49"/>
      <c r="F20" s="5">
        <v>7</v>
      </c>
      <c r="G20" s="5">
        <f>G17*F20</f>
        <v>5600</v>
      </c>
      <c r="H20" s="3">
        <v>-38.6</v>
      </c>
      <c r="I20" s="6">
        <f t="shared" si="2"/>
        <v>1.1748975549395283E-2</v>
      </c>
      <c r="J20" s="6">
        <f t="shared" si="3"/>
        <v>1.6615560565944695E-2</v>
      </c>
      <c r="K20" s="24">
        <v>1.6542234064055146E-2</v>
      </c>
    </row>
    <row r="21" spans="4:11" x14ac:dyDescent="0.25">
      <c r="D21" s="52"/>
      <c r="E21" s="49"/>
      <c r="F21" s="5">
        <v>9</v>
      </c>
      <c r="G21" s="5">
        <f>G17*F21</f>
        <v>7200</v>
      </c>
      <c r="H21" s="3">
        <v>-43.4</v>
      </c>
      <c r="I21" s="6">
        <f t="shared" si="2"/>
        <v>6.7608297539198132E-3</v>
      </c>
      <c r="J21" s="6">
        <f t="shared" si="3"/>
        <v>9.561257130888956E-3</v>
      </c>
      <c r="K21" s="24">
        <v>1.0007030483193855E-2</v>
      </c>
    </row>
    <row r="22" spans="4:11" ht="15.75" thickBot="1" x14ac:dyDescent="0.3">
      <c r="D22" s="53"/>
      <c r="E22" s="55"/>
      <c r="F22" s="25">
        <v>11</v>
      </c>
      <c r="G22" s="25">
        <f>G17*F22</f>
        <v>8800</v>
      </c>
      <c r="H22" s="26">
        <v>-45.08</v>
      </c>
      <c r="I22" s="27">
        <f t="shared" si="2"/>
        <v>5.5718574893192938E-3</v>
      </c>
      <c r="J22" s="27">
        <f t="shared" si="3"/>
        <v>7.8797964290054489E-3</v>
      </c>
      <c r="K22" s="28">
        <v>6.6989212325512595E-3</v>
      </c>
    </row>
    <row r="23" spans="4:11" x14ac:dyDescent="0.25">
      <c r="D23" s="51" t="s">
        <v>14</v>
      </c>
      <c r="E23" s="56">
        <v>0</v>
      </c>
      <c r="F23" s="19">
        <v>1</v>
      </c>
      <c r="G23" s="20">
        <v>800</v>
      </c>
      <c r="H23" s="20">
        <v>-0.999</v>
      </c>
      <c r="I23" s="21">
        <f>10^(H23/20)</f>
        <v>0.89135355309683739</v>
      </c>
      <c r="J23" s="21">
        <f>I23*SQRT(2)</f>
        <v>1.2605642836589943</v>
      </c>
      <c r="K23" s="22">
        <f>4*E5/(F23*PI())</f>
        <v>1.2732395447351628</v>
      </c>
    </row>
    <row r="24" spans="4:11" x14ac:dyDescent="0.25">
      <c r="D24" s="52"/>
      <c r="E24" s="49"/>
      <c r="F24" s="5">
        <v>3</v>
      </c>
      <c r="G24" s="5">
        <f>G23*F24</f>
        <v>2400</v>
      </c>
      <c r="H24" s="3">
        <v>-10.199999999999999</v>
      </c>
      <c r="I24" s="6">
        <f>10^(H24/20)</f>
        <v>0.30902954325135895</v>
      </c>
      <c r="J24" s="6">
        <f>I24*SQRT(2)</f>
        <v>0.43703377124003484</v>
      </c>
      <c r="K24" s="24">
        <f>4*E5/(F24*PI())</f>
        <v>0.42441318157838759</v>
      </c>
    </row>
    <row r="25" spans="4:11" x14ac:dyDescent="0.25">
      <c r="D25" s="52"/>
      <c r="E25" s="49"/>
      <c r="F25" s="5">
        <v>5</v>
      </c>
      <c r="G25" s="5">
        <f>G23*F25</f>
        <v>4000</v>
      </c>
      <c r="H25" s="3">
        <v>-15</v>
      </c>
      <c r="I25" s="6">
        <f t="shared" ref="I25:I28" si="4">10^(H25/20)</f>
        <v>0.17782794100389224</v>
      </c>
      <c r="J25" s="6">
        <f t="shared" ref="J25:J28" si="5">I25*SQRT(2)</f>
        <v>0.25148668593658702</v>
      </c>
      <c r="K25" s="24">
        <f>4*E5/(F25*PI())</f>
        <v>0.25464790894703254</v>
      </c>
    </row>
    <row r="26" spans="4:11" x14ac:dyDescent="0.25">
      <c r="D26" s="52"/>
      <c r="E26" s="49"/>
      <c r="F26" s="5">
        <v>7</v>
      </c>
      <c r="G26" s="5">
        <f>G23*F26</f>
        <v>5600</v>
      </c>
      <c r="H26" s="3">
        <v>-17.8</v>
      </c>
      <c r="I26" s="6">
        <f t="shared" si="4"/>
        <v>0.12882495516931336</v>
      </c>
      <c r="J26" s="6">
        <f t="shared" si="5"/>
        <v>0.18218599877254893</v>
      </c>
      <c r="K26" s="24">
        <f>4*E5/(F26*PI())</f>
        <v>0.18189136353359467</v>
      </c>
    </row>
    <row r="27" spans="4:11" x14ac:dyDescent="0.25">
      <c r="D27" s="52"/>
      <c r="E27" s="49"/>
      <c r="F27" s="5">
        <v>9</v>
      </c>
      <c r="G27" s="5">
        <f>G23*F27</f>
        <v>7200</v>
      </c>
      <c r="H27" s="3">
        <v>-19.8</v>
      </c>
      <c r="I27" s="6">
        <f t="shared" si="4"/>
        <v>0.10232929922807538</v>
      </c>
      <c r="J27" s="6">
        <f t="shared" si="5"/>
        <v>0.14471548279647889</v>
      </c>
      <c r="K27" s="24">
        <f>4*E5/(F27*PI())</f>
        <v>0.14147106052612921</v>
      </c>
    </row>
    <row r="28" spans="4:11" ht="15.75" thickBot="1" x14ac:dyDescent="0.3">
      <c r="D28" s="53"/>
      <c r="E28" s="55"/>
      <c r="F28" s="25">
        <v>11</v>
      </c>
      <c r="G28" s="25">
        <f>G23*F28</f>
        <v>8800</v>
      </c>
      <c r="H28" s="26">
        <v>-21.8</v>
      </c>
      <c r="I28" s="27">
        <f t="shared" si="4"/>
        <v>8.1283051616409904E-2</v>
      </c>
      <c r="J28" s="27">
        <f t="shared" si="5"/>
        <v>0.11495159398699922</v>
      </c>
      <c r="K28" s="28">
        <f>4*E5/(F28*PI())</f>
        <v>0.11574904952137845</v>
      </c>
    </row>
    <row r="29" spans="4:11" x14ac:dyDescent="0.25">
      <c r="D29" s="51" t="s">
        <v>15</v>
      </c>
      <c r="E29" s="56">
        <v>1.25</v>
      </c>
      <c r="F29" s="19">
        <v>1</v>
      </c>
      <c r="G29" s="20">
        <v>800</v>
      </c>
      <c r="H29" s="20">
        <v>-0.19</v>
      </c>
      <c r="I29" s="21">
        <f>10^(H29/20)</f>
        <v>0.97836295478459556</v>
      </c>
      <c r="J29" s="21">
        <f>I29*SQRT(2)</f>
        <v>1.3836141595797904</v>
      </c>
      <c r="K29" s="42">
        <v>1.2732395447351628</v>
      </c>
    </row>
    <row r="30" spans="4:11" x14ac:dyDescent="0.25">
      <c r="D30" s="52"/>
      <c r="E30" s="49"/>
      <c r="F30" s="5">
        <v>3</v>
      </c>
      <c r="G30" s="5">
        <f>G29*F30</f>
        <v>2400</v>
      </c>
      <c r="H30" s="3">
        <v>-9.7899999999999991</v>
      </c>
      <c r="I30" s="6">
        <f>10^(H30/20)</f>
        <v>0.32396642243484475</v>
      </c>
      <c r="J30" s="6">
        <f>I30*SQRT(2)</f>
        <v>0.45815770836084879</v>
      </c>
      <c r="K30" s="42">
        <v>0.42441318157838759</v>
      </c>
    </row>
    <row r="31" spans="4:11" x14ac:dyDescent="0.25">
      <c r="D31" s="52"/>
      <c r="E31" s="49"/>
      <c r="F31" s="5">
        <v>5</v>
      </c>
      <c r="G31" s="5">
        <f>G29*F31</f>
        <v>4000</v>
      </c>
      <c r="H31" s="3">
        <v>-14.6</v>
      </c>
      <c r="I31" s="6">
        <f t="shared" ref="I31:I34" si="6">10^(H31/20)</f>
        <v>0.18620871366628672</v>
      </c>
      <c r="J31" s="6">
        <f t="shared" ref="J31:J34" si="7">I31*SQRT(2)</f>
        <v>0.263338888298911</v>
      </c>
      <c r="K31" s="42">
        <v>0.25464790894703254</v>
      </c>
    </row>
    <row r="32" spans="4:11" x14ac:dyDescent="0.25">
      <c r="D32" s="52"/>
      <c r="E32" s="49"/>
      <c r="F32" s="5">
        <v>7</v>
      </c>
      <c r="G32" s="5">
        <f>G29*F32</f>
        <v>5600</v>
      </c>
      <c r="H32" s="3">
        <v>-17.399999999999999</v>
      </c>
      <c r="I32" s="6">
        <f t="shared" si="6"/>
        <v>0.13489628825916533</v>
      </c>
      <c r="J32" s="6">
        <f t="shared" si="7"/>
        <v>0.19077216036990213</v>
      </c>
      <c r="K32" s="42">
        <v>0.18189136353359467</v>
      </c>
    </row>
    <row r="33" spans="4:11" x14ac:dyDescent="0.25">
      <c r="D33" s="52"/>
      <c r="E33" s="49"/>
      <c r="F33" s="5">
        <v>9</v>
      </c>
      <c r="G33" s="5">
        <f>G29*F33</f>
        <v>7200</v>
      </c>
      <c r="H33" s="3">
        <v>-19.399999999999999</v>
      </c>
      <c r="I33" s="6">
        <f t="shared" si="6"/>
        <v>0.10715193052376064</v>
      </c>
      <c r="J33" s="6">
        <f t="shared" si="7"/>
        <v>0.15153571338116192</v>
      </c>
      <c r="K33" s="42">
        <v>0.14147106052612921</v>
      </c>
    </row>
    <row r="34" spans="4:11" ht="15.75" thickBot="1" x14ac:dyDescent="0.3">
      <c r="D34" s="53"/>
      <c r="E34" s="55"/>
      <c r="F34" s="25">
        <v>11</v>
      </c>
      <c r="G34" s="25">
        <f>G29*F34</f>
        <v>8800</v>
      </c>
      <c r="H34" s="26">
        <v>-21</v>
      </c>
      <c r="I34" s="27">
        <f t="shared" si="6"/>
        <v>8.9125093813374537E-2</v>
      </c>
      <c r="J34" s="27">
        <f t="shared" si="7"/>
        <v>0.1260419164186487</v>
      </c>
      <c r="K34" s="42">
        <v>0.11574904952137845</v>
      </c>
    </row>
    <row r="35" spans="4:11" ht="15.75" thickBot="1" x14ac:dyDescent="0.3">
      <c r="D35" s="29"/>
      <c r="E35" s="29" t="s">
        <v>20</v>
      </c>
      <c r="F35" s="30"/>
      <c r="G35" s="30"/>
      <c r="H35" s="31"/>
      <c r="I35" s="32"/>
      <c r="J35" s="32"/>
      <c r="K35" s="33"/>
    </row>
    <row r="36" spans="4:11" x14ac:dyDescent="0.25">
      <c r="D36" s="51" t="s">
        <v>16</v>
      </c>
      <c r="E36" s="54">
        <v>0.5</v>
      </c>
      <c r="F36" s="19">
        <v>1</v>
      </c>
      <c r="G36" s="20">
        <v>800</v>
      </c>
      <c r="H36" s="20">
        <v>-0.19</v>
      </c>
      <c r="I36" s="21">
        <f>10^(H36/20)</f>
        <v>0.97836295478459556</v>
      </c>
      <c r="J36" s="21">
        <f>I36*SQRT(2)</f>
        <v>1.3836141595797904</v>
      </c>
      <c r="K36" s="22"/>
    </row>
    <row r="37" spans="4:11" x14ac:dyDescent="0.25">
      <c r="D37" s="52"/>
      <c r="E37" s="49"/>
      <c r="F37" s="5">
        <v>3</v>
      </c>
      <c r="G37" s="5">
        <f>G36*F37</f>
        <v>2400</v>
      </c>
      <c r="H37" s="3">
        <v>-10.199999999999999</v>
      </c>
      <c r="I37" s="6">
        <f>10^(H37/20)</f>
        <v>0.30902954325135895</v>
      </c>
      <c r="J37" s="6">
        <f>I37*SQRT(2)</f>
        <v>0.43703377124003484</v>
      </c>
      <c r="K37" s="24"/>
    </row>
    <row r="38" spans="4:11" x14ac:dyDescent="0.25">
      <c r="D38" s="52"/>
      <c r="E38" s="49"/>
      <c r="F38" s="5">
        <v>5</v>
      </c>
      <c r="G38" s="5">
        <f>G36*F38</f>
        <v>4000</v>
      </c>
      <c r="H38" s="3">
        <v>-15</v>
      </c>
      <c r="I38" s="6">
        <f t="shared" ref="I38:I41" si="8">10^(H38/20)</f>
        <v>0.17782794100389224</v>
      </c>
      <c r="J38" s="6">
        <f t="shared" ref="J38:J41" si="9">I38*SQRT(2)</f>
        <v>0.25148668593658702</v>
      </c>
      <c r="K38" s="24"/>
    </row>
    <row r="39" spans="4:11" x14ac:dyDescent="0.25">
      <c r="D39" s="52"/>
      <c r="E39" s="49"/>
      <c r="F39" s="5">
        <v>7</v>
      </c>
      <c r="G39" s="5">
        <f>G36*F39</f>
        <v>5600</v>
      </c>
      <c r="H39" s="3">
        <v>-17.8</v>
      </c>
      <c r="I39" s="6">
        <f t="shared" si="8"/>
        <v>0.12882495516931336</v>
      </c>
      <c r="J39" s="6">
        <f t="shared" si="9"/>
        <v>0.18218599877254893</v>
      </c>
      <c r="K39" s="24"/>
    </row>
    <row r="40" spans="4:11" x14ac:dyDescent="0.25">
      <c r="D40" s="52"/>
      <c r="E40" s="49"/>
      <c r="F40" s="5">
        <v>9</v>
      </c>
      <c r="G40" s="5">
        <f>G36*F40</f>
        <v>7200</v>
      </c>
      <c r="H40" s="3">
        <v>-19.8</v>
      </c>
      <c r="I40" s="6">
        <f t="shared" si="8"/>
        <v>0.10232929922807538</v>
      </c>
      <c r="J40" s="6">
        <f t="shared" si="9"/>
        <v>0.14471548279647889</v>
      </c>
      <c r="K40" s="24"/>
    </row>
    <row r="41" spans="4:11" ht="15.75" thickBot="1" x14ac:dyDescent="0.3">
      <c r="D41" s="53"/>
      <c r="E41" s="55"/>
      <c r="F41" s="25">
        <v>11</v>
      </c>
      <c r="G41" s="25">
        <f>G36*F41</f>
        <v>8800</v>
      </c>
      <c r="H41" s="26">
        <v>-21.8</v>
      </c>
      <c r="I41" s="27">
        <f t="shared" si="8"/>
        <v>8.1283051616409904E-2</v>
      </c>
      <c r="J41" s="27">
        <f t="shared" si="9"/>
        <v>0.11495159398699922</v>
      </c>
      <c r="K41" s="28"/>
    </row>
    <row r="42" spans="4:11" x14ac:dyDescent="0.25">
      <c r="D42" s="51" t="s">
        <v>17</v>
      </c>
      <c r="E42" s="54">
        <v>0.2</v>
      </c>
      <c r="F42" s="19">
        <v>1</v>
      </c>
      <c r="G42" s="20">
        <v>800</v>
      </c>
      <c r="H42" s="20">
        <v>-5.39</v>
      </c>
      <c r="I42" s="21">
        <f>10^(H42/20)</f>
        <v>0.53765043312225425</v>
      </c>
      <c r="J42" s="21">
        <f>I42*SQRT(2)</f>
        <v>0.76035253433726069</v>
      </c>
      <c r="K42" s="22"/>
    </row>
    <row r="43" spans="4:11" x14ac:dyDescent="0.25">
      <c r="D43" s="52"/>
      <c r="E43" s="49"/>
      <c r="F43" s="5">
        <v>2</v>
      </c>
      <c r="G43" s="5">
        <f>G42*F43</f>
        <v>1600</v>
      </c>
      <c r="H43" s="3">
        <v>-7.39</v>
      </c>
      <c r="I43" s="6">
        <f>10^(H43/20)</f>
        <v>0.42707091944074554</v>
      </c>
      <c r="J43" s="6">
        <f>I43*SQRT(2)</f>
        <v>0.60396948636824987</v>
      </c>
      <c r="K43" s="24"/>
    </row>
    <row r="44" spans="4:11" x14ac:dyDescent="0.25">
      <c r="D44" s="52"/>
      <c r="E44" s="49"/>
      <c r="F44" s="5">
        <v>3</v>
      </c>
      <c r="G44" s="5">
        <f>G42*F44</f>
        <v>2400</v>
      </c>
      <c r="H44" s="3">
        <v>-11</v>
      </c>
      <c r="I44" s="6">
        <f t="shared" ref="I44:I52" si="10">10^(H44/20)</f>
        <v>0.28183829312644532</v>
      </c>
      <c r="J44" s="6">
        <f t="shared" ref="J44:J52" si="11">I44*SQRT(2)</f>
        <v>0.39857953653550282</v>
      </c>
      <c r="K44" s="24"/>
    </row>
    <row r="45" spans="4:11" x14ac:dyDescent="0.25">
      <c r="D45" s="52"/>
      <c r="E45" s="49"/>
      <c r="F45" s="5">
        <v>4</v>
      </c>
      <c r="G45" s="5">
        <f>G42*F45</f>
        <v>3200</v>
      </c>
      <c r="H45" s="3">
        <v>-17.8</v>
      </c>
      <c r="I45" s="6">
        <f t="shared" si="10"/>
        <v>0.12882495516931336</v>
      </c>
      <c r="J45" s="6">
        <f t="shared" si="11"/>
        <v>0.18218599877254893</v>
      </c>
      <c r="K45" s="24"/>
    </row>
    <row r="46" spans="4:11" x14ac:dyDescent="0.25">
      <c r="D46" s="52"/>
      <c r="E46" s="49"/>
      <c r="F46" s="5">
        <v>5</v>
      </c>
      <c r="G46" s="5">
        <v>3650</v>
      </c>
      <c r="H46" s="3">
        <v>-30.2</v>
      </c>
      <c r="I46" s="6">
        <f t="shared" si="10"/>
        <v>3.0902954325135901E-2</v>
      </c>
      <c r="J46" s="6">
        <f t="shared" si="11"/>
        <v>4.370337712400349E-2</v>
      </c>
      <c r="K46" s="24"/>
    </row>
    <row r="47" spans="4:11" x14ac:dyDescent="0.25">
      <c r="D47" s="52"/>
      <c r="E47" s="49"/>
      <c r="F47" s="5">
        <v>6</v>
      </c>
      <c r="G47" s="5">
        <v>4350</v>
      </c>
      <c r="H47" s="3">
        <v>-33</v>
      </c>
      <c r="I47" s="6">
        <f t="shared" si="10"/>
        <v>2.2387211385683389E-2</v>
      </c>
      <c r="J47" s="6">
        <f t="shared" si="11"/>
        <v>3.166029796534682E-2</v>
      </c>
      <c r="K47" s="24"/>
    </row>
    <row r="48" spans="4:11" x14ac:dyDescent="0.25">
      <c r="D48" s="52"/>
      <c r="E48" s="49"/>
      <c r="F48" s="5">
        <v>7</v>
      </c>
      <c r="G48" s="3">
        <v>4800</v>
      </c>
      <c r="H48" s="3">
        <v>-21</v>
      </c>
      <c r="I48" s="7">
        <f t="shared" si="10"/>
        <v>8.9125093813374537E-2</v>
      </c>
      <c r="J48" s="7">
        <f t="shared" si="11"/>
        <v>0.1260419164186487</v>
      </c>
      <c r="K48" s="24"/>
    </row>
    <row r="49" spans="4:11" x14ac:dyDescent="0.25">
      <c r="D49" s="52"/>
      <c r="E49" s="49"/>
      <c r="F49" s="5">
        <v>8</v>
      </c>
      <c r="G49" s="5">
        <v>5600</v>
      </c>
      <c r="H49" s="3">
        <v>-18.2</v>
      </c>
      <c r="I49" s="7">
        <f t="shared" si="10"/>
        <v>0.12302687708123815</v>
      </c>
      <c r="J49" s="7">
        <f t="shared" si="11"/>
        <v>0.17398627810469469</v>
      </c>
      <c r="K49" s="24"/>
    </row>
    <row r="50" spans="4:11" x14ac:dyDescent="0.25">
      <c r="D50" s="52"/>
      <c r="E50" s="49"/>
      <c r="F50" s="5">
        <v>9</v>
      </c>
      <c r="G50" s="5">
        <v>6400</v>
      </c>
      <c r="H50" s="3">
        <v>-19.399999999999999</v>
      </c>
      <c r="I50" s="7">
        <f t="shared" si="10"/>
        <v>0.10715193052376064</v>
      </c>
      <c r="J50" s="7">
        <f t="shared" si="11"/>
        <v>0.15153571338116192</v>
      </c>
      <c r="K50" s="24"/>
    </row>
    <row r="51" spans="4:11" x14ac:dyDescent="0.25">
      <c r="D51" s="52"/>
      <c r="E51" s="49"/>
      <c r="F51" s="5">
        <v>10</v>
      </c>
      <c r="G51" s="5">
        <v>7200</v>
      </c>
      <c r="H51" s="3">
        <v>-24.6</v>
      </c>
      <c r="I51" s="7">
        <f t="shared" si="10"/>
        <v>5.8884365535558883E-2</v>
      </c>
      <c r="J51" s="7">
        <f t="shared" si="11"/>
        <v>8.3275068352122242E-2</v>
      </c>
      <c r="K51" s="24"/>
    </row>
    <row r="52" spans="4:11" ht="15.75" thickBot="1" x14ac:dyDescent="0.3">
      <c r="D52" s="53"/>
      <c r="E52" s="55"/>
      <c r="F52" s="26">
        <v>11</v>
      </c>
      <c r="G52" s="25">
        <v>8000</v>
      </c>
      <c r="H52" s="26">
        <v>-36.200000000000003</v>
      </c>
      <c r="I52" s="34">
        <f t="shared" si="10"/>
        <v>1.5488166189124804E-2</v>
      </c>
      <c r="J52" s="34">
        <f t="shared" si="11"/>
        <v>2.1903574680948713E-2</v>
      </c>
      <c r="K52" s="28"/>
    </row>
    <row r="53" spans="4:11" x14ac:dyDescent="0.25">
      <c r="D53" s="51" t="s">
        <v>18</v>
      </c>
      <c r="E53" s="54">
        <v>0.3</v>
      </c>
      <c r="F53" s="19">
        <v>1</v>
      </c>
      <c r="G53" s="20">
        <v>800</v>
      </c>
      <c r="H53" s="20">
        <v>-2.59</v>
      </c>
      <c r="I53" s="21">
        <f>10^(H53/20)</f>
        <v>0.74216419773888542</v>
      </c>
      <c r="J53" s="21">
        <f>I53*SQRT(2)</f>
        <v>1.0495786739500794</v>
      </c>
      <c r="K53" s="22"/>
    </row>
    <row r="54" spans="4:11" x14ac:dyDescent="0.25">
      <c r="D54" s="52"/>
      <c r="E54" s="49"/>
      <c r="F54" s="5">
        <v>2</v>
      </c>
      <c r="G54" s="5">
        <f>G53*F54</f>
        <v>1600</v>
      </c>
      <c r="H54" s="3">
        <v>-7.39</v>
      </c>
      <c r="I54" s="6">
        <f>10^(H54/20)</f>
        <v>0.42707091944074554</v>
      </c>
      <c r="J54" s="6">
        <f>I54*SQRT(2)</f>
        <v>0.60396948636824987</v>
      </c>
      <c r="K54" s="24"/>
    </row>
    <row r="55" spans="4:11" x14ac:dyDescent="0.25">
      <c r="D55" s="52"/>
      <c r="E55" s="49"/>
      <c r="F55" s="5">
        <v>3</v>
      </c>
      <c r="G55" s="5">
        <f>G53*F55</f>
        <v>2400</v>
      </c>
      <c r="H55" s="3">
        <v>-20.6</v>
      </c>
      <c r="I55" s="6">
        <f t="shared" ref="I55:I63" si="12">10^(H55/20)</f>
        <v>9.3325430079699068E-2</v>
      </c>
      <c r="J55" s="6">
        <f t="shared" ref="J55:J63" si="13">I55*SQRT(2)</f>
        <v>0.13198208893301241</v>
      </c>
      <c r="K55" s="24"/>
    </row>
    <row r="56" spans="4:11" x14ac:dyDescent="0.25">
      <c r="D56" s="52"/>
      <c r="E56" s="49"/>
      <c r="F56" s="5">
        <v>4</v>
      </c>
      <c r="G56" s="5">
        <f>G53*F56</f>
        <v>3200</v>
      </c>
      <c r="H56" s="3">
        <v>-17.399999999999999</v>
      </c>
      <c r="I56" s="6">
        <f t="shared" si="12"/>
        <v>0.13489628825916533</v>
      </c>
      <c r="J56" s="6">
        <f t="shared" si="13"/>
        <v>0.19077216036990213</v>
      </c>
      <c r="K56" s="24"/>
    </row>
    <row r="57" spans="4:11" x14ac:dyDescent="0.25">
      <c r="D57" s="52"/>
      <c r="E57" s="49"/>
      <c r="F57" s="5">
        <v>5</v>
      </c>
      <c r="G57" s="5">
        <v>4000</v>
      </c>
      <c r="H57" s="3">
        <v>-15</v>
      </c>
      <c r="I57" s="6">
        <f t="shared" si="12"/>
        <v>0.17782794100389224</v>
      </c>
      <c r="J57" s="6">
        <f t="shared" si="13"/>
        <v>0.25148668593658702</v>
      </c>
      <c r="K57" s="24"/>
    </row>
    <row r="58" spans="4:11" x14ac:dyDescent="0.25">
      <c r="D58" s="52"/>
      <c r="E58" s="49"/>
      <c r="F58" s="5">
        <v>6</v>
      </c>
      <c r="G58" s="5">
        <v>4800</v>
      </c>
      <c r="H58" s="3">
        <f>--21</f>
        <v>21</v>
      </c>
      <c r="I58" s="6">
        <f t="shared" si="12"/>
        <v>11.220184543019636</v>
      </c>
      <c r="J58" s="6">
        <f t="shared" si="13"/>
        <v>15.867737153067338</v>
      </c>
      <c r="K58" s="24"/>
    </row>
    <row r="59" spans="4:11" x14ac:dyDescent="0.25">
      <c r="D59" s="52"/>
      <c r="E59" s="49"/>
      <c r="F59" s="5">
        <v>7</v>
      </c>
      <c r="G59" s="3">
        <v>5600</v>
      </c>
      <c r="H59" s="3">
        <v>-28.2</v>
      </c>
      <c r="I59" s="7">
        <f t="shared" si="12"/>
        <v>3.8904514499428049E-2</v>
      </c>
      <c r="J59" s="7">
        <f t="shared" si="13"/>
        <v>5.5019292042631875E-2</v>
      </c>
      <c r="K59" s="24"/>
    </row>
    <row r="60" spans="4:11" x14ac:dyDescent="0.25">
      <c r="D60" s="52"/>
      <c r="E60" s="49"/>
      <c r="F60" s="5">
        <v>8</v>
      </c>
      <c r="G60" s="5">
        <v>6400</v>
      </c>
      <c r="H60" s="3">
        <v>-19.399999999999999</v>
      </c>
      <c r="I60" s="7">
        <f t="shared" si="12"/>
        <v>0.10715193052376064</v>
      </c>
      <c r="J60" s="7">
        <f t="shared" si="13"/>
        <v>0.15153571338116192</v>
      </c>
      <c r="K60" s="24"/>
    </row>
    <row r="61" spans="4:11" x14ac:dyDescent="0.25">
      <c r="D61" s="52"/>
      <c r="E61" s="49"/>
      <c r="F61" s="5">
        <v>9</v>
      </c>
      <c r="G61" s="5">
        <v>7200</v>
      </c>
      <c r="H61" s="3">
        <v>-21.8</v>
      </c>
      <c r="I61" s="7">
        <f t="shared" si="12"/>
        <v>8.1283051616409904E-2</v>
      </c>
      <c r="J61" s="7">
        <f t="shared" si="13"/>
        <v>0.11495159398699922</v>
      </c>
      <c r="K61" s="24"/>
    </row>
    <row r="62" spans="4:11" x14ac:dyDescent="0.25">
      <c r="D62" s="52"/>
      <c r="E62" s="49"/>
      <c r="F62" s="5">
        <v>10</v>
      </c>
      <c r="G62" s="5">
        <v>8800</v>
      </c>
      <c r="H62" s="3">
        <v>-23.8</v>
      </c>
      <c r="I62" s="7">
        <f t="shared" si="12"/>
        <v>6.4565422903465536E-2</v>
      </c>
      <c r="J62" s="7">
        <f t="shared" si="13"/>
        <v>9.1309296730435419E-2</v>
      </c>
      <c r="K62" s="24"/>
    </row>
    <row r="63" spans="4:11" ht="15.75" thickBot="1" x14ac:dyDescent="0.3">
      <c r="D63" s="53"/>
      <c r="E63" s="55"/>
      <c r="F63" s="26">
        <v>11</v>
      </c>
      <c r="G63" s="25">
        <v>9600</v>
      </c>
      <c r="H63" s="26">
        <v>-23</v>
      </c>
      <c r="I63" s="34">
        <f t="shared" si="12"/>
        <v>7.0794578438413788E-2</v>
      </c>
      <c r="J63" s="34">
        <f t="shared" si="13"/>
        <v>0.10011865297009068</v>
      </c>
      <c r="K63" s="28"/>
    </row>
    <row r="64" spans="4:11" x14ac:dyDescent="0.25">
      <c r="D64" s="50" t="s">
        <v>19</v>
      </c>
      <c r="E64" s="48">
        <v>0.8</v>
      </c>
      <c r="F64" s="35">
        <v>1</v>
      </c>
      <c r="G64" s="36">
        <v>800</v>
      </c>
      <c r="H64" s="36">
        <v>-5.39</v>
      </c>
      <c r="I64" s="37">
        <f>10^(H64/20)</f>
        <v>0.53765043312225425</v>
      </c>
      <c r="J64" s="37">
        <f>I64*SQRT(2)</f>
        <v>0.76035253433726069</v>
      </c>
      <c r="K64" s="38"/>
    </row>
    <row r="65" spans="4:11" x14ac:dyDescent="0.25">
      <c r="D65" s="49"/>
      <c r="E65" s="49"/>
      <c r="F65" s="5">
        <v>2</v>
      </c>
      <c r="G65" s="5">
        <f>G64*F65</f>
        <v>1600</v>
      </c>
      <c r="H65" s="3">
        <v>-7.39</v>
      </c>
      <c r="I65" s="39">
        <f>10^(H65/20)</f>
        <v>0.42707091944074554</v>
      </c>
      <c r="J65" s="39">
        <f>I65*SQRT(2)</f>
        <v>0.60396948636824987</v>
      </c>
      <c r="K65" s="40"/>
    </row>
    <row r="66" spans="4:11" x14ac:dyDescent="0.25">
      <c r="D66" s="49"/>
      <c r="E66" s="49"/>
      <c r="F66" s="5">
        <v>3</v>
      </c>
      <c r="G66" s="5">
        <f>G64*F66</f>
        <v>2400</v>
      </c>
      <c r="H66" s="3">
        <v>-11</v>
      </c>
      <c r="I66" s="39">
        <f t="shared" ref="I66:I70" si="14">10^(H66/20)</f>
        <v>0.28183829312644532</v>
      </c>
      <c r="J66" s="39">
        <f t="shared" ref="J66:J74" si="15">I66*SQRT(2)</f>
        <v>0.39857953653550282</v>
      </c>
      <c r="K66" s="40"/>
    </row>
    <row r="67" spans="4:11" x14ac:dyDescent="0.25">
      <c r="D67" s="49"/>
      <c r="E67" s="49"/>
      <c r="F67" s="5">
        <v>4</v>
      </c>
      <c r="G67" s="5">
        <f>G64*F67</f>
        <v>3200</v>
      </c>
      <c r="H67" s="3">
        <v>-17.8</v>
      </c>
      <c r="I67" s="39">
        <f t="shared" si="14"/>
        <v>0.12882495516931336</v>
      </c>
      <c r="J67" s="39">
        <f t="shared" si="15"/>
        <v>0.18218599877254893</v>
      </c>
      <c r="K67" s="40"/>
    </row>
    <row r="68" spans="4:11" x14ac:dyDescent="0.25">
      <c r="D68" s="49"/>
      <c r="E68" s="49"/>
      <c r="F68" s="5">
        <v>5</v>
      </c>
      <c r="G68" s="5">
        <v>3650</v>
      </c>
      <c r="H68" s="3">
        <v>-30.2</v>
      </c>
      <c r="I68" s="39">
        <f t="shared" si="14"/>
        <v>3.0902954325135901E-2</v>
      </c>
      <c r="J68" s="39">
        <f t="shared" si="15"/>
        <v>4.370337712400349E-2</v>
      </c>
      <c r="K68" s="40"/>
    </row>
    <row r="69" spans="4:11" x14ac:dyDescent="0.25">
      <c r="D69" s="49"/>
      <c r="E69" s="49"/>
      <c r="F69" s="5">
        <v>6</v>
      </c>
      <c r="G69" s="5">
        <v>4350</v>
      </c>
      <c r="H69" s="3">
        <v>-33</v>
      </c>
      <c r="I69" s="39">
        <f t="shared" si="14"/>
        <v>2.2387211385683389E-2</v>
      </c>
      <c r="J69" s="39">
        <f t="shared" si="15"/>
        <v>3.166029796534682E-2</v>
      </c>
      <c r="K69" s="40"/>
    </row>
    <row r="70" spans="4:11" x14ac:dyDescent="0.25">
      <c r="D70" s="49"/>
      <c r="E70" s="49"/>
      <c r="F70" s="5">
        <v>7</v>
      </c>
      <c r="G70" s="3">
        <v>4800</v>
      </c>
      <c r="H70" s="3">
        <v>-21</v>
      </c>
      <c r="I70" s="41">
        <f t="shared" si="14"/>
        <v>8.9125093813374537E-2</v>
      </c>
      <c r="J70" s="41">
        <f t="shared" si="15"/>
        <v>0.1260419164186487</v>
      </c>
      <c r="K70" s="40"/>
    </row>
    <row r="71" spans="4:11" x14ac:dyDescent="0.25">
      <c r="D71" s="49"/>
      <c r="E71" s="49"/>
      <c r="F71" s="5">
        <v>8</v>
      </c>
      <c r="G71" s="5">
        <v>5600</v>
      </c>
      <c r="H71" s="3">
        <v>-18.2</v>
      </c>
      <c r="I71" s="41">
        <f>10^(H71/20)</f>
        <v>0.12302687708123815</v>
      </c>
      <c r="J71" s="41">
        <f t="shared" si="15"/>
        <v>0.17398627810469469</v>
      </c>
      <c r="K71" s="40"/>
    </row>
    <row r="72" spans="4:11" x14ac:dyDescent="0.25">
      <c r="D72" s="49"/>
      <c r="E72" s="49"/>
      <c r="F72" s="5">
        <v>9</v>
      </c>
      <c r="G72" s="5">
        <v>6400</v>
      </c>
      <c r="H72" s="3">
        <v>-19.399999999999999</v>
      </c>
      <c r="I72" s="41">
        <f>10^(H72/20)</f>
        <v>0.10715193052376064</v>
      </c>
      <c r="J72" s="41">
        <f t="shared" si="15"/>
        <v>0.15153571338116192</v>
      </c>
      <c r="K72" s="40"/>
    </row>
    <row r="73" spans="4:11" x14ac:dyDescent="0.25">
      <c r="D73" s="49"/>
      <c r="E73" s="49"/>
      <c r="F73" s="5">
        <v>10</v>
      </c>
      <c r="G73" s="5">
        <v>7200</v>
      </c>
      <c r="H73" s="3">
        <v>-24.6</v>
      </c>
      <c r="I73" s="41">
        <f>10^(H73/20)</f>
        <v>5.8884365535558883E-2</v>
      </c>
      <c r="J73" s="41">
        <f t="shared" si="15"/>
        <v>8.3275068352122242E-2</v>
      </c>
      <c r="K73" s="40"/>
    </row>
    <row r="74" spans="4:11" x14ac:dyDescent="0.25">
      <c r="D74" s="49"/>
      <c r="E74" s="49"/>
      <c r="F74" s="3">
        <v>11</v>
      </c>
      <c r="G74" s="5">
        <v>8000</v>
      </c>
      <c r="H74" s="3">
        <v>-36.200000000000003</v>
      </c>
      <c r="I74" s="41">
        <f>10^(H74/20)</f>
        <v>1.5488166189124804E-2</v>
      </c>
      <c r="J74" s="41">
        <f t="shared" si="15"/>
        <v>2.1903574680948713E-2</v>
      </c>
      <c r="K74" s="40"/>
    </row>
  </sheetData>
  <mergeCells count="21">
    <mergeCell ref="D11:D16"/>
    <mergeCell ref="E11:E16"/>
    <mergeCell ref="H7:K7"/>
    <mergeCell ref="D7:D8"/>
    <mergeCell ref="E7:E8"/>
    <mergeCell ref="F7:F8"/>
    <mergeCell ref="G7:G8"/>
    <mergeCell ref="D17:D22"/>
    <mergeCell ref="E17:E22"/>
    <mergeCell ref="D23:D28"/>
    <mergeCell ref="E23:E28"/>
    <mergeCell ref="D29:D34"/>
    <mergeCell ref="E29:E34"/>
    <mergeCell ref="E64:E74"/>
    <mergeCell ref="D64:D74"/>
    <mergeCell ref="D36:D41"/>
    <mergeCell ref="E36:E41"/>
    <mergeCell ref="D42:D52"/>
    <mergeCell ref="E42:E52"/>
    <mergeCell ref="D53:D63"/>
    <mergeCell ref="E53:E63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D3:K19"/>
  <sheetViews>
    <sheetView topLeftCell="A4" workbookViewId="0">
      <selection activeCell="O10" sqref="O10"/>
    </sheetView>
  </sheetViews>
  <sheetFormatPr baseColWidth="10" defaultRowHeight="15" x14ac:dyDescent="0.25"/>
  <cols>
    <col min="4" max="4" width="15.42578125" customWidth="1"/>
    <col min="7" max="7" width="16.42578125" customWidth="1"/>
    <col min="8" max="8" width="8.85546875" customWidth="1"/>
  </cols>
  <sheetData>
    <row r="3" spans="4:11" x14ac:dyDescent="0.25">
      <c r="G3" t="s">
        <v>18</v>
      </c>
    </row>
    <row r="4" spans="4:11" x14ac:dyDescent="0.25">
      <c r="D4" s="60" t="s">
        <v>10</v>
      </c>
      <c r="E4" s="5" t="s">
        <v>11</v>
      </c>
    </row>
    <row r="5" spans="4:11" x14ac:dyDescent="0.25">
      <c r="D5" s="60" t="s">
        <v>12</v>
      </c>
      <c r="E5" s="5">
        <v>1</v>
      </c>
    </row>
    <row r="6" spans="4:11" x14ac:dyDescent="0.25">
      <c r="D6" s="75" t="s">
        <v>1</v>
      </c>
      <c r="E6" s="3">
        <v>0</v>
      </c>
    </row>
    <row r="7" spans="4:11" x14ac:dyDescent="0.25">
      <c r="D7" s="61" t="s">
        <v>0</v>
      </c>
      <c r="E7" s="61" t="s">
        <v>21</v>
      </c>
      <c r="F7" s="61" t="s">
        <v>2</v>
      </c>
      <c r="G7" s="61" t="s">
        <v>3</v>
      </c>
      <c r="H7" s="62" t="s">
        <v>4</v>
      </c>
      <c r="I7" s="63"/>
      <c r="J7" s="64"/>
      <c r="K7" s="67" t="s">
        <v>22</v>
      </c>
    </row>
    <row r="8" spans="4:11" x14ac:dyDescent="0.25">
      <c r="D8" s="61"/>
      <c r="E8" s="61"/>
      <c r="F8" s="61"/>
      <c r="G8" s="61"/>
      <c r="H8" s="76" t="s">
        <v>7</v>
      </c>
      <c r="I8" s="67" t="s">
        <v>5</v>
      </c>
      <c r="J8" s="67" t="s">
        <v>8</v>
      </c>
      <c r="K8" s="67" t="s">
        <v>23</v>
      </c>
    </row>
    <row r="9" spans="4:11" x14ac:dyDescent="0.25">
      <c r="D9" s="57" t="s">
        <v>18</v>
      </c>
      <c r="E9" s="58">
        <v>0.3</v>
      </c>
      <c r="F9" s="5">
        <v>1</v>
      </c>
      <c r="G9" s="3">
        <v>800</v>
      </c>
      <c r="H9" s="3">
        <v>-4.59</v>
      </c>
      <c r="I9" s="6">
        <f>10^(H9/20)</f>
        <v>0.58952197706549148</v>
      </c>
      <c r="J9" s="6">
        <f t="shared" ref="J9:J19" si="0">I9*SQRT(2)</f>
        <v>0.83370997528301882</v>
      </c>
      <c r="K9" s="47">
        <f>2*$E$5/(F9*PI())</f>
        <v>0.63661977236758138</v>
      </c>
    </row>
    <row r="10" spans="4:11" x14ac:dyDescent="0.25">
      <c r="D10" s="57"/>
      <c r="E10" s="49"/>
      <c r="F10" s="5">
        <v>2</v>
      </c>
      <c r="G10" s="5">
        <f>G9*F10</f>
        <v>1600</v>
      </c>
      <c r="H10" s="3">
        <v>-7.39</v>
      </c>
      <c r="I10" s="6">
        <f>10^(H10/20)</f>
        <v>0.42707091944074554</v>
      </c>
      <c r="J10" s="6">
        <f t="shared" si="0"/>
        <v>0.60396948636824987</v>
      </c>
      <c r="K10" s="47">
        <f t="shared" ref="K10:K18" si="1">2*$E$5/(F10*PI())</f>
        <v>0.31830988618379069</v>
      </c>
    </row>
    <row r="11" spans="4:11" x14ac:dyDescent="0.25">
      <c r="D11" s="57"/>
      <c r="E11" s="49"/>
      <c r="F11" s="5">
        <v>3</v>
      </c>
      <c r="G11" s="5">
        <f>G9*F11</f>
        <v>2400</v>
      </c>
      <c r="H11" s="3">
        <v>-20.6</v>
      </c>
      <c r="I11" s="6">
        <f t="shared" ref="I11:I19" si="2">10^(H11/20)</f>
        <v>9.3325430079699068E-2</v>
      </c>
      <c r="J11" s="6">
        <f t="shared" si="0"/>
        <v>0.13198208893301241</v>
      </c>
      <c r="K11" s="47">
        <f t="shared" si="1"/>
        <v>0.21220659078919379</v>
      </c>
    </row>
    <row r="12" spans="4:11" x14ac:dyDescent="0.25">
      <c r="D12" s="57"/>
      <c r="E12" s="49"/>
      <c r="F12" s="5">
        <v>4</v>
      </c>
      <c r="G12" s="5">
        <f>G9*F12</f>
        <v>3200</v>
      </c>
      <c r="H12" s="3">
        <v>-17.399999999999999</v>
      </c>
      <c r="I12" s="6">
        <f t="shared" si="2"/>
        <v>0.13489628825916533</v>
      </c>
      <c r="J12" s="6">
        <f t="shared" si="0"/>
        <v>0.19077216036990213</v>
      </c>
      <c r="K12" s="47">
        <f t="shared" si="1"/>
        <v>0.15915494309189535</v>
      </c>
    </row>
    <row r="13" spans="4:11" x14ac:dyDescent="0.25">
      <c r="D13" s="57"/>
      <c r="E13" s="49"/>
      <c r="F13" s="5">
        <v>5</v>
      </c>
      <c r="G13" s="5">
        <v>4000</v>
      </c>
      <c r="H13" s="3">
        <v>-15</v>
      </c>
      <c r="I13" s="6">
        <f t="shared" si="2"/>
        <v>0.17782794100389224</v>
      </c>
      <c r="J13" s="6">
        <f t="shared" si="0"/>
        <v>0.25148668593658702</v>
      </c>
      <c r="K13" s="47">
        <f t="shared" si="1"/>
        <v>0.12732395447351627</v>
      </c>
    </row>
    <row r="14" spans="4:11" x14ac:dyDescent="0.25">
      <c r="D14" s="57"/>
      <c r="E14" s="49"/>
      <c r="F14" s="5">
        <v>6</v>
      </c>
      <c r="G14" s="5">
        <v>4800</v>
      </c>
      <c r="H14" s="3">
        <f>--21</f>
        <v>21</v>
      </c>
      <c r="I14" s="6">
        <f t="shared" si="2"/>
        <v>11.220184543019636</v>
      </c>
      <c r="J14" s="6">
        <f t="shared" si="0"/>
        <v>15.867737153067338</v>
      </c>
      <c r="K14" s="47">
        <f t="shared" si="1"/>
        <v>0.1061032953945969</v>
      </c>
    </row>
    <row r="15" spans="4:11" x14ac:dyDescent="0.25">
      <c r="D15" s="57"/>
      <c r="E15" s="49"/>
      <c r="F15" s="5">
        <v>7</v>
      </c>
      <c r="G15" s="3">
        <v>5600</v>
      </c>
      <c r="H15" s="3">
        <v>-28.2</v>
      </c>
      <c r="I15" s="7">
        <f t="shared" si="2"/>
        <v>3.8904514499428049E-2</v>
      </c>
      <c r="J15" s="7">
        <f t="shared" si="0"/>
        <v>5.5019292042631875E-2</v>
      </c>
      <c r="K15" s="47">
        <f t="shared" si="1"/>
        <v>9.0945681766797334E-2</v>
      </c>
    </row>
    <row r="16" spans="4:11" x14ac:dyDescent="0.25">
      <c r="D16" s="57"/>
      <c r="E16" s="49"/>
      <c r="F16" s="5">
        <v>8</v>
      </c>
      <c r="G16" s="5">
        <v>6400</v>
      </c>
      <c r="H16" s="3">
        <v>-19.399999999999999</v>
      </c>
      <c r="I16" s="7">
        <f t="shared" si="2"/>
        <v>0.10715193052376064</v>
      </c>
      <c r="J16" s="7">
        <f t="shared" si="0"/>
        <v>0.15153571338116192</v>
      </c>
      <c r="K16" s="47">
        <f t="shared" si="1"/>
        <v>7.9577471545947673E-2</v>
      </c>
    </row>
    <row r="17" spans="4:11" x14ac:dyDescent="0.25">
      <c r="D17" s="57"/>
      <c r="E17" s="49"/>
      <c r="F17" s="5">
        <v>9</v>
      </c>
      <c r="G17" s="5">
        <v>7200</v>
      </c>
      <c r="H17" s="3">
        <v>-21.8</v>
      </c>
      <c r="I17" s="7">
        <f t="shared" si="2"/>
        <v>8.1283051616409904E-2</v>
      </c>
      <c r="J17" s="7">
        <f t="shared" si="0"/>
        <v>0.11495159398699922</v>
      </c>
      <c r="K17" s="47">
        <f t="shared" si="1"/>
        <v>7.0735530263064603E-2</v>
      </c>
    </row>
    <row r="18" spans="4:11" x14ac:dyDescent="0.25">
      <c r="D18" s="57"/>
      <c r="E18" s="49"/>
      <c r="F18" s="5">
        <v>10</v>
      </c>
      <c r="G18" s="5">
        <v>8800</v>
      </c>
      <c r="H18" s="3">
        <v>-23.8</v>
      </c>
      <c r="I18" s="7">
        <f t="shared" si="2"/>
        <v>6.4565422903465536E-2</v>
      </c>
      <c r="J18" s="7">
        <f t="shared" si="0"/>
        <v>9.1309296730435419E-2</v>
      </c>
      <c r="K18" s="47">
        <f t="shared" si="1"/>
        <v>6.3661977236758135E-2</v>
      </c>
    </row>
    <row r="19" spans="4:11" x14ac:dyDescent="0.25">
      <c r="D19" s="57"/>
      <c r="E19" s="49"/>
      <c r="F19" s="3">
        <v>11</v>
      </c>
      <c r="G19" s="5">
        <v>9600</v>
      </c>
      <c r="H19" s="3">
        <v>-23</v>
      </c>
      <c r="I19" s="7">
        <f t="shared" si="2"/>
        <v>7.0794578438413788E-2</v>
      </c>
      <c r="J19" s="7">
        <f t="shared" si="0"/>
        <v>0.10011865297009068</v>
      </c>
      <c r="K19" s="47">
        <f>2*$E$5/(F19*PI())</f>
        <v>5.7874524760689224E-2</v>
      </c>
    </row>
  </sheetData>
  <mergeCells count="7">
    <mergeCell ref="G7:G8"/>
    <mergeCell ref="H7:J7"/>
    <mergeCell ref="D9:D19"/>
    <mergeCell ref="E9:E19"/>
    <mergeCell ref="D7:D8"/>
    <mergeCell ref="E7:E8"/>
    <mergeCell ref="F7:F8"/>
  </mergeCells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D3:K19"/>
  <sheetViews>
    <sheetView tabSelected="1" topLeftCell="A4" workbookViewId="0">
      <selection activeCell="N11" sqref="N11"/>
    </sheetView>
  </sheetViews>
  <sheetFormatPr baseColWidth="10" defaultRowHeight="15" x14ac:dyDescent="0.25"/>
  <cols>
    <col min="4" max="4" width="15.42578125" customWidth="1"/>
    <col min="7" max="7" width="16.42578125" customWidth="1"/>
    <col min="8" max="8" width="8.85546875" customWidth="1"/>
    <col min="11" max="11" width="10.5703125" customWidth="1"/>
  </cols>
  <sheetData>
    <row r="3" spans="4:11" x14ac:dyDescent="0.25">
      <c r="G3" t="s">
        <v>19</v>
      </c>
    </row>
    <row r="4" spans="4:11" x14ac:dyDescent="0.25">
      <c r="D4" s="60" t="s">
        <v>10</v>
      </c>
      <c r="E4" s="5" t="s">
        <v>11</v>
      </c>
    </row>
    <row r="5" spans="4:11" x14ac:dyDescent="0.25">
      <c r="D5" s="60" t="s">
        <v>12</v>
      </c>
      <c r="E5" s="5">
        <v>1</v>
      </c>
    </row>
    <row r="6" spans="4:11" x14ac:dyDescent="0.25">
      <c r="D6" s="75" t="s">
        <v>1</v>
      </c>
      <c r="E6" s="3">
        <v>0</v>
      </c>
    </row>
    <row r="7" spans="4:11" x14ac:dyDescent="0.25">
      <c r="D7" s="61" t="s">
        <v>0</v>
      </c>
      <c r="E7" s="61" t="s">
        <v>21</v>
      </c>
      <c r="F7" s="61" t="s">
        <v>2</v>
      </c>
      <c r="G7" s="61" t="s">
        <v>3</v>
      </c>
      <c r="H7" s="61" t="s">
        <v>4</v>
      </c>
      <c r="I7" s="61"/>
      <c r="J7" s="61"/>
      <c r="K7" s="67" t="s">
        <v>22</v>
      </c>
    </row>
    <row r="8" spans="4:11" x14ac:dyDescent="0.25">
      <c r="D8" s="61"/>
      <c r="E8" s="61"/>
      <c r="F8" s="61"/>
      <c r="G8" s="61"/>
      <c r="H8" s="76" t="s">
        <v>7</v>
      </c>
      <c r="I8" s="67" t="s">
        <v>5</v>
      </c>
      <c r="J8" s="67" t="s">
        <v>8</v>
      </c>
      <c r="K8" s="67" t="s">
        <v>23</v>
      </c>
    </row>
    <row r="9" spans="4:11" x14ac:dyDescent="0.25">
      <c r="D9" s="57" t="s">
        <v>19</v>
      </c>
      <c r="E9" s="58">
        <v>0.8</v>
      </c>
      <c r="F9" s="5">
        <v>1</v>
      </c>
      <c r="G9" s="3">
        <v>800</v>
      </c>
      <c r="H9" s="3">
        <v>-5.39</v>
      </c>
      <c r="I9" s="6">
        <f>10^(H9/20)</f>
        <v>0.53765043312225425</v>
      </c>
      <c r="J9" s="6">
        <f>I9*SQRT(2)</f>
        <v>0.76035253433726069</v>
      </c>
      <c r="K9" s="45">
        <f>2*$E$5/(F9*PI())</f>
        <v>0.63661977236758138</v>
      </c>
    </row>
    <row r="10" spans="4:11" x14ac:dyDescent="0.25">
      <c r="D10" s="57"/>
      <c r="E10" s="49"/>
      <c r="F10" s="5">
        <v>2</v>
      </c>
      <c r="G10" s="5">
        <f>G9*F10</f>
        <v>1600</v>
      </c>
      <c r="H10" s="3">
        <v>-12.8</v>
      </c>
      <c r="I10" s="6">
        <f>10^(H10/20)</f>
        <v>0.22908676527677729</v>
      </c>
      <c r="J10" s="6">
        <f>I10*SQRT(2)</f>
        <v>0.32397761041460027</v>
      </c>
      <c r="K10" s="45">
        <f t="shared" ref="K10:K19" si="0">2*$E$5/(F10*PI())</f>
        <v>0.31830988618379069</v>
      </c>
    </row>
    <row r="11" spans="4:11" x14ac:dyDescent="0.25">
      <c r="D11" s="57"/>
      <c r="E11" s="49"/>
      <c r="F11" s="5">
        <v>3</v>
      </c>
      <c r="G11" s="5">
        <f>G9*F11</f>
        <v>2400</v>
      </c>
      <c r="H11" s="3">
        <v>-15.6</v>
      </c>
      <c r="I11" s="6">
        <f t="shared" ref="I11:I15" si="1">10^(H11/20)</f>
        <v>0.16595869074375599</v>
      </c>
      <c r="J11" s="6">
        <f t="shared" ref="J11:J19" si="2">I11*SQRT(2)</f>
        <v>0.23470103124350197</v>
      </c>
      <c r="K11" s="45">
        <f t="shared" si="0"/>
        <v>0.21220659078919379</v>
      </c>
    </row>
    <row r="12" spans="4:11" x14ac:dyDescent="0.25">
      <c r="D12" s="57"/>
      <c r="E12" s="49"/>
      <c r="F12" s="5">
        <v>4</v>
      </c>
      <c r="G12" s="5">
        <f>G9*F12</f>
        <v>3200</v>
      </c>
      <c r="H12" s="3">
        <v>-18.8</v>
      </c>
      <c r="I12" s="6">
        <f t="shared" si="1"/>
        <v>0.11481536214968825</v>
      </c>
      <c r="J12" s="6">
        <f t="shared" si="2"/>
        <v>0.16237344232086764</v>
      </c>
      <c r="K12" s="45">
        <f t="shared" si="0"/>
        <v>0.15915494309189535</v>
      </c>
    </row>
    <row r="13" spans="4:11" x14ac:dyDescent="0.25">
      <c r="D13" s="57"/>
      <c r="E13" s="49"/>
      <c r="F13" s="5">
        <v>5</v>
      </c>
      <c r="G13" s="5">
        <v>3650</v>
      </c>
      <c r="H13" s="3">
        <v>-21.2</v>
      </c>
      <c r="I13" s="6">
        <f t="shared" si="1"/>
        <v>8.7096358995608011E-2</v>
      </c>
      <c r="J13" s="6">
        <f t="shared" si="2"/>
        <v>0.12317285212490478</v>
      </c>
      <c r="K13" s="45">
        <f t="shared" si="0"/>
        <v>0.12732395447351627</v>
      </c>
    </row>
    <row r="14" spans="4:11" x14ac:dyDescent="0.25">
      <c r="D14" s="57"/>
      <c r="E14" s="49"/>
      <c r="F14" s="5">
        <v>6</v>
      </c>
      <c r="G14" s="5">
        <v>4350</v>
      </c>
      <c r="H14" s="3">
        <v>-23</v>
      </c>
      <c r="I14" s="6">
        <f t="shared" si="1"/>
        <v>7.0794578438413788E-2</v>
      </c>
      <c r="J14" s="6">
        <f t="shared" si="2"/>
        <v>0.10011865297009068</v>
      </c>
      <c r="K14" s="45">
        <f t="shared" si="0"/>
        <v>0.1061032953945969</v>
      </c>
    </row>
    <row r="15" spans="4:11" x14ac:dyDescent="0.25">
      <c r="D15" s="57"/>
      <c r="E15" s="49"/>
      <c r="F15" s="5">
        <v>7</v>
      </c>
      <c r="G15" s="3">
        <v>4800</v>
      </c>
      <c r="H15" s="3">
        <v>-24</v>
      </c>
      <c r="I15" s="7">
        <f t="shared" si="1"/>
        <v>6.3095734448019317E-2</v>
      </c>
      <c r="J15" s="7">
        <f t="shared" si="2"/>
        <v>8.9230843384280209E-2</v>
      </c>
      <c r="K15" s="45">
        <f t="shared" si="0"/>
        <v>9.0945681766797334E-2</v>
      </c>
    </row>
    <row r="16" spans="4:11" x14ac:dyDescent="0.25">
      <c r="D16" s="57"/>
      <c r="E16" s="49"/>
      <c r="F16" s="5">
        <v>8</v>
      </c>
      <c r="G16" s="5">
        <v>5600</v>
      </c>
      <c r="H16" s="3">
        <v>-25</v>
      </c>
      <c r="I16" s="7">
        <f>10^(H16/20)</f>
        <v>5.6234132519034884E-2</v>
      </c>
      <c r="J16" s="7">
        <f t="shared" si="2"/>
        <v>7.9527072876705032E-2</v>
      </c>
      <c r="K16" s="45">
        <f t="shared" si="0"/>
        <v>7.9577471545947673E-2</v>
      </c>
    </row>
    <row r="17" spans="4:11" x14ac:dyDescent="0.25">
      <c r="D17" s="57"/>
      <c r="E17" s="49"/>
      <c r="F17" s="5">
        <v>9</v>
      </c>
      <c r="G17" s="5">
        <v>6400</v>
      </c>
      <c r="H17" s="3">
        <v>-26</v>
      </c>
      <c r="I17" s="7">
        <f>10^(H17/20)</f>
        <v>5.0118723362727206E-2</v>
      </c>
      <c r="J17" s="7">
        <f t="shared" si="2"/>
        <v>7.0878578308394113E-2</v>
      </c>
      <c r="K17" s="45">
        <f t="shared" si="0"/>
        <v>7.0735530263064603E-2</v>
      </c>
    </row>
    <row r="18" spans="4:11" x14ac:dyDescent="0.25">
      <c r="D18" s="57"/>
      <c r="E18" s="49"/>
      <c r="F18" s="5">
        <v>10</v>
      </c>
      <c r="G18" s="5">
        <v>7200</v>
      </c>
      <c r="H18" s="3">
        <v>-28</v>
      </c>
      <c r="I18" s="7">
        <f>10^(H18/20)</f>
        <v>3.9810717055349727E-2</v>
      </c>
      <c r="J18" s="7">
        <f t="shared" si="2"/>
        <v>5.6300855987473475E-2</v>
      </c>
      <c r="K18" s="45">
        <f t="shared" si="0"/>
        <v>6.3661977236758135E-2</v>
      </c>
    </row>
    <row r="19" spans="4:11" x14ac:dyDescent="0.25">
      <c r="D19" s="57"/>
      <c r="E19" s="49"/>
      <c r="F19" s="3">
        <v>11</v>
      </c>
      <c r="G19" s="5">
        <v>8000</v>
      </c>
      <c r="H19" s="3">
        <v>-33.200000000000003</v>
      </c>
      <c r="I19" s="7">
        <f>10^(H19/20)</f>
        <v>2.1877616239495513E-2</v>
      </c>
      <c r="J19" s="7">
        <f t="shared" si="2"/>
        <v>3.0939621598288426E-2</v>
      </c>
      <c r="K19" s="45">
        <f t="shared" si="0"/>
        <v>5.7874524760689224E-2</v>
      </c>
    </row>
  </sheetData>
  <mergeCells count="7">
    <mergeCell ref="G7:G8"/>
    <mergeCell ref="H7:J7"/>
    <mergeCell ref="D9:D19"/>
    <mergeCell ref="E9:E19"/>
    <mergeCell ref="D7:D8"/>
    <mergeCell ref="E7:E8"/>
    <mergeCell ref="F7:F8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D4:J9"/>
  <sheetViews>
    <sheetView workbookViewId="0">
      <selection activeCell="E16" sqref="E16"/>
    </sheetView>
  </sheetViews>
  <sheetFormatPr baseColWidth="10" defaultRowHeight="15" x14ac:dyDescent="0.25"/>
  <cols>
    <col min="7" max="7" width="16.42578125" customWidth="1"/>
  </cols>
  <sheetData>
    <row r="4" spans="4:10" x14ac:dyDescent="0.25">
      <c r="D4" s="5" t="s">
        <v>10</v>
      </c>
      <c r="E4" s="5" t="s">
        <v>11</v>
      </c>
    </row>
    <row r="5" spans="4:10" x14ac:dyDescent="0.25">
      <c r="D5" s="5" t="s">
        <v>12</v>
      </c>
      <c r="E5" s="5">
        <v>1</v>
      </c>
    </row>
    <row r="7" spans="4:10" x14ac:dyDescent="0.25">
      <c r="D7" s="57" t="s">
        <v>0</v>
      </c>
      <c r="E7" s="57" t="s">
        <v>1</v>
      </c>
      <c r="F7" s="57" t="s">
        <v>2</v>
      </c>
      <c r="G7" s="57" t="s">
        <v>3</v>
      </c>
      <c r="H7" s="57" t="s">
        <v>4</v>
      </c>
      <c r="I7" s="57"/>
      <c r="J7" s="57"/>
    </row>
    <row r="8" spans="4:10" x14ac:dyDescent="0.25">
      <c r="D8" s="57"/>
      <c r="E8" s="57"/>
      <c r="F8" s="57"/>
      <c r="G8" s="57"/>
      <c r="H8" s="2" t="s">
        <v>7</v>
      </c>
      <c r="I8" s="1" t="s">
        <v>5</v>
      </c>
      <c r="J8" s="1" t="s">
        <v>8</v>
      </c>
    </row>
    <row r="9" spans="4:10" x14ac:dyDescent="0.25">
      <c r="D9" s="4" t="s">
        <v>6</v>
      </c>
      <c r="E9" s="3">
        <v>0</v>
      </c>
      <c r="F9" s="3">
        <v>1</v>
      </c>
      <c r="G9" s="3">
        <v>800</v>
      </c>
      <c r="H9" s="3">
        <v>-2.99</v>
      </c>
      <c r="I9" s="3">
        <f>10^(H9/20)</f>
        <v>0.7087613064511824</v>
      </c>
      <c r="J9" s="3">
        <f>I9*SQRT(2)</f>
        <v>1.0023398520685356</v>
      </c>
    </row>
  </sheetData>
  <mergeCells count="5">
    <mergeCell ref="H7:J7"/>
    <mergeCell ref="D7:D8"/>
    <mergeCell ref="E7:E8"/>
    <mergeCell ref="F7:F8"/>
    <mergeCell ref="G7:G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D2:J9"/>
  <sheetViews>
    <sheetView workbookViewId="0">
      <selection activeCell="F2" sqref="F2"/>
    </sheetView>
  </sheetViews>
  <sheetFormatPr baseColWidth="10" defaultRowHeight="15" x14ac:dyDescent="0.25"/>
  <cols>
    <col min="7" max="7" width="16.42578125" customWidth="1"/>
  </cols>
  <sheetData>
    <row r="2" spans="4:10" x14ac:dyDescent="0.25">
      <c r="F2" t="s">
        <v>25</v>
      </c>
    </row>
    <row r="4" spans="4:10" x14ac:dyDescent="0.25">
      <c r="D4" s="5" t="s">
        <v>10</v>
      </c>
      <c r="E4" s="5" t="s">
        <v>11</v>
      </c>
    </row>
    <row r="5" spans="4:10" x14ac:dyDescent="0.25">
      <c r="D5" s="5" t="s">
        <v>12</v>
      </c>
      <c r="E5" s="5">
        <v>1</v>
      </c>
    </row>
    <row r="7" spans="4:10" x14ac:dyDescent="0.25">
      <c r="D7" s="57" t="s">
        <v>0</v>
      </c>
      <c r="E7" s="57" t="s">
        <v>1</v>
      </c>
      <c r="F7" s="57" t="s">
        <v>2</v>
      </c>
      <c r="G7" s="57" t="s">
        <v>3</v>
      </c>
      <c r="H7" s="57" t="s">
        <v>4</v>
      </c>
      <c r="I7" s="57"/>
      <c r="J7" s="57"/>
    </row>
    <row r="8" spans="4:10" x14ac:dyDescent="0.25">
      <c r="D8" s="57"/>
      <c r="E8" s="57"/>
      <c r="F8" s="57"/>
      <c r="G8" s="57"/>
      <c r="H8" s="2" t="s">
        <v>7</v>
      </c>
      <c r="I8" s="1" t="s">
        <v>5</v>
      </c>
      <c r="J8" s="1" t="s">
        <v>8</v>
      </c>
    </row>
    <row r="9" spans="4:10" x14ac:dyDescent="0.25">
      <c r="D9" s="4" t="s">
        <v>6</v>
      </c>
      <c r="E9" s="3">
        <v>1</v>
      </c>
      <c r="F9" s="3">
        <v>1</v>
      </c>
      <c r="G9" s="3">
        <v>800</v>
      </c>
      <c r="H9" s="3">
        <v>-2.19</v>
      </c>
      <c r="I9" s="3">
        <f>10^(H9/20)</f>
        <v>0.77714131879367976</v>
      </c>
      <c r="J9" s="3">
        <f>I9*SQRT(2)</f>
        <v>1.099043792918535</v>
      </c>
    </row>
  </sheetData>
  <mergeCells count="5">
    <mergeCell ref="D7:D8"/>
    <mergeCell ref="E7:E8"/>
    <mergeCell ref="F7:F8"/>
    <mergeCell ref="G7:G8"/>
    <mergeCell ref="H7:J7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D2:K14"/>
  <sheetViews>
    <sheetView topLeftCell="D1" workbookViewId="0">
      <selection activeCell="K9" sqref="K9"/>
    </sheetView>
  </sheetViews>
  <sheetFormatPr baseColWidth="10" defaultRowHeight="15" x14ac:dyDescent="0.25"/>
  <cols>
    <col min="4" max="4" width="15.42578125" customWidth="1"/>
    <col min="6" max="6" width="14.85546875" customWidth="1"/>
    <col min="7" max="7" width="16.42578125" customWidth="1"/>
    <col min="8" max="8" width="8.85546875" customWidth="1"/>
  </cols>
  <sheetData>
    <row r="2" spans="4:11" x14ac:dyDescent="0.25">
      <c r="F2" t="s">
        <v>9</v>
      </c>
    </row>
    <row r="4" spans="4:11" x14ac:dyDescent="0.25">
      <c r="D4" s="5" t="s">
        <v>10</v>
      </c>
      <c r="E4" s="5" t="s">
        <v>11</v>
      </c>
    </row>
    <row r="5" spans="4:11" x14ac:dyDescent="0.25">
      <c r="D5" s="5" t="s">
        <v>12</v>
      </c>
      <c r="E5" s="5">
        <v>1</v>
      </c>
    </row>
    <row r="7" spans="4:11" x14ac:dyDescent="0.25">
      <c r="D7" s="57" t="s">
        <v>0</v>
      </c>
      <c r="E7" s="57" t="s">
        <v>1</v>
      </c>
      <c r="F7" s="57" t="s">
        <v>2</v>
      </c>
      <c r="G7" s="57" t="s">
        <v>3</v>
      </c>
      <c r="H7" s="57" t="s">
        <v>4</v>
      </c>
      <c r="I7" s="57"/>
      <c r="J7" s="57"/>
      <c r="K7" s="57"/>
    </row>
    <row r="8" spans="4:11" x14ac:dyDescent="0.25">
      <c r="D8" s="57"/>
      <c r="E8" s="57"/>
      <c r="F8" s="57"/>
      <c r="G8" s="57"/>
      <c r="H8" s="8" t="s">
        <v>7</v>
      </c>
      <c r="I8" s="9" t="s">
        <v>5</v>
      </c>
      <c r="J8" s="9" t="s">
        <v>8</v>
      </c>
      <c r="K8" s="10" t="s">
        <v>22</v>
      </c>
    </row>
    <row r="9" spans="4:11" x14ac:dyDescent="0.25">
      <c r="D9" s="57" t="s">
        <v>9</v>
      </c>
      <c r="E9" s="49">
        <v>0</v>
      </c>
      <c r="F9" s="5">
        <v>1</v>
      </c>
      <c r="G9" s="3">
        <v>800</v>
      </c>
      <c r="H9" s="3">
        <v>-4.59</v>
      </c>
      <c r="I9" s="6">
        <f>10^(H9/20)</f>
        <v>0.58952197706549148</v>
      </c>
      <c r="J9" s="6">
        <f>I9*SQRT(2)</f>
        <v>0.83370997528301882</v>
      </c>
      <c r="K9" s="11">
        <f>8*E5/(F9*PI())^2</f>
        <v>0.8105694691387022</v>
      </c>
    </row>
    <row r="10" spans="4:11" x14ac:dyDescent="0.25">
      <c r="D10" s="57"/>
      <c r="E10" s="49"/>
      <c r="F10" s="5">
        <v>3</v>
      </c>
      <c r="G10" s="5">
        <f>G9*F10</f>
        <v>2400</v>
      </c>
      <c r="H10" s="3">
        <v>-23.8</v>
      </c>
      <c r="I10" s="6">
        <f>10^(H10/20)</f>
        <v>6.4565422903465536E-2</v>
      </c>
      <c r="J10" s="6">
        <f>I10*SQRT(2)</f>
        <v>9.1309296730435419E-2</v>
      </c>
      <c r="K10" s="11">
        <f>8*E5/(F10*PI())^2</f>
        <v>9.0063274348744685E-2</v>
      </c>
    </row>
    <row r="11" spans="4:11" x14ac:dyDescent="0.25">
      <c r="D11" s="57"/>
      <c r="E11" s="49"/>
      <c r="F11" s="5">
        <v>5</v>
      </c>
      <c r="G11" s="5">
        <f>G9*F11</f>
        <v>4000</v>
      </c>
      <c r="H11" s="3">
        <v>-32.6</v>
      </c>
      <c r="I11" s="6">
        <f t="shared" ref="I11:I14" si="0">10^(H11/20)</f>
        <v>2.3442288153199212E-2</v>
      </c>
      <c r="J11" s="6">
        <f t="shared" ref="J11:J14" si="1">I11*SQRT(2)</f>
        <v>3.3152401839312465E-2</v>
      </c>
      <c r="K11" s="11">
        <f>8*E5/(F11*PI())^2</f>
        <v>3.242277876554809E-2</v>
      </c>
    </row>
    <row r="12" spans="4:11" x14ac:dyDescent="0.25">
      <c r="D12" s="57"/>
      <c r="E12" s="49"/>
      <c r="F12" s="5">
        <v>7</v>
      </c>
      <c r="G12" s="5">
        <f>G9*F12</f>
        <v>5600</v>
      </c>
      <c r="H12" s="3">
        <v>-38.6</v>
      </c>
      <c r="I12" s="6">
        <f t="shared" si="0"/>
        <v>1.1748975549395283E-2</v>
      </c>
      <c r="J12" s="6">
        <f t="shared" si="1"/>
        <v>1.6615560565944695E-2</v>
      </c>
      <c r="K12" s="11">
        <f>8*E5/(F12*PI())^2</f>
        <v>1.6542234064055146E-2</v>
      </c>
    </row>
    <row r="13" spans="4:11" x14ac:dyDescent="0.25">
      <c r="D13" s="57"/>
      <c r="E13" s="49"/>
      <c r="F13" s="5">
        <v>9</v>
      </c>
      <c r="G13" s="5">
        <f>G9*F13</f>
        <v>7200</v>
      </c>
      <c r="H13" s="3">
        <v>-43</v>
      </c>
      <c r="I13" s="6">
        <f t="shared" si="0"/>
        <v>7.0794578438413795E-3</v>
      </c>
      <c r="J13" s="6">
        <f t="shared" si="1"/>
        <v>1.0011865297009068E-2</v>
      </c>
      <c r="K13" s="11">
        <f>8*E5/(F13*PI())^2</f>
        <v>1.0007030483193855E-2</v>
      </c>
    </row>
    <row r="14" spans="4:11" x14ac:dyDescent="0.25">
      <c r="D14" s="57"/>
      <c r="E14" s="49"/>
      <c r="F14" s="5">
        <v>11</v>
      </c>
      <c r="G14" s="5">
        <f>G9*F14</f>
        <v>8800</v>
      </c>
      <c r="H14" s="3">
        <v>-47</v>
      </c>
      <c r="I14" s="6">
        <f t="shared" si="0"/>
        <v>4.4668359215096279E-3</v>
      </c>
      <c r="J14" s="6">
        <f t="shared" si="1"/>
        <v>6.317059941094238E-3</v>
      </c>
      <c r="K14" s="11">
        <f>8*E5/(F14*PI())^2</f>
        <v>6.6989212325512595E-3</v>
      </c>
    </row>
  </sheetData>
  <mergeCells count="7">
    <mergeCell ref="E9:E14"/>
    <mergeCell ref="D9:D14"/>
    <mergeCell ref="H7:K7"/>
    <mergeCell ref="D7:D8"/>
    <mergeCell ref="E7:E8"/>
    <mergeCell ref="F7:F8"/>
    <mergeCell ref="G7:G8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D2:K14"/>
  <sheetViews>
    <sheetView topLeftCell="B1" zoomScale="69" workbookViewId="0">
      <selection activeCell="E21" sqref="E21"/>
    </sheetView>
  </sheetViews>
  <sheetFormatPr baseColWidth="10" defaultRowHeight="15" x14ac:dyDescent="0.25"/>
  <cols>
    <col min="4" max="4" width="15.42578125" customWidth="1"/>
    <col min="6" max="6" width="14.85546875" customWidth="1"/>
    <col min="7" max="7" width="16.42578125" customWidth="1"/>
    <col min="8" max="8" width="8.85546875" customWidth="1"/>
    <col min="11" max="11" width="14.42578125" style="43" customWidth="1"/>
    <col min="12" max="12" width="11.85546875" bestFit="1" customWidth="1"/>
  </cols>
  <sheetData>
    <row r="2" spans="4:11" x14ac:dyDescent="0.25">
      <c r="F2" t="s">
        <v>13</v>
      </c>
    </row>
    <row r="4" spans="4:11" x14ac:dyDescent="0.25">
      <c r="D4" s="60" t="s">
        <v>10</v>
      </c>
      <c r="E4" s="68" t="s">
        <v>11</v>
      </c>
    </row>
    <row r="5" spans="4:11" x14ac:dyDescent="0.25">
      <c r="D5" s="60" t="s">
        <v>12</v>
      </c>
      <c r="E5" s="5">
        <v>1</v>
      </c>
    </row>
    <row r="7" spans="4:11" x14ac:dyDescent="0.25">
      <c r="D7" s="61" t="s">
        <v>0</v>
      </c>
      <c r="E7" s="61" t="s">
        <v>1</v>
      </c>
      <c r="F7" s="61" t="s">
        <v>2</v>
      </c>
      <c r="G7" s="61" t="s">
        <v>3</v>
      </c>
      <c r="H7" s="62"/>
      <c r="I7" s="63"/>
      <c r="J7" s="63"/>
      <c r="K7" s="64"/>
    </row>
    <row r="8" spans="4:11" x14ac:dyDescent="0.25">
      <c r="D8" s="61"/>
      <c r="E8" s="61"/>
      <c r="F8" s="61"/>
      <c r="G8" s="61"/>
      <c r="H8" s="65" t="s">
        <v>7</v>
      </c>
      <c r="I8" s="66" t="s">
        <v>5</v>
      </c>
      <c r="J8" s="66" t="s">
        <v>8</v>
      </c>
      <c r="K8" s="67" t="s">
        <v>22</v>
      </c>
    </row>
    <row r="9" spans="4:11" x14ac:dyDescent="0.25">
      <c r="D9" s="57" t="s">
        <v>13</v>
      </c>
      <c r="E9" s="49">
        <v>1.5</v>
      </c>
      <c r="F9" s="5">
        <v>1</v>
      </c>
      <c r="G9" s="3">
        <v>800</v>
      </c>
      <c r="H9" s="3">
        <v>-4.1900000000000004</v>
      </c>
      <c r="I9" s="6">
        <f>10^(H9/20)</f>
        <v>0.61730529188868377</v>
      </c>
      <c r="J9" s="6">
        <f>I9*SQRT(2)</f>
        <v>0.87300151591365882</v>
      </c>
      <c r="K9" s="44">
        <f>8*E5/(F9*PI())^2</f>
        <v>0.8105694691387022</v>
      </c>
    </row>
    <row r="10" spans="4:11" x14ac:dyDescent="0.25">
      <c r="D10" s="57"/>
      <c r="E10" s="49"/>
      <c r="F10" s="5">
        <v>3</v>
      </c>
      <c r="G10" s="5">
        <f>G9*F10</f>
        <v>2400</v>
      </c>
      <c r="H10" s="3">
        <v>-23.4</v>
      </c>
      <c r="I10" s="6">
        <f>10^(H10/20)</f>
        <v>6.7608297539198184E-2</v>
      </c>
      <c r="J10" s="6">
        <f>I10*SQRT(2)</f>
        <v>9.561257130888963E-2</v>
      </c>
      <c r="K10" s="44">
        <f>8*E5/(F10*PI())^2</f>
        <v>9.0063274348744685E-2</v>
      </c>
    </row>
    <row r="11" spans="4:11" x14ac:dyDescent="0.25">
      <c r="D11" s="57"/>
      <c r="E11" s="49"/>
      <c r="F11" s="5">
        <v>5</v>
      </c>
      <c r="G11" s="5">
        <f>G9*F11</f>
        <v>4000</v>
      </c>
      <c r="H11" s="3">
        <v>-32.200000000000003</v>
      </c>
      <c r="I11" s="6">
        <f t="shared" ref="I11:I14" si="0">10^(H11/20)</f>
        <v>2.4547089156850287E-2</v>
      </c>
      <c r="J11" s="6">
        <f t="shared" ref="J11:J14" si="1">I11*SQRT(2)</f>
        <v>3.4714826402399222E-2</v>
      </c>
      <c r="K11" s="44">
        <f>8*E5/(F11*PI())^2</f>
        <v>3.242277876554809E-2</v>
      </c>
    </row>
    <row r="12" spans="4:11" x14ac:dyDescent="0.25">
      <c r="D12" s="57"/>
      <c r="E12" s="49"/>
      <c r="F12" s="5">
        <v>7</v>
      </c>
      <c r="G12" s="5">
        <f>G9*F12</f>
        <v>5600</v>
      </c>
      <c r="H12" s="3">
        <v>-38.6</v>
      </c>
      <c r="I12" s="6">
        <f t="shared" si="0"/>
        <v>1.1748975549395283E-2</v>
      </c>
      <c r="J12" s="6">
        <f t="shared" si="1"/>
        <v>1.6615560565944695E-2</v>
      </c>
      <c r="K12" s="44">
        <f>8*E5/(F12*PI())^2</f>
        <v>1.6542234064055146E-2</v>
      </c>
    </row>
    <row r="13" spans="4:11" x14ac:dyDescent="0.25">
      <c r="D13" s="57"/>
      <c r="E13" s="49"/>
      <c r="F13" s="5">
        <v>9</v>
      </c>
      <c r="G13" s="5">
        <f>G9*F13</f>
        <v>7200</v>
      </c>
      <c r="H13" s="3">
        <v>-43.4</v>
      </c>
      <c r="I13" s="6">
        <f t="shared" si="0"/>
        <v>6.7608297539198132E-3</v>
      </c>
      <c r="J13" s="6">
        <f t="shared" si="1"/>
        <v>9.561257130888956E-3</v>
      </c>
      <c r="K13" s="44">
        <f>8*E5/(F13*PI())^2</f>
        <v>1.0007030483193855E-2</v>
      </c>
    </row>
    <row r="14" spans="4:11" x14ac:dyDescent="0.25">
      <c r="D14" s="57"/>
      <c r="E14" s="49"/>
      <c r="F14" s="5">
        <v>11</v>
      </c>
      <c r="G14" s="5">
        <f>G9*F14</f>
        <v>8800</v>
      </c>
      <c r="H14" s="3">
        <v>-45.08</v>
      </c>
      <c r="I14" s="6">
        <f t="shared" si="0"/>
        <v>5.5718574893192938E-3</v>
      </c>
      <c r="J14" s="6">
        <f t="shared" si="1"/>
        <v>7.8797964290054489E-3</v>
      </c>
      <c r="K14" s="44">
        <f>8*E5/(F14*PI())^2</f>
        <v>6.6989212325512595E-3</v>
      </c>
    </row>
  </sheetData>
  <mergeCells count="7">
    <mergeCell ref="H7:K7"/>
    <mergeCell ref="D9:D14"/>
    <mergeCell ref="E9:E14"/>
    <mergeCell ref="D7:D8"/>
    <mergeCell ref="E7:E8"/>
    <mergeCell ref="F7:F8"/>
    <mergeCell ref="G7:G8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D3:K14"/>
  <sheetViews>
    <sheetView topLeftCell="B1" zoomScale="74" workbookViewId="0">
      <selection activeCell="H22" sqref="H22"/>
    </sheetView>
  </sheetViews>
  <sheetFormatPr baseColWidth="10" defaultRowHeight="15" x14ac:dyDescent="0.25"/>
  <cols>
    <col min="4" max="4" width="15.42578125" customWidth="1"/>
    <col min="7" max="7" width="16.42578125" customWidth="1"/>
    <col min="8" max="8" width="8.85546875" customWidth="1"/>
    <col min="11" max="11" width="8.5703125" customWidth="1"/>
  </cols>
  <sheetData>
    <row r="3" spans="4:11" x14ac:dyDescent="0.25">
      <c r="G3" t="s">
        <v>14</v>
      </c>
    </row>
    <row r="4" spans="4:11" x14ac:dyDescent="0.25">
      <c r="D4" s="60" t="s">
        <v>10</v>
      </c>
      <c r="E4" s="5" t="s">
        <v>11</v>
      </c>
    </row>
    <row r="5" spans="4:11" x14ac:dyDescent="0.25">
      <c r="D5" s="60" t="s">
        <v>12</v>
      </c>
      <c r="E5" s="5">
        <v>1</v>
      </c>
    </row>
    <row r="7" spans="4:11" x14ac:dyDescent="0.25">
      <c r="D7" s="69" t="s">
        <v>0</v>
      </c>
      <c r="E7" s="69" t="s">
        <v>1</v>
      </c>
      <c r="F7" s="69" t="s">
        <v>2</v>
      </c>
      <c r="G7" s="69" t="s">
        <v>3</v>
      </c>
      <c r="H7" s="69" t="s">
        <v>4</v>
      </c>
      <c r="I7" s="69"/>
      <c r="J7" s="69"/>
      <c r="K7" s="69"/>
    </row>
    <row r="8" spans="4:11" x14ac:dyDescent="0.25">
      <c r="D8" s="69"/>
      <c r="E8" s="69"/>
      <c r="F8" s="69"/>
      <c r="G8" s="69"/>
      <c r="H8" s="70" t="s">
        <v>7</v>
      </c>
      <c r="I8" s="71" t="s">
        <v>5</v>
      </c>
      <c r="J8" s="71" t="s">
        <v>8</v>
      </c>
      <c r="K8" s="72" t="s">
        <v>22</v>
      </c>
    </row>
    <row r="9" spans="4:11" x14ac:dyDescent="0.25">
      <c r="D9" s="57" t="s">
        <v>14</v>
      </c>
      <c r="E9" s="49">
        <v>0</v>
      </c>
      <c r="F9" s="5">
        <v>1</v>
      </c>
      <c r="G9" s="3">
        <v>800</v>
      </c>
      <c r="H9" s="3">
        <v>-0.999</v>
      </c>
      <c r="I9" s="6">
        <f>10^(H9/20)</f>
        <v>0.89135355309683739</v>
      </c>
      <c r="J9" s="6">
        <f>I9*SQRT(2)</f>
        <v>1.2605642836589943</v>
      </c>
      <c r="K9" s="42">
        <v>1.2732395447351628</v>
      </c>
    </row>
    <row r="10" spans="4:11" x14ac:dyDescent="0.25">
      <c r="D10" s="57"/>
      <c r="E10" s="49"/>
      <c r="F10" s="5">
        <v>3</v>
      </c>
      <c r="G10" s="5">
        <f>G9*F10</f>
        <v>2400</v>
      </c>
      <c r="H10" s="3">
        <v>-10.199999999999999</v>
      </c>
      <c r="I10" s="6">
        <f>10^(H10/20)</f>
        <v>0.30902954325135895</v>
      </c>
      <c r="J10" s="6">
        <f>I10*SQRT(2)</f>
        <v>0.43703377124003484</v>
      </c>
      <c r="K10" s="42">
        <v>0.42441318157838759</v>
      </c>
    </row>
    <row r="11" spans="4:11" x14ac:dyDescent="0.25">
      <c r="D11" s="57"/>
      <c r="E11" s="49"/>
      <c r="F11" s="5">
        <v>5</v>
      </c>
      <c r="G11" s="5">
        <f>G9*F11</f>
        <v>4000</v>
      </c>
      <c r="H11" s="3">
        <v>-15</v>
      </c>
      <c r="I11" s="6">
        <f t="shared" ref="I11:I14" si="0">10^(H11/20)</f>
        <v>0.17782794100389224</v>
      </c>
      <c r="J11" s="6">
        <f t="shared" ref="J11:J14" si="1">I11*SQRT(2)</f>
        <v>0.25148668593658702</v>
      </c>
      <c r="K11" s="42">
        <v>0.25464790894703254</v>
      </c>
    </row>
    <row r="12" spans="4:11" x14ac:dyDescent="0.25">
      <c r="D12" s="57"/>
      <c r="E12" s="49"/>
      <c r="F12" s="5">
        <v>7</v>
      </c>
      <c r="G12" s="5">
        <f>G9*F12</f>
        <v>5600</v>
      </c>
      <c r="H12" s="3">
        <v>-17.8</v>
      </c>
      <c r="I12" s="6">
        <f t="shared" si="0"/>
        <v>0.12882495516931336</v>
      </c>
      <c r="J12" s="6">
        <f t="shared" si="1"/>
        <v>0.18218599877254893</v>
      </c>
      <c r="K12" s="42">
        <v>0.18189136353359467</v>
      </c>
    </row>
    <row r="13" spans="4:11" x14ac:dyDescent="0.25">
      <c r="D13" s="57"/>
      <c r="E13" s="49"/>
      <c r="F13" s="5">
        <v>9</v>
      </c>
      <c r="G13" s="5">
        <f>G9*F13</f>
        <v>7200</v>
      </c>
      <c r="H13" s="3">
        <v>-19.8</v>
      </c>
      <c r="I13" s="6">
        <f t="shared" si="0"/>
        <v>0.10232929922807538</v>
      </c>
      <c r="J13" s="6">
        <f t="shared" si="1"/>
        <v>0.14471548279647889</v>
      </c>
      <c r="K13" s="42">
        <v>0.14147106052612921</v>
      </c>
    </row>
    <row r="14" spans="4:11" x14ac:dyDescent="0.25">
      <c r="D14" s="57"/>
      <c r="E14" s="49"/>
      <c r="F14" s="5">
        <v>11</v>
      </c>
      <c r="G14" s="5">
        <f>G9*F14</f>
        <v>8800</v>
      </c>
      <c r="H14" s="3">
        <v>-21.8</v>
      </c>
      <c r="I14" s="6">
        <f t="shared" si="0"/>
        <v>8.1283051616409904E-2</v>
      </c>
      <c r="J14" s="6">
        <f t="shared" si="1"/>
        <v>0.11495159398699922</v>
      </c>
      <c r="K14" s="42">
        <v>0.11574904952137845</v>
      </c>
    </row>
  </sheetData>
  <mergeCells count="7">
    <mergeCell ref="D9:D14"/>
    <mergeCell ref="E9:E14"/>
    <mergeCell ref="H7:K7"/>
    <mergeCell ref="D7:D8"/>
    <mergeCell ref="E7:E8"/>
    <mergeCell ref="F7:F8"/>
    <mergeCell ref="G7:G8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D3:K14"/>
  <sheetViews>
    <sheetView topLeftCell="C1" workbookViewId="0">
      <selection activeCell="J18" sqref="J18"/>
    </sheetView>
  </sheetViews>
  <sheetFormatPr baseColWidth="10" defaultRowHeight="15" x14ac:dyDescent="0.25"/>
  <cols>
    <col min="4" max="4" width="15.42578125" customWidth="1"/>
    <col min="7" max="7" width="16.42578125" customWidth="1"/>
    <col min="8" max="8" width="8.85546875" customWidth="1"/>
    <col min="11" max="11" width="8.42578125" customWidth="1"/>
  </cols>
  <sheetData>
    <row r="3" spans="4:11" x14ac:dyDescent="0.25">
      <c r="G3" t="s">
        <v>15</v>
      </c>
    </row>
    <row r="4" spans="4:11" x14ac:dyDescent="0.25">
      <c r="D4" s="60" t="s">
        <v>10</v>
      </c>
      <c r="E4" s="5" t="s">
        <v>11</v>
      </c>
    </row>
    <row r="5" spans="4:11" x14ac:dyDescent="0.25">
      <c r="D5" s="60" t="s">
        <v>12</v>
      </c>
      <c r="E5" s="5">
        <v>1</v>
      </c>
    </row>
    <row r="7" spans="4:11" x14ac:dyDescent="0.25">
      <c r="D7" s="69" t="s">
        <v>0</v>
      </c>
      <c r="E7" s="69" t="s">
        <v>1</v>
      </c>
      <c r="F7" s="69" t="s">
        <v>2</v>
      </c>
      <c r="G7" s="69" t="s">
        <v>3</v>
      </c>
      <c r="H7" s="69" t="s">
        <v>4</v>
      </c>
      <c r="I7" s="69"/>
      <c r="J7" s="69"/>
      <c r="K7" s="69"/>
    </row>
    <row r="8" spans="4:11" x14ac:dyDescent="0.25">
      <c r="D8" s="69"/>
      <c r="E8" s="69"/>
      <c r="F8" s="69"/>
      <c r="G8" s="69"/>
      <c r="H8" s="73" t="s">
        <v>7</v>
      </c>
      <c r="I8" s="74" t="s">
        <v>5</v>
      </c>
      <c r="J8" s="74" t="s">
        <v>24</v>
      </c>
      <c r="K8" s="72" t="s">
        <v>22</v>
      </c>
    </row>
    <row r="9" spans="4:11" x14ac:dyDescent="0.25">
      <c r="D9" s="57" t="s">
        <v>15</v>
      </c>
      <c r="E9" s="49">
        <v>1.25</v>
      </c>
      <c r="F9" s="5">
        <v>1</v>
      </c>
      <c r="G9" s="3">
        <v>800</v>
      </c>
      <c r="H9" s="3">
        <v>-0.19</v>
      </c>
      <c r="I9" s="6">
        <f>10^(H9/20)</f>
        <v>0.97836295478459556</v>
      </c>
      <c r="J9" s="6">
        <f>I9*SQRT(2)</f>
        <v>1.3836141595797904</v>
      </c>
      <c r="K9" s="42">
        <v>1.2732395447351628</v>
      </c>
    </row>
    <row r="10" spans="4:11" x14ac:dyDescent="0.25">
      <c r="D10" s="57"/>
      <c r="E10" s="49"/>
      <c r="F10" s="5">
        <v>3</v>
      </c>
      <c r="G10" s="5">
        <f>G9*F10</f>
        <v>2400</v>
      </c>
      <c r="H10" s="3">
        <v>-9.7899999999999991</v>
      </c>
      <c r="I10" s="6">
        <f>10^(H10/20)</f>
        <v>0.32396642243484475</v>
      </c>
      <c r="J10" s="6">
        <f>I10*SQRT(2)</f>
        <v>0.45815770836084879</v>
      </c>
      <c r="K10" s="42">
        <v>0.42441318157838759</v>
      </c>
    </row>
    <row r="11" spans="4:11" x14ac:dyDescent="0.25">
      <c r="D11" s="57"/>
      <c r="E11" s="49"/>
      <c r="F11" s="5">
        <v>5</v>
      </c>
      <c r="G11" s="5">
        <f>G9*F11</f>
        <v>4000</v>
      </c>
      <c r="H11" s="3">
        <v>-14.6</v>
      </c>
      <c r="I11" s="6">
        <f t="shared" ref="I11:I14" si="0">10^(H11/20)</f>
        <v>0.18620871366628672</v>
      </c>
      <c r="J11" s="6">
        <f t="shared" ref="J11:J14" si="1">I11*SQRT(2)</f>
        <v>0.263338888298911</v>
      </c>
      <c r="K11" s="42">
        <v>0.25464790894703254</v>
      </c>
    </row>
    <row r="12" spans="4:11" x14ac:dyDescent="0.25">
      <c r="D12" s="57"/>
      <c r="E12" s="49"/>
      <c r="F12" s="5">
        <v>7</v>
      </c>
      <c r="G12" s="5">
        <f>G9*F12</f>
        <v>5600</v>
      </c>
      <c r="H12" s="3">
        <v>-17.399999999999999</v>
      </c>
      <c r="I12" s="6">
        <f t="shared" si="0"/>
        <v>0.13489628825916533</v>
      </c>
      <c r="J12" s="6">
        <f t="shared" si="1"/>
        <v>0.19077216036990213</v>
      </c>
      <c r="K12" s="42">
        <v>0.18189136353359467</v>
      </c>
    </row>
    <row r="13" spans="4:11" x14ac:dyDescent="0.25">
      <c r="D13" s="57"/>
      <c r="E13" s="49"/>
      <c r="F13" s="5">
        <v>9</v>
      </c>
      <c r="G13" s="5">
        <f>G9*F13</f>
        <v>7200</v>
      </c>
      <c r="H13" s="3">
        <v>-19.399999999999999</v>
      </c>
      <c r="I13" s="6">
        <f t="shared" si="0"/>
        <v>0.10715193052376064</v>
      </c>
      <c r="J13" s="6">
        <f t="shared" si="1"/>
        <v>0.15153571338116192</v>
      </c>
      <c r="K13" s="42">
        <v>0.14147106052612921</v>
      </c>
    </row>
    <row r="14" spans="4:11" x14ac:dyDescent="0.25">
      <c r="D14" s="57"/>
      <c r="E14" s="49"/>
      <c r="F14" s="5">
        <v>11</v>
      </c>
      <c r="G14" s="5">
        <f>G9*F14</f>
        <v>8800</v>
      </c>
      <c r="H14" s="3">
        <v>-21</v>
      </c>
      <c r="I14" s="6">
        <f t="shared" si="0"/>
        <v>8.9125093813374537E-2</v>
      </c>
      <c r="J14" s="6">
        <f t="shared" si="1"/>
        <v>0.1260419164186487</v>
      </c>
      <c r="K14" s="42">
        <v>0.11574904952137845</v>
      </c>
    </row>
  </sheetData>
  <mergeCells count="7">
    <mergeCell ref="D9:D14"/>
    <mergeCell ref="E9:E14"/>
    <mergeCell ref="H7:K7"/>
    <mergeCell ref="D7:D8"/>
    <mergeCell ref="E7:E8"/>
    <mergeCell ref="F7:F8"/>
    <mergeCell ref="G7:G8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D3:J14"/>
  <sheetViews>
    <sheetView workbookViewId="0">
      <selection activeCell="M19" sqref="M19"/>
    </sheetView>
  </sheetViews>
  <sheetFormatPr baseColWidth="10" defaultRowHeight="15" x14ac:dyDescent="0.25"/>
  <cols>
    <col min="4" max="4" width="15.42578125" customWidth="1"/>
    <col min="7" max="7" width="16.42578125" customWidth="1"/>
    <col min="8" max="8" width="8.85546875" customWidth="1"/>
  </cols>
  <sheetData>
    <row r="3" spans="4:10" x14ac:dyDescent="0.25">
      <c r="G3" t="s">
        <v>16</v>
      </c>
    </row>
    <row r="4" spans="4:10" x14ac:dyDescent="0.25">
      <c r="D4" s="60" t="s">
        <v>10</v>
      </c>
      <c r="E4" s="5" t="s">
        <v>11</v>
      </c>
    </row>
    <row r="5" spans="4:10" x14ac:dyDescent="0.25">
      <c r="D5" s="60" t="s">
        <v>12</v>
      </c>
      <c r="E5" s="5">
        <v>1</v>
      </c>
    </row>
    <row r="6" spans="4:10" x14ac:dyDescent="0.25">
      <c r="D6" s="75" t="s">
        <v>1</v>
      </c>
      <c r="E6" s="3">
        <v>0</v>
      </c>
    </row>
    <row r="7" spans="4:10" x14ac:dyDescent="0.25">
      <c r="D7" s="69" t="s">
        <v>0</v>
      </c>
      <c r="E7" s="69" t="s">
        <v>21</v>
      </c>
      <c r="F7" s="69" t="s">
        <v>2</v>
      </c>
      <c r="G7" s="69" t="s">
        <v>3</v>
      </c>
      <c r="H7" s="69" t="s">
        <v>4</v>
      </c>
      <c r="I7" s="69"/>
      <c r="J7" s="69"/>
    </row>
    <row r="8" spans="4:10" x14ac:dyDescent="0.25">
      <c r="D8" s="69"/>
      <c r="E8" s="69"/>
      <c r="F8" s="69"/>
      <c r="G8" s="69"/>
      <c r="H8" s="73" t="s">
        <v>7</v>
      </c>
      <c r="I8" s="74" t="s">
        <v>5</v>
      </c>
      <c r="J8" s="74" t="s">
        <v>8</v>
      </c>
    </row>
    <row r="9" spans="4:10" x14ac:dyDescent="0.25">
      <c r="D9" s="57" t="s">
        <v>16</v>
      </c>
      <c r="E9" s="58">
        <v>0.5</v>
      </c>
      <c r="F9" s="5">
        <v>1</v>
      </c>
      <c r="G9" s="3">
        <v>800</v>
      </c>
      <c r="H9" s="3">
        <v>-0.19</v>
      </c>
      <c r="I9" s="6">
        <f>10^(H9/20)</f>
        <v>0.97836295478459556</v>
      </c>
      <c r="J9" s="6">
        <f>I9*SQRT(2)</f>
        <v>1.3836141595797904</v>
      </c>
    </row>
    <row r="10" spans="4:10" x14ac:dyDescent="0.25">
      <c r="D10" s="57"/>
      <c r="E10" s="49"/>
      <c r="F10" s="5">
        <v>3</v>
      </c>
      <c r="G10" s="5">
        <f>G9*F10</f>
        <v>2400</v>
      </c>
      <c r="H10" s="3">
        <v>-10.199999999999999</v>
      </c>
      <c r="I10" s="6">
        <f>10^(H10/20)</f>
        <v>0.30902954325135895</v>
      </c>
      <c r="J10" s="6">
        <f>I10*SQRT(2)</f>
        <v>0.43703377124003484</v>
      </c>
    </row>
    <row r="11" spans="4:10" x14ac:dyDescent="0.25">
      <c r="D11" s="57"/>
      <c r="E11" s="49"/>
      <c r="F11" s="5">
        <v>5</v>
      </c>
      <c r="G11" s="5">
        <f>G9*F11</f>
        <v>4000</v>
      </c>
      <c r="H11" s="3">
        <v>-15</v>
      </c>
      <c r="I11" s="6">
        <f t="shared" ref="I11:I14" si="0">10^(H11/20)</f>
        <v>0.17782794100389224</v>
      </c>
      <c r="J11" s="6">
        <f t="shared" ref="J11:J14" si="1">I11*SQRT(2)</f>
        <v>0.25148668593658702</v>
      </c>
    </row>
    <row r="12" spans="4:10" x14ac:dyDescent="0.25">
      <c r="D12" s="57"/>
      <c r="E12" s="49"/>
      <c r="F12" s="5">
        <v>7</v>
      </c>
      <c r="G12" s="5">
        <f>G9*F12</f>
        <v>5600</v>
      </c>
      <c r="H12" s="3">
        <v>-17.8</v>
      </c>
      <c r="I12" s="6">
        <f t="shared" si="0"/>
        <v>0.12882495516931336</v>
      </c>
      <c r="J12" s="6">
        <f t="shared" si="1"/>
        <v>0.18218599877254893</v>
      </c>
    </row>
    <row r="13" spans="4:10" x14ac:dyDescent="0.25">
      <c r="D13" s="57"/>
      <c r="E13" s="49"/>
      <c r="F13" s="5">
        <v>9</v>
      </c>
      <c r="G13" s="5">
        <f>G9*F13</f>
        <v>7200</v>
      </c>
      <c r="H13" s="3">
        <v>-19.8</v>
      </c>
      <c r="I13" s="6">
        <f t="shared" si="0"/>
        <v>0.10232929922807538</v>
      </c>
      <c r="J13" s="6">
        <f t="shared" si="1"/>
        <v>0.14471548279647889</v>
      </c>
    </row>
    <row r="14" spans="4:10" x14ac:dyDescent="0.25">
      <c r="D14" s="57"/>
      <c r="E14" s="49"/>
      <c r="F14" s="5">
        <v>11</v>
      </c>
      <c r="G14" s="5">
        <f>G9*F14</f>
        <v>8800</v>
      </c>
      <c r="H14" s="3">
        <v>-21.8</v>
      </c>
      <c r="I14" s="6">
        <f t="shared" si="0"/>
        <v>8.1283051616409904E-2</v>
      </c>
      <c r="J14" s="6">
        <f t="shared" si="1"/>
        <v>0.11495159398699922</v>
      </c>
    </row>
  </sheetData>
  <mergeCells count="7">
    <mergeCell ref="G7:G8"/>
    <mergeCell ref="H7:J7"/>
    <mergeCell ref="D9:D14"/>
    <mergeCell ref="E9:E14"/>
    <mergeCell ref="D7:D8"/>
    <mergeCell ref="E7:E8"/>
    <mergeCell ref="F7:F8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D3:K21"/>
  <sheetViews>
    <sheetView workbookViewId="0">
      <selection activeCell="R11" sqref="R11"/>
    </sheetView>
  </sheetViews>
  <sheetFormatPr baseColWidth="10" defaultRowHeight="15" x14ac:dyDescent="0.25"/>
  <cols>
    <col min="4" max="4" width="15.42578125" customWidth="1"/>
    <col min="7" max="7" width="16.42578125" customWidth="1"/>
    <col min="8" max="8" width="8.85546875" customWidth="1"/>
    <col min="11" max="11" width="11.85546875" customWidth="1"/>
    <col min="12" max="12" width="0" hidden="1" customWidth="1"/>
    <col min="14" max="15" width="0" hidden="1" customWidth="1"/>
    <col min="16" max="16" width="20" customWidth="1"/>
  </cols>
  <sheetData>
    <row r="3" spans="4:11" x14ac:dyDescent="0.25">
      <c r="G3" t="s">
        <v>17</v>
      </c>
    </row>
    <row r="4" spans="4:11" x14ac:dyDescent="0.25">
      <c r="D4" s="60" t="s">
        <v>10</v>
      </c>
      <c r="E4" s="5" t="s">
        <v>11</v>
      </c>
    </row>
    <row r="5" spans="4:11" x14ac:dyDescent="0.25">
      <c r="D5" s="60" t="s">
        <v>12</v>
      </c>
      <c r="E5" s="5">
        <v>1</v>
      </c>
    </row>
    <row r="6" spans="4:11" x14ac:dyDescent="0.25">
      <c r="D6" s="75" t="s">
        <v>1</v>
      </c>
      <c r="E6" s="3">
        <v>0</v>
      </c>
    </row>
    <row r="7" spans="4:11" x14ac:dyDescent="0.25">
      <c r="D7" s="61" t="s">
        <v>0</v>
      </c>
      <c r="E7" s="61" t="s">
        <v>21</v>
      </c>
      <c r="F7" s="61" t="s">
        <v>2</v>
      </c>
      <c r="G7" s="61" t="s">
        <v>3</v>
      </c>
      <c r="H7" s="62" t="s">
        <v>4</v>
      </c>
      <c r="I7" s="63"/>
      <c r="J7" s="64"/>
      <c r="K7" s="67" t="s">
        <v>22</v>
      </c>
    </row>
    <row r="8" spans="4:11" x14ac:dyDescent="0.25">
      <c r="D8" s="61"/>
      <c r="E8" s="61"/>
      <c r="F8" s="61"/>
      <c r="G8" s="61"/>
      <c r="H8" s="76" t="s">
        <v>7</v>
      </c>
      <c r="I8" s="67" t="s">
        <v>5</v>
      </c>
      <c r="J8" s="67" t="s">
        <v>8</v>
      </c>
      <c r="K8" s="77" t="s">
        <v>23</v>
      </c>
    </row>
    <row r="9" spans="4:11" x14ac:dyDescent="0.25">
      <c r="D9" s="57" t="s">
        <v>17</v>
      </c>
      <c r="E9" s="58">
        <v>0.2</v>
      </c>
      <c r="F9" s="5">
        <v>1</v>
      </c>
      <c r="G9" s="3">
        <v>800</v>
      </c>
      <c r="H9" s="3">
        <v>-5.39</v>
      </c>
      <c r="I9" s="6">
        <f>10^(H9/20)</f>
        <v>0.53765043312225425</v>
      </c>
      <c r="J9" s="6">
        <f>I9*SQRT(2)</f>
        <v>0.76035253433726069</v>
      </c>
      <c r="K9" s="46">
        <f>2*$E$5/(F9*PI())</f>
        <v>0.63661977236758138</v>
      </c>
    </row>
    <row r="10" spans="4:11" x14ac:dyDescent="0.25">
      <c r="D10" s="57"/>
      <c r="E10" s="49"/>
      <c r="F10" s="5">
        <v>2</v>
      </c>
      <c r="G10" s="5">
        <f>G9*F10</f>
        <v>1600</v>
      </c>
      <c r="H10" s="3">
        <v>-7.39</v>
      </c>
      <c r="I10" s="6">
        <f>10^(H10/20)</f>
        <v>0.42707091944074554</v>
      </c>
      <c r="J10" s="6">
        <f>I10*SQRT(2)</f>
        <v>0.60396948636824987</v>
      </c>
      <c r="K10" s="46">
        <f t="shared" ref="K10:K19" si="0">2*$E$5/(F10*PI())</f>
        <v>0.31830988618379069</v>
      </c>
    </row>
    <row r="11" spans="4:11" x14ac:dyDescent="0.25">
      <c r="D11" s="57"/>
      <c r="E11" s="49"/>
      <c r="F11" s="5">
        <v>3</v>
      </c>
      <c r="G11" s="5">
        <f>G9*F11</f>
        <v>2400</v>
      </c>
      <c r="H11" s="3">
        <v>-11</v>
      </c>
      <c r="I11" s="6">
        <f t="shared" ref="I11:I19" si="1">10^(H11/20)</f>
        <v>0.28183829312644532</v>
      </c>
      <c r="J11" s="6">
        <f t="shared" ref="J11:J19" si="2">I11*SQRT(2)</f>
        <v>0.39857953653550282</v>
      </c>
      <c r="K11" s="46">
        <f t="shared" si="0"/>
        <v>0.21220659078919379</v>
      </c>
    </row>
    <row r="12" spans="4:11" x14ac:dyDescent="0.25">
      <c r="D12" s="57"/>
      <c r="E12" s="49"/>
      <c r="F12" s="5">
        <v>4</v>
      </c>
      <c r="G12" s="5">
        <f>G9*F12</f>
        <v>3200</v>
      </c>
      <c r="H12" s="3">
        <v>-17.8</v>
      </c>
      <c r="I12" s="6">
        <f t="shared" si="1"/>
        <v>0.12882495516931336</v>
      </c>
      <c r="J12" s="6">
        <f t="shared" si="2"/>
        <v>0.18218599877254893</v>
      </c>
      <c r="K12" s="46">
        <f t="shared" si="0"/>
        <v>0.15915494309189535</v>
      </c>
    </row>
    <row r="13" spans="4:11" x14ac:dyDescent="0.25">
      <c r="D13" s="57"/>
      <c r="E13" s="49"/>
      <c r="F13" s="5">
        <v>5</v>
      </c>
      <c r="G13" s="5">
        <v>3650</v>
      </c>
      <c r="H13" s="3">
        <v>-30.2</v>
      </c>
      <c r="I13" s="6">
        <f t="shared" si="1"/>
        <v>3.0902954325135901E-2</v>
      </c>
      <c r="J13" s="6">
        <f t="shared" si="2"/>
        <v>4.370337712400349E-2</v>
      </c>
      <c r="K13" s="46">
        <f t="shared" si="0"/>
        <v>0.12732395447351627</v>
      </c>
    </row>
    <row r="14" spans="4:11" x14ac:dyDescent="0.25">
      <c r="D14" s="57"/>
      <c r="E14" s="49"/>
      <c r="F14" s="5">
        <v>6</v>
      </c>
      <c r="G14" s="5">
        <v>4350</v>
      </c>
      <c r="H14" s="3">
        <v>-33</v>
      </c>
      <c r="I14" s="6">
        <f t="shared" si="1"/>
        <v>2.2387211385683389E-2</v>
      </c>
      <c r="J14" s="6">
        <f t="shared" si="2"/>
        <v>3.166029796534682E-2</v>
      </c>
      <c r="K14" s="46">
        <f t="shared" si="0"/>
        <v>0.1061032953945969</v>
      </c>
    </row>
    <row r="15" spans="4:11" x14ac:dyDescent="0.25">
      <c r="D15" s="57"/>
      <c r="E15" s="49"/>
      <c r="F15" s="5">
        <v>7</v>
      </c>
      <c r="G15" s="3">
        <v>4800</v>
      </c>
      <c r="H15" s="3">
        <v>-21</v>
      </c>
      <c r="I15" s="7">
        <f t="shared" si="1"/>
        <v>8.9125093813374537E-2</v>
      </c>
      <c r="J15" s="7">
        <f t="shared" si="2"/>
        <v>0.1260419164186487</v>
      </c>
      <c r="K15" s="46">
        <f t="shared" si="0"/>
        <v>9.0945681766797334E-2</v>
      </c>
    </row>
    <row r="16" spans="4:11" x14ac:dyDescent="0.25">
      <c r="D16" s="57"/>
      <c r="E16" s="49"/>
      <c r="F16" s="5">
        <v>8</v>
      </c>
      <c r="G16" s="5">
        <v>5600</v>
      </c>
      <c r="H16" s="3">
        <v>-18.2</v>
      </c>
      <c r="I16" s="7">
        <f t="shared" si="1"/>
        <v>0.12302687708123815</v>
      </c>
      <c r="J16" s="7">
        <f t="shared" si="2"/>
        <v>0.17398627810469469</v>
      </c>
      <c r="K16" s="46">
        <f t="shared" si="0"/>
        <v>7.9577471545947673E-2</v>
      </c>
    </row>
    <row r="17" spans="4:11" x14ac:dyDescent="0.25">
      <c r="D17" s="57"/>
      <c r="E17" s="49"/>
      <c r="F17" s="5">
        <v>9</v>
      </c>
      <c r="G17" s="5">
        <v>6400</v>
      </c>
      <c r="H17" s="3">
        <v>-19.399999999999999</v>
      </c>
      <c r="I17" s="7">
        <f t="shared" si="1"/>
        <v>0.10715193052376064</v>
      </c>
      <c r="J17" s="7">
        <f t="shared" si="2"/>
        <v>0.15153571338116192</v>
      </c>
      <c r="K17" s="46">
        <f>2*$E$5/(F17*PI())</f>
        <v>7.0735530263064603E-2</v>
      </c>
    </row>
    <row r="18" spans="4:11" x14ac:dyDescent="0.25">
      <c r="D18" s="57"/>
      <c r="E18" s="49"/>
      <c r="F18" s="5">
        <v>10</v>
      </c>
      <c r="G18" s="5">
        <v>7200</v>
      </c>
      <c r="H18" s="3">
        <v>-24.6</v>
      </c>
      <c r="I18" s="7">
        <f t="shared" si="1"/>
        <v>5.8884365535558883E-2</v>
      </c>
      <c r="J18" s="7">
        <f t="shared" si="2"/>
        <v>8.3275068352122242E-2</v>
      </c>
      <c r="K18" s="46">
        <f t="shared" si="0"/>
        <v>6.3661977236758135E-2</v>
      </c>
    </row>
    <row r="19" spans="4:11" x14ac:dyDescent="0.25">
      <c r="D19" s="57"/>
      <c r="E19" s="49"/>
      <c r="F19" s="3">
        <v>11</v>
      </c>
      <c r="G19" s="5">
        <v>8000</v>
      </c>
      <c r="H19" s="3">
        <v>-36.200000000000003</v>
      </c>
      <c r="I19" s="7">
        <f t="shared" si="1"/>
        <v>1.5488166189124804E-2</v>
      </c>
      <c r="J19" s="7">
        <f t="shared" si="2"/>
        <v>2.1903574680948713E-2</v>
      </c>
      <c r="K19" s="46">
        <f t="shared" si="0"/>
        <v>5.7874524760689224E-2</v>
      </c>
    </row>
    <row r="21" spans="4:11" x14ac:dyDescent="0.25">
      <c r="E21" s="59"/>
      <c r="F21" s="59"/>
      <c r="G21" s="59"/>
      <c r="H21" s="59"/>
      <c r="I21" s="59"/>
    </row>
  </sheetData>
  <mergeCells count="8">
    <mergeCell ref="G7:G8"/>
    <mergeCell ref="H7:J7"/>
    <mergeCell ref="E21:I21"/>
    <mergeCell ref="D9:D19"/>
    <mergeCell ref="E9:E19"/>
    <mergeCell ref="D7:D8"/>
    <mergeCell ref="E7:E8"/>
    <mergeCell ref="F7:F8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LAB2</vt:lpstr>
      <vt:lpstr>SEN1</vt:lpstr>
      <vt:lpstr>SEN2</vt:lpstr>
      <vt:lpstr>TRIANGULAR1</vt:lpstr>
      <vt:lpstr>TRIANGULAR2</vt:lpstr>
      <vt:lpstr>CUADRADA1</vt:lpstr>
      <vt:lpstr>CUADRADA2</vt:lpstr>
      <vt:lpstr>PULSO1</vt:lpstr>
      <vt:lpstr>PULSO2</vt:lpstr>
      <vt:lpstr>PULSO3</vt:lpstr>
      <vt:lpstr>PULSO4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Omar Faridh Lamprea Corredor</dc:creator>
  <cp:lastModifiedBy>Angie Ximena  Diaz Bejarano</cp:lastModifiedBy>
  <dcterms:created xsi:type="dcterms:W3CDTF">2025-07-31T18:57:50Z</dcterms:created>
  <dcterms:modified xsi:type="dcterms:W3CDTF">2025-08-08T02:55:22Z</dcterms:modified>
</cp:coreProperties>
</file>