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key_points\Метрики\"/>
    </mc:Choice>
  </mc:AlternateContent>
  <xr:revisionPtr revIDLastSave="0" documentId="13_ncr:1_{6094733B-7D9E-4AE5-810D-F5F8674BDC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definedNames>
    <definedName name="ExternalData_1" localSheetId="1" hidden="1">Лист2!$A$3:$C$26</definedName>
    <definedName name="ExternalData_1" localSheetId="2" hidden="1">Лист3!$A$3:$C$26</definedName>
    <definedName name="ExternalData_1" localSheetId="3" hidden="1">Лист4!$A$3:$C$26</definedName>
    <definedName name="ExternalData_1" localSheetId="4" hidden="1">Лист5!$A$3:$C$26</definedName>
    <definedName name="ExternalData_2" localSheetId="0" hidden="1">Лист1!$A$3:$C$26</definedName>
    <definedName name="ExternalData_2" localSheetId="3" hidden="1">Лист4!$F$3:$H$33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5" l="1"/>
  <c r="C29" i="5"/>
  <c r="B29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C29" i="4"/>
  <c r="B29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C29" i="3"/>
  <c r="B29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29" i="3" s="1"/>
  <c r="D10" i="3"/>
  <c r="D9" i="3"/>
  <c r="D8" i="3"/>
  <c r="D7" i="3"/>
  <c r="D6" i="3"/>
  <c r="D5" i="3"/>
  <c r="D4" i="3"/>
  <c r="C29" i="2"/>
  <c r="B29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29" i="2" s="1"/>
  <c r="C29" i="1"/>
  <c r="B29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29" i="4" l="1"/>
  <c r="D2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75184F-8F3C-4DA9-BD61-CD6FDA05CF53}" keepAlive="1" name="Запрос — Новый текстовый документ" description="Соединение с запросом &quot;Новый текстовый документ&quot; в книге." type="5" refreshedVersion="7" background="1" saveData="1">
    <dbPr connection="Provider=Microsoft.Mashup.OleDb.1;Data Source=$Workbook$;Location=&quot;Новый текстовый документ&quot;;Extended Properties=&quot;&quot;" command="SELECT * FROM [Новый текстовый документ]"/>
  </connection>
  <connection id="2" xr16:uid="{DE09C4A2-DB13-4DE9-A8F9-5D45A543E376}" keepAlive="1" name="Запрос — Новый текстовый документ (2)" description="Соединение с запросом &quot;Новый текстовый документ (2)&quot; в книге." type="5" refreshedVersion="7" background="1" saveData="1">
    <dbPr connection="Provider=Microsoft.Mashup.OleDb.1;Data Source=$Workbook$;Location=&quot;Новый текстовый документ (2)&quot;;Extended Properties=&quot;&quot;" command="SELECT * FROM [Новый текстовый документ (2)]"/>
  </connection>
  <connection id="3" xr16:uid="{DB4BE855-EF3E-4278-918E-957330EE83ED}" keepAlive="1" name="Запрос — Новый текстовый документ (3)" description="Соединение с запросом &quot;Новый текстовый документ (3)&quot; в книге." type="5" refreshedVersion="7" background="1" saveData="1">
    <dbPr connection="Provider=Microsoft.Mashup.OleDb.1;Data Source=$Workbook$;Location=&quot;Новый текстовый документ (3)&quot;;Extended Properties=&quot;&quot;" command="SELECT * FROM [Новый текстовый документ (3)]"/>
  </connection>
  <connection id="4" xr16:uid="{7DA35C40-8C62-4CDE-8B56-3094223A7A19}" keepAlive="1" name="Запрос — Новый текстовый документ (4)" description="Соединение с запросом &quot;Новый текстовый документ (4)&quot; в книге." type="5" refreshedVersion="7" background="1" saveData="1">
    <dbPr connection="Provider=Microsoft.Mashup.OleDb.1;Data Source=$Workbook$;Location=&quot;Новый текстовый документ (4)&quot;;Extended Properties=&quot;&quot;" command="SELECT * FROM [Новый текстовый документ (4)]"/>
  </connection>
  <connection id="5" xr16:uid="{EC5683F3-B9A5-4295-AF7A-EB645E9B1DB7}" keepAlive="1" name="Запрос — Новый текстовый документ (5)" description="Соединение с запросом &quot;Новый текстовый документ (5)&quot; в книге." type="5" refreshedVersion="7" background="1" saveData="1">
    <dbPr connection="Provider=Microsoft.Mashup.OleDb.1;Data Source=$Workbook$;Location=&quot;Новый текстовый документ (5)&quot;;Extended Properties=&quot;&quot;" command="SELECT * FROM [Новый текстовый документ (5)]"/>
  </connection>
  <connection id="6" xr16:uid="{11A1111A-9B49-4686-AAD4-2740194AF46E}" keepAlive="1" name="Запрос — Новый текстовый документ (6)" description="Соединение с запросом &quot;Новый текстовый документ (6)&quot; в книге." type="5" refreshedVersion="7" background="1" saveData="1">
    <dbPr connection="Provider=Microsoft.Mashup.OleDb.1;Data Source=$Workbook$;Location=&quot;Новый текстовый документ (6)&quot;;Extended Properties=&quot;&quot;" command="SELECT * FROM [Новый текстовый документ (6)]"/>
  </connection>
  <connection id="7" xr16:uid="{AFC865F0-F2A3-4596-88EF-8FBDA983018D}" keepAlive="1" name="Запрос — Новый текстовый документ (7)" description="Соединение с запросом &quot;Новый текстовый документ (7)&quot; в книге." type="5" refreshedVersion="7" background="1" saveData="1">
    <dbPr connection="Provider=Microsoft.Mashup.OleDb.1;Data Source=$Workbook$;Location=&quot;Новый текстовый документ (7)&quot;;Extended Properties=&quot;&quot;" command="SELECT * FROM [Новый текстовый документ (7)]"/>
  </connection>
</connections>
</file>

<file path=xl/sharedStrings.xml><?xml version="1.0" encoding="utf-8"?>
<sst xmlns="http://schemas.openxmlformats.org/spreadsheetml/2006/main" count="179" uniqueCount="66">
  <si>
    <t>Название класса</t>
  </si>
  <si>
    <t>Полнота, %</t>
  </si>
  <si>
    <t>Точность по OKS, %</t>
  </si>
  <si>
    <t>Точность с учётом полноты</t>
  </si>
  <si>
    <t>antelope</t>
  </si>
  <si>
    <t>grizzly+bear</t>
  </si>
  <si>
    <t>dalmatian</t>
  </si>
  <si>
    <t>persian+cat</t>
  </si>
  <si>
    <t>horse</t>
  </si>
  <si>
    <t>german+shepherd</t>
  </si>
  <si>
    <t>siamese+cat</t>
  </si>
  <si>
    <t>tiger</t>
  </si>
  <si>
    <t>leopard</t>
  </si>
  <si>
    <t>moose</t>
  </si>
  <si>
    <t>ox</t>
  </si>
  <si>
    <t>fox</t>
  </si>
  <si>
    <t>sheep</t>
  </si>
  <si>
    <t>wolf</t>
  </si>
  <si>
    <t>chihuahua</t>
  </si>
  <si>
    <t>buffalo</t>
  </si>
  <si>
    <t>zebra</t>
  </si>
  <si>
    <t>giant+panda</t>
  </si>
  <si>
    <t>deer</t>
  </si>
  <si>
    <t>bobcat</t>
  </si>
  <si>
    <t>lion</t>
  </si>
  <si>
    <t>polar+bear</t>
  </si>
  <si>
    <t>collie</t>
  </si>
  <si>
    <t>total</t>
  </si>
  <si>
    <t>На основе данных первоначального датасета</t>
  </si>
  <si>
    <t>cow</t>
  </si>
  <si>
    <t>С удалением точек, отвечающих за правый/левый бок</t>
  </si>
  <si>
    <t>С удалением точек, отвечающих за рога</t>
  </si>
  <si>
    <t>Итоговая точность, %</t>
  </si>
  <si>
    <t>С удалением дополнительных точек</t>
  </si>
  <si>
    <t>Название точки</t>
  </si>
  <si>
    <t>tail_end</t>
  </si>
  <si>
    <t>back_left_paw</t>
  </si>
  <si>
    <t>back_right_paw</t>
  </si>
  <si>
    <t>front_left_paw</t>
  </si>
  <si>
    <t>front_right_paw</t>
  </si>
  <si>
    <t>back_right_knee</t>
  </si>
  <si>
    <t>back_left_knee</t>
  </si>
  <si>
    <t>front_left_thai</t>
  </si>
  <si>
    <t>front_right_thai</t>
  </si>
  <si>
    <t>back_left_thai</t>
  </si>
  <si>
    <t>back_right_thai</t>
  </si>
  <si>
    <t>neck_end</t>
  </si>
  <si>
    <t>front_right_knee</t>
  </si>
  <si>
    <t>tail_base</t>
  </si>
  <si>
    <t>front_left_knee</t>
  </si>
  <si>
    <t>neck_base</t>
  </si>
  <si>
    <t>throat_end</t>
  </si>
  <si>
    <t>back_middle</t>
  </si>
  <si>
    <t>throat_base</t>
  </si>
  <si>
    <t>left_earend</t>
  </si>
  <si>
    <t>mouth_end_left</t>
  </si>
  <si>
    <t>mouth_end_right</t>
  </si>
  <si>
    <t>right_earend</t>
  </si>
  <si>
    <t>lower_jaw</t>
  </si>
  <si>
    <t>left_earbase</t>
  </si>
  <si>
    <t>left_eye</t>
  </si>
  <si>
    <t>right_earbase</t>
  </si>
  <si>
    <t>nose</t>
  </si>
  <si>
    <t>upper_jaw</t>
  </si>
  <si>
    <t>right_eye</t>
  </si>
  <si>
    <t>С усреднением координат точек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</si>
</sst>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32"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0" formatCode="General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0" formatCode="General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E240459-1256-47AC-A273-5EA7C43EF023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98D719-55A1-42CA-8980-3A4794647F0D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34AD804-59EC-49CE-9BC1-5263C275AAA6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144B71E-74CE-448C-B64C-6DC76113028D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17B9F9C3-A95D-4BC5-9CEE-2AF23FAAEB82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46DED81-B74F-4B13-B5C4-75EE1BD19554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F441F5-9F40-48A7-AD54-C435E8C1AA29}" name="Новый_текстовый_документ__2" displayName="Новый_текстовый_документ__2" ref="A3:D26" tableType="queryTable" totalsRowShown="0" headerRowDxfId="31" dataDxfId="30">
  <autoFilter ref="A3:D26" xr:uid="{3BF441F5-9F40-48A7-AD54-C435E8C1AA29}"/>
  <tableColumns count="4">
    <tableColumn id="1" xr3:uid="{F1EB7B70-4F91-43E8-A3BE-8EAEB9E3D2FA}" uniqueName="1" name="Название класса" queryTableFieldId="1" dataDxfId="29"/>
    <tableColumn id="2" xr3:uid="{647C072A-B014-4717-BF14-1CA2FB6D7C6F}" uniqueName="2" name="Полнота, %" queryTableFieldId="2" dataDxfId="28"/>
    <tableColumn id="3" xr3:uid="{6AEA3916-5A3C-4351-A65E-F40682A26568}" uniqueName="3" name="Точность по OKS, %" queryTableFieldId="3" dataDxfId="27"/>
    <tableColumn id="4" xr3:uid="{B41F8918-449D-4E89-B65D-8F6671D72C0A}" uniqueName="4" name="Точность с учётом полноты" queryTableFieldId="4" dataDxfId="26">
      <calculatedColumnFormula>Новый_текстовый_документ__2[[#This Row],[Полнота, %]]*Новый_текстовый_документ__2[[#This Row],[Точность по OKS, %]]/100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7FCDF9-68C6-4E9D-BAEB-8C3EA8F24D1C}" name="Новый_текстовый_документ" displayName="Новый_текстовый_документ" ref="A3:D26" tableType="queryTable" totalsRowShown="0">
  <autoFilter ref="A3:D26" xr:uid="{8C7FCDF9-68C6-4E9D-BAEB-8C3EA8F24D1C}"/>
  <tableColumns count="4">
    <tableColumn id="1" xr3:uid="{80C180D2-06D6-4643-8478-D1BE38072A04}" uniqueName="1" name="Название класса" queryTableFieldId="1" dataDxfId="25"/>
    <tableColumn id="2" xr3:uid="{3074A82A-CB83-43C3-9738-8AB97C6BAE17}" uniqueName="2" name="Полнота, %" queryTableFieldId="2" dataDxfId="24"/>
    <tableColumn id="3" xr3:uid="{C34E48BA-E9D0-4400-878A-BA62F45081F8}" uniqueName="3" name="Точность по OKS, %" queryTableFieldId="3" dataDxfId="23"/>
    <tableColumn id="4" xr3:uid="{FFB18B4F-76F5-451C-94E4-BAF2FD705268}" uniqueName="4" name="Точность с учётом полноты" queryTableFieldId="4" dataDxfId="22">
      <calculatedColumnFormula>Новый_текстовый_документ[[#This Row],[Полнота, %]]*Новый_текстовый_документ[[#This Row],[Точность по OKS, %]]/100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50DC6C-AB59-4642-9AAB-32968F7F0C6B}" name="Новый_текстовый_документ4" displayName="Новый_текстовый_документ4" ref="A3:D26" tableType="queryTable" totalsRowShown="0">
  <autoFilter ref="A3:D26" xr:uid="{2550DC6C-AB59-4642-9AAB-32968F7F0C6B}"/>
  <tableColumns count="4">
    <tableColumn id="1" xr3:uid="{80878C30-404A-4DA1-85E0-817FB7F42A95}" uniqueName="1" name="Название класса" queryTableFieldId="1" dataDxfId="21"/>
    <tableColumn id="2" xr3:uid="{4DC39694-7616-4E93-A769-B7A8EB0FB773}" uniqueName="2" name="Полнота, %" queryTableFieldId="2" dataDxfId="20"/>
    <tableColumn id="3" xr3:uid="{258BB893-6A60-49B9-9030-D5E0FBEC9DE9}" uniqueName="3" name="Точность по OKS, %" queryTableFieldId="3" dataDxfId="19"/>
    <tableColumn id="4" xr3:uid="{8FEADB3B-22A3-4DD0-9576-6DD8AE1BF5C3}" uniqueName="4" name="Точность с учётом полноты" queryTableFieldId="4" dataDxfId="18">
      <calculatedColumnFormula>Новый_текстовый_документ4[[#This Row],[Полнота, %]]*Новый_текстовый_документ4[[#This Row],[Точность по OKS, %]]/100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83F618-5ACB-452C-8EE0-C60D828B1FDC}" name="Новый_текстовый_документ5" displayName="Новый_текстовый_документ5" ref="A3:D26" tableType="queryTable" totalsRowShown="0" headerRowDxfId="17" dataDxfId="16">
  <autoFilter ref="A3:D26" xr:uid="{8A83F618-5ACB-452C-8EE0-C60D828B1FDC}"/>
  <tableColumns count="4">
    <tableColumn id="1" xr3:uid="{8DC35E9F-E8D8-4CBC-8E90-8CD7BBBA2EDA}" uniqueName="1" name="Название класса" queryTableFieldId="1" dataDxfId="15"/>
    <tableColumn id="2" xr3:uid="{040631B4-1655-4BBB-B7B4-9A96E7C74156}" uniqueName="2" name="Полнота, %" queryTableFieldId="2" dataDxfId="14"/>
    <tableColumn id="3" xr3:uid="{C7A6D1C2-1253-4CBC-B193-AB9224413697}" uniqueName="3" name="Точность по OKS, %" queryTableFieldId="3" dataDxfId="13"/>
    <tableColumn id="4" xr3:uid="{C008EF65-8789-422E-942C-AAC1D607A5AB}" uniqueName="4" name="Итоговая точность, %" queryTableFieldId="4" dataDxfId="12">
      <calculatedColumnFormula>Новый_текстовый_документ5[[#This Row],[Полнота, %]]*Новый_текстовый_документ5[[#This Row],[Точность по OKS, %]]/100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CD97BC-A431-4E3A-B8E3-BD5543BCB04E}" name="Новый_текстовый_документ6" displayName="Новый_текстовый_документ6" ref="F3:I33" tableType="queryTable" totalsRowShown="0" headerRowDxfId="11" dataDxfId="10">
  <autoFilter ref="F3:I33" xr:uid="{99CD97BC-A431-4E3A-B8E3-BD5543BCB04E}"/>
  <sortState xmlns:xlrd2="http://schemas.microsoft.com/office/spreadsheetml/2017/richdata2" ref="F4:I33">
    <sortCondition ref="I2:I31"/>
  </sortState>
  <tableColumns count="4">
    <tableColumn id="1" xr3:uid="{7AB7CF20-44E0-4B96-BB6E-A2D1B22254B4}" uniqueName="1" name="Название точки" queryTableFieldId="1" dataDxfId="9"/>
    <tableColumn id="2" xr3:uid="{A31123B5-C984-4EC8-8CA4-49A7D979C294}" uniqueName="2" name="Полнота, %" queryTableFieldId="2" dataDxfId="8"/>
    <tableColumn id="3" xr3:uid="{E48C256B-59F3-47BD-A19F-D62F255C81A4}" uniqueName="3" name="Точность по OKS, %" queryTableFieldId="3" dataDxfId="7"/>
    <tableColumn id="4" xr3:uid="{3D0FF7DD-735B-4332-B753-984EC1AD0A78}" uniqueName="4" name="Итоговая точность, %" queryTableFieldId="4" dataDxfId="6">
      <calculatedColumnFormula>Новый_текстовый_документ6[[#This Row],[Полнота, %]]*Новый_текстовый_документ6[[#This Row],[Точность по OKS, %]]/100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26D008-1540-4C41-9CCB-29B49304C7D6}" name="Новый_текстовый_документ7" displayName="Новый_текстовый_документ7" ref="A3:D26" tableType="queryTable" totalsRowShown="0" headerRowDxfId="5" dataDxfId="4">
  <autoFilter ref="A3:D26" xr:uid="{CE26D008-1540-4C41-9CCB-29B49304C7D6}"/>
  <tableColumns count="4">
    <tableColumn id="1" xr3:uid="{76598E02-6686-404F-BAC1-19C922F69034}" uniqueName="1" name="Название класса" queryTableFieldId="1" dataDxfId="3"/>
    <tableColumn id="2" xr3:uid="{41253E34-57D4-4256-BB8A-7E4590BDDB4B}" uniqueName="2" name="Полнота, %" queryTableFieldId="2" dataDxfId="2"/>
    <tableColumn id="3" xr3:uid="{5BCD801F-1729-40EA-9CCA-B1FA5D88559A}" uniqueName="3" name="Точность по OKS, %" queryTableFieldId="3" dataDxfId="1"/>
    <tableColumn id="4" xr3:uid="{72B09355-CE3F-4548-B031-BA281F238BE3}" uniqueName="4" name="Точность с учётом полноты" queryTableFieldId="4" dataDxfId="0">
      <calculatedColumnFormula>Новый_текстовый_документ7[[#This Row],[Полнота, %]]*Новый_текстовый_документ7[[#This Row],[Точность по OKS, %]]/100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1"/>
    </sheetView>
  </sheetViews>
  <sheetFormatPr defaultRowHeight="15" x14ac:dyDescent="0.25"/>
  <cols>
    <col min="1" max="1" width="20.5703125" bestFit="1" customWidth="1"/>
    <col min="2" max="2" width="15.85546875" bestFit="1" customWidth="1"/>
    <col min="3" max="3" width="23.28515625" bestFit="1" customWidth="1"/>
    <col min="4" max="4" width="31.28515625" bestFit="1" customWidth="1"/>
  </cols>
  <sheetData>
    <row r="1" spans="1:4" ht="21" x14ac:dyDescent="0.35">
      <c r="A1" s="4" t="s">
        <v>28</v>
      </c>
      <c r="B1" s="3"/>
      <c r="C1" s="3"/>
      <c r="D1" s="3"/>
    </row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s="1" t="s">
        <v>4</v>
      </c>
      <c r="B4" s="2">
        <v>88.948717948717956</v>
      </c>
      <c r="C4" s="2">
        <v>57.554852779500429</v>
      </c>
      <c r="D4" s="2">
        <f>Новый_текстовый_документ__2[[#This Row],[Полнота, %]]*Новый_текстовый_документ__2[[#This Row],[Точность по OKS, %]]/100</f>
        <v>51.194303664637694</v>
      </c>
    </row>
    <row r="5" spans="1:4" x14ac:dyDescent="0.25">
      <c r="A5" s="1" t="s">
        <v>5</v>
      </c>
      <c r="B5" s="2">
        <v>79.903353057199212</v>
      </c>
      <c r="C5" s="2">
        <v>58.242076478171128</v>
      </c>
      <c r="D5" s="2">
        <f>Новый_текстовый_документ__2[[#This Row],[Полнота, %]]*Новый_текстовый_документ__2[[#This Row],[Точность по OKS, %]]/100</f>
        <v>46.537371996197052</v>
      </c>
    </row>
    <row r="6" spans="1:4" x14ac:dyDescent="0.25">
      <c r="A6" s="1" t="s">
        <v>6</v>
      </c>
      <c r="B6" s="2">
        <v>79.804733727810628</v>
      </c>
      <c r="C6" s="2">
        <v>50.713725198287626</v>
      </c>
      <c r="D6" s="2">
        <f>Новый_текстовый_документ__2[[#This Row],[Полнота, %]]*Новый_текстовый_документ__2[[#This Row],[Точность по OKS, %]]/100</f>
        <v>40.471953357947044</v>
      </c>
    </row>
    <row r="7" spans="1:4" x14ac:dyDescent="0.25">
      <c r="A7" s="1" t="s">
        <v>7</v>
      </c>
      <c r="B7" s="2">
        <v>77.240631163708073</v>
      </c>
      <c r="C7" s="2">
        <v>54.571832505707434</v>
      </c>
      <c r="D7" s="2">
        <f>Новый_текстовый_документ__2[[#This Row],[Полнота, %]]*Новый_текстовый_документ__2[[#This Row],[Точность по OKS, %]]/100</f>
        <v>42.151627865010035</v>
      </c>
    </row>
    <row r="8" spans="1:4" x14ac:dyDescent="0.25">
      <c r="A8" s="1" t="s">
        <v>8</v>
      </c>
      <c r="B8" s="2">
        <v>83.453648915187358</v>
      </c>
      <c r="C8" s="2">
        <v>49.851751772811937</v>
      </c>
      <c r="D8" s="2">
        <f>Новый_текстовый_документ__2[[#This Row],[Полнота, %]]*Новый_текстовый_документ__2[[#This Row],[Точность по OKS, %]]/100</f>
        <v>41.60310590255316</v>
      </c>
    </row>
    <row r="9" spans="1:4" x14ac:dyDescent="0.25">
      <c r="A9" s="1" t="s">
        <v>9</v>
      </c>
      <c r="B9" s="2">
        <v>86.412228796844161</v>
      </c>
      <c r="C9" s="2">
        <v>55.914483282761836</v>
      </c>
      <c r="D9" s="2">
        <f>Новый_текстовый_документ__2[[#This Row],[Полнота, %]]*Новый_текстовый_документ__2[[#This Row],[Точность по OKS, %]]/100</f>
        <v>48.316951224873335</v>
      </c>
    </row>
    <row r="10" spans="1:4" x14ac:dyDescent="0.25">
      <c r="A10" s="1" t="s">
        <v>10</v>
      </c>
      <c r="B10" s="2">
        <v>76.400222965440349</v>
      </c>
      <c r="C10" s="2">
        <v>54.892284438213665</v>
      </c>
      <c r="D10" s="2">
        <f>Новый_текстовый_документ__2[[#This Row],[Полнота, %]]*Новый_текстовый_документ__2[[#This Row],[Точность по OKS, %]]/100</f>
        <v>41.93782770161895</v>
      </c>
    </row>
    <row r="11" spans="1:4" x14ac:dyDescent="0.25">
      <c r="A11" s="1" t="s">
        <v>11</v>
      </c>
      <c r="B11" s="2">
        <v>82.368836291913198</v>
      </c>
      <c r="C11" s="2">
        <v>52.500742081937197</v>
      </c>
      <c r="D11" s="2">
        <f>Новый_текстовый_документ__2[[#This Row],[Полнота, %]]*Новый_текстовый_документ__2[[#This Row],[Точность по OKS, %]]/100</f>
        <v>43.244250297510433</v>
      </c>
    </row>
    <row r="12" spans="1:4" x14ac:dyDescent="0.25">
      <c r="A12" s="1" t="s">
        <v>12</v>
      </c>
      <c r="B12" s="2">
        <v>82.368836291913198</v>
      </c>
      <c r="C12" s="2">
        <v>49.727248577868394</v>
      </c>
      <c r="D12" s="2">
        <f>Новый_текстовый_документ__2[[#This Row],[Полнота, %]]*Новый_текстовый_документ__2[[#This Row],[Точность по OKS, %]]/100</f>
        <v>40.959755973577153</v>
      </c>
    </row>
    <row r="13" spans="1:4" x14ac:dyDescent="0.25">
      <c r="A13" s="1" t="s">
        <v>13</v>
      </c>
      <c r="B13" s="2">
        <v>84.242603550295854</v>
      </c>
      <c r="C13" s="2">
        <v>57.939104374619824</v>
      </c>
      <c r="D13" s="2">
        <f>Новый_текстовый_документ__2[[#This Row],[Полнота, %]]*Новый_текстовый_документ__2[[#This Row],[Точность по OKS, %]]/100</f>
        <v>48.809409998903099</v>
      </c>
    </row>
    <row r="14" spans="1:4" x14ac:dyDescent="0.25">
      <c r="A14" s="1" t="s">
        <v>14</v>
      </c>
      <c r="B14" s="2">
        <v>81.284023668639037</v>
      </c>
      <c r="C14" s="2">
        <v>53.325904432109482</v>
      </c>
      <c r="D14" s="2">
        <f>Новый_текстовый_документ__2[[#This Row],[Полнота, %]]*Новый_текстовый_документ__2[[#This Row],[Точность по OKS, %]]/100</f>
        <v>43.345440780111701</v>
      </c>
    </row>
    <row r="15" spans="1:4" x14ac:dyDescent="0.25">
      <c r="A15" s="1" t="s">
        <v>15</v>
      </c>
      <c r="B15" s="2">
        <v>87.007597340930673</v>
      </c>
      <c r="C15" s="2">
        <v>53.498837708437385</v>
      </c>
      <c r="D15" s="2">
        <f>Новый_текстовый_документ__2[[#This Row],[Полнота, %]]*Новый_текстовый_документ__2[[#This Row],[Точность по OKS, %]]/100</f>
        <v>46.548053295435182</v>
      </c>
    </row>
    <row r="16" spans="1:4" x14ac:dyDescent="0.25">
      <c r="A16" s="1" t="s">
        <v>16</v>
      </c>
      <c r="B16" s="2">
        <v>83.470085470085465</v>
      </c>
      <c r="C16" s="2">
        <v>55.781471955791773</v>
      </c>
      <c r="D16" s="2">
        <f>Новый_текстовый_документ__2[[#This Row],[Полнота, %]]*Новый_текстовый_документ__2[[#This Row],[Точность по OKS, %]]/100</f>
        <v>46.560842317971144</v>
      </c>
    </row>
    <row r="17" spans="1:4" x14ac:dyDescent="0.25">
      <c r="A17" s="1" t="s">
        <v>17</v>
      </c>
      <c r="B17" s="2">
        <v>82.763313609467446</v>
      </c>
      <c r="C17" s="2">
        <v>49.591340282027105</v>
      </c>
      <c r="D17" s="2">
        <f>Новый_текстовый_документ__2[[#This Row],[Полнота, %]]*Новый_текстовый_документ__2[[#This Row],[Точность по OKS, %]]/100</f>
        <v>41.043436480752256</v>
      </c>
    </row>
    <row r="18" spans="1:4" x14ac:dyDescent="0.25">
      <c r="A18" s="1" t="s">
        <v>18</v>
      </c>
      <c r="B18" s="2">
        <v>80.495069033530569</v>
      </c>
      <c r="C18" s="2">
        <v>50.027068247945145</v>
      </c>
      <c r="D18" s="2">
        <f>Новый_текстовый_документ__2[[#This Row],[Полнота, %]]*Новый_текстовый_документ__2[[#This Row],[Точность по OKS, %]]/100</f>
        <v>40.269323121634898</v>
      </c>
    </row>
    <row r="19" spans="1:4" x14ac:dyDescent="0.25">
      <c r="A19" s="1" t="s">
        <v>19</v>
      </c>
      <c r="B19" s="2">
        <v>91.009768009767996</v>
      </c>
      <c r="C19" s="2">
        <v>53.858079424177525</v>
      </c>
      <c r="D19" s="2">
        <f>Новый_текстовый_документ__2[[#This Row],[Полнота, %]]*Новый_текстовый_документ__2[[#This Row],[Точность по OKS, %]]/100</f>
        <v>49.016113138460561</v>
      </c>
    </row>
    <row r="20" spans="1:4" x14ac:dyDescent="0.25">
      <c r="A20" s="1" t="s">
        <v>20</v>
      </c>
      <c r="B20" s="2">
        <v>87.512820512820497</v>
      </c>
      <c r="C20" s="2">
        <v>47.555769256888162</v>
      </c>
      <c r="D20" s="2">
        <f>Новый_текстовый_документ__2[[#This Row],[Полнота, %]]*Новый_текстовый_документ__2[[#This Row],[Точность по OKS, %]]/100</f>
        <v>41.61739499327161</v>
      </c>
    </row>
    <row r="21" spans="1:4" x14ac:dyDescent="0.25">
      <c r="A21" s="1" t="s">
        <v>21</v>
      </c>
      <c r="B21" s="2">
        <v>77.437869822485197</v>
      </c>
      <c r="C21" s="2">
        <v>57.228805473050812</v>
      </c>
      <c r="D21" s="2">
        <f>Новый_текстовый_документ__2[[#This Row],[Полнота, %]]*Новый_текстовый_документ__2[[#This Row],[Точность по OKS, %]]/100</f>
        <v>44.316767883184376</v>
      </c>
    </row>
    <row r="22" spans="1:4" x14ac:dyDescent="0.25">
      <c r="A22" s="1" t="s">
        <v>22</v>
      </c>
      <c r="B22" s="2">
        <v>89.370808678500978</v>
      </c>
      <c r="C22" s="2">
        <v>54.753522135056066</v>
      </c>
      <c r="D22" s="2">
        <f>Новый_текстовый_документ__2[[#This Row],[Полнота, %]]*Новый_текстовый_документ__2[[#This Row],[Точность по OKS, %]]/100</f>
        <v>48.933665512061644</v>
      </c>
    </row>
    <row r="23" spans="1:4" x14ac:dyDescent="0.25">
      <c r="A23" s="1" t="s">
        <v>23</v>
      </c>
      <c r="B23" s="2">
        <v>78.621301775147927</v>
      </c>
      <c r="C23" s="2">
        <v>52.868575354035912</v>
      </c>
      <c r="D23" s="2">
        <f>Новый_текстовый_документ__2[[#This Row],[Полнота, %]]*Новый_текстовый_документ__2[[#This Row],[Точность по OKS, %]]/100</f>
        <v>41.565962173318056</v>
      </c>
    </row>
    <row r="24" spans="1:4" x14ac:dyDescent="0.25">
      <c r="A24" s="1" t="s">
        <v>24</v>
      </c>
      <c r="B24" s="2">
        <v>81.974358974358964</v>
      </c>
      <c r="C24" s="2">
        <v>49.504727451893473</v>
      </c>
      <c r="D24" s="2">
        <f>Новый_текстовый_документ__2[[#This Row],[Полнота, %]]*Новый_текстовый_документ__2[[#This Row],[Точность по OKS, %]]/100</f>
        <v>40.581182990693179</v>
      </c>
    </row>
    <row r="25" spans="1:4" x14ac:dyDescent="0.25">
      <c r="A25" s="1" t="s">
        <v>25</v>
      </c>
      <c r="B25" s="2">
        <v>80.100591715976321</v>
      </c>
      <c r="C25" s="2">
        <v>54.814696132462686</v>
      </c>
      <c r="D25" s="2">
        <f>Новый_текстовый_документ__2[[#This Row],[Полнота, %]]*Новый_текстовый_документ__2[[#This Row],[Точность по OKS, %]]/100</f>
        <v>43.906895949417006</v>
      </c>
    </row>
    <row r="26" spans="1:4" x14ac:dyDescent="0.25">
      <c r="A26" s="1" t="s">
        <v>26</v>
      </c>
      <c r="B26" s="2">
        <v>84.538461538461533</v>
      </c>
      <c r="C26" s="2">
        <v>54.922582066021747</v>
      </c>
      <c r="D26" s="2">
        <f>Новый_текстовый_документ__2[[#This Row],[Полнота, %]]*Новый_текстовый_документ__2[[#This Row],[Точность по OKS, %]]/100</f>
        <v>46.430705915813768</v>
      </c>
    </row>
    <row r="27" spans="1:4" x14ac:dyDescent="0.25">
      <c r="A27" s="1"/>
      <c r="B27" s="2"/>
      <c r="C27" s="2"/>
      <c r="D27" s="2"/>
    </row>
    <row r="28" spans="1:4" x14ac:dyDescent="0.25">
      <c r="A28" s="1"/>
      <c r="B28" s="2"/>
      <c r="C28" s="2"/>
      <c r="D28" s="2"/>
    </row>
    <row r="29" spans="1:4" x14ac:dyDescent="0.25">
      <c r="A29" s="1" t="s">
        <v>27</v>
      </c>
      <c r="B29" s="2">
        <f>AVERAGE(Новый_текстовый_документ__2[Полнота, %])</f>
        <v>82.901299254747954</v>
      </c>
      <c r="C29" s="2">
        <f>AVERAGE(Новый_текстовый_документ__2[Точность по OKS, %])</f>
        <v>53.46258614825117</v>
      </c>
      <c r="D29" s="2">
        <f>AVERAGE(Новый_текстовый_документ__2[Точность с учётом полноты])</f>
        <v>44.320101849345804</v>
      </c>
    </row>
  </sheetData>
  <mergeCells count="1"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AF239-6850-4187-95F8-570305C100C4}">
  <dimension ref="A1:D29"/>
  <sheetViews>
    <sheetView workbookViewId="0">
      <selection sqref="A1:D1"/>
    </sheetView>
  </sheetViews>
  <sheetFormatPr defaultRowHeight="15" x14ac:dyDescent="0.25"/>
  <cols>
    <col min="1" max="1" width="18.28515625" bestFit="1" customWidth="1"/>
    <col min="2" max="2" width="13.5703125" bestFit="1" customWidth="1"/>
    <col min="3" max="3" width="21" bestFit="1" customWidth="1"/>
    <col min="4" max="4" width="29" bestFit="1" customWidth="1"/>
  </cols>
  <sheetData>
    <row r="1" spans="1:4" ht="21" x14ac:dyDescent="0.35">
      <c r="A1" s="4" t="s">
        <v>30</v>
      </c>
      <c r="B1" s="4"/>
      <c r="C1" s="4"/>
      <c r="D1" s="4"/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4</v>
      </c>
      <c r="B4" s="5">
        <v>90.996168582375475</v>
      </c>
      <c r="C4" s="5">
        <v>59.218751303902387</v>
      </c>
      <c r="D4" s="5">
        <f>Новый_текстовый_документ[[#This Row],[Полнота, %]]*Новый_текстовый_документ[[#This Row],[Точность по OKS, %]]/100</f>
        <v>53.88679476887669</v>
      </c>
    </row>
    <row r="5" spans="1:4" x14ac:dyDescent="0.25">
      <c r="A5" t="s">
        <v>23</v>
      </c>
      <c r="B5" s="5">
        <v>91.487455197132604</v>
      </c>
      <c r="C5" s="5">
        <v>64.575346746310231</v>
      </c>
      <c r="D5" s="5">
        <f>Новый_текстовый_документ[[#This Row],[Полнота, %]]*Новый_текстовый_документ[[#This Row],[Точность по OKS, %]]/100</f>
        <v>59.078341422923593</v>
      </c>
    </row>
    <row r="6" spans="1:4" x14ac:dyDescent="0.25">
      <c r="A6" t="s">
        <v>19</v>
      </c>
      <c r="B6" s="5">
        <v>89.379084967320267</v>
      </c>
      <c r="C6" s="5">
        <v>59.843600904312829</v>
      </c>
      <c r="D6" s="5">
        <f>Новый_текстовый_документ[[#This Row],[Полнота, %]]*Новый_текстовый_документ[[#This Row],[Точность по OKS, %]]/100</f>
        <v>53.487662899769802</v>
      </c>
    </row>
    <row r="7" spans="1:4" x14ac:dyDescent="0.25">
      <c r="A7" t="s">
        <v>18</v>
      </c>
      <c r="B7" s="5">
        <v>87.626262626262644</v>
      </c>
      <c r="C7" s="5">
        <v>55.09356721550148</v>
      </c>
      <c r="D7" s="5">
        <f>Новый_текстовый_документ[[#This Row],[Полнота, %]]*Новый_текстовый_документ[[#This Row],[Точность по OKS, %]]/100</f>
        <v>48.276433898431861</v>
      </c>
    </row>
    <row r="8" spans="1:4" x14ac:dyDescent="0.25">
      <c r="A8" t="s">
        <v>26</v>
      </c>
      <c r="B8" s="5">
        <v>89.351851851851833</v>
      </c>
      <c r="C8" s="5">
        <v>62.255400650068438</v>
      </c>
      <c r="D8" s="5">
        <f>Новый_текстовый_документ[[#This Row],[Полнота, %]]*Новый_текстовый_документ[[#This Row],[Точность по OKS, %]]/100</f>
        <v>55.626353358625956</v>
      </c>
    </row>
    <row r="9" spans="1:4" x14ac:dyDescent="0.25">
      <c r="A9" t="s">
        <v>29</v>
      </c>
      <c r="B9" s="5">
        <v>86.342592592592595</v>
      </c>
      <c r="C9" s="5">
        <v>58.000657774175203</v>
      </c>
      <c r="D9" s="5">
        <f>Новый_текстовый_документ[[#This Row],[Полнота, %]]*Новый_текстовый_документ[[#This Row],[Точность по OKS, %]]/100</f>
        <v>50.079271642979982</v>
      </c>
    </row>
    <row r="10" spans="1:4" x14ac:dyDescent="0.25">
      <c r="A10" t="s">
        <v>6</v>
      </c>
      <c r="B10" s="5">
        <v>87.43386243386243</v>
      </c>
      <c r="C10" s="5">
        <v>58.197860045615677</v>
      </c>
      <c r="D10" s="5">
        <f>Новый_текстовый_документ[[#This Row],[Полнота, %]]*Новый_текстовый_документ[[#This Row],[Точность по OKS, %]]/100</f>
        <v>50.884636891735397</v>
      </c>
    </row>
    <row r="11" spans="1:4" x14ac:dyDescent="0.25">
      <c r="A11" t="s">
        <v>22</v>
      </c>
      <c r="B11" s="5">
        <v>92.720306513409966</v>
      </c>
      <c r="C11" s="5">
        <v>67.403866270361462</v>
      </c>
      <c r="D11" s="5">
        <f>Новый_текстовый_документ[[#This Row],[Полнота, %]]*Новый_текстовый_документ[[#This Row],[Точность по OKS, %]]/100</f>
        <v>62.497071407768097</v>
      </c>
    </row>
    <row r="12" spans="1:4" x14ac:dyDescent="0.25">
      <c r="A12" t="s">
        <v>15</v>
      </c>
      <c r="B12" s="5">
        <v>91.666666666666686</v>
      </c>
      <c r="C12" s="5">
        <v>70.43519096035493</v>
      </c>
      <c r="D12" s="5">
        <f>Новый_текстовый_документ[[#This Row],[Полнота, %]]*Новый_текстовый_документ[[#This Row],[Точность по OKS, %]]/100</f>
        <v>64.565591713658691</v>
      </c>
    </row>
    <row r="13" spans="1:4" x14ac:dyDescent="0.25">
      <c r="A13" t="s">
        <v>9</v>
      </c>
      <c r="B13" s="5">
        <v>90.277777777777757</v>
      </c>
      <c r="C13" s="5">
        <v>57.845797994787695</v>
      </c>
      <c r="D13" s="5">
        <f>Новый_текстовый_документ[[#This Row],[Полнота, %]]*Новый_текстовый_документ[[#This Row],[Точность по OKS, %]]/100</f>
        <v>52.22190096751666</v>
      </c>
    </row>
    <row r="14" spans="1:4" x14ac:dyDescent="0.25">
      <c r="A14" t="s">
        <v>21</v>
      </c>
      <c r="B14" s="5">
        <v>82.974910394265237</v>
      </c>
      <c r="C14" s="5">
        <v>55.663362529951769</v>
      </c>
      <c r="D14" s="5">
        <f>Новый_текстовый_документ[[#This Row],[Полнота, %]]*Новый_текстовый_документ[[#This Row],[Точность по OKS, %]]/100</f>
        <v>46.186625181662492</v>
      </c>
    </row>
    <row r="15" spans="1:4" x14ac:dyDescent="0.25">
      <c r="A15" t="s">
        <v>5</v>
      </c>
      <c r="B15" s="5">
        <v>92.638888888888857</v>
      </c>
      <c r="C15" s="5">
        <v>62.132268252708357</v>
      </c>
      <c r="D15" s="5">
        <f>Новый_текстовый_документ[[#This Row],[Полнота, %]]*Новый_текстовый_документ[[#This Row],[Точность по OKS, %]]/100</f>
        <v>57.558642950772864</v>
      </c>
    </row>
    <row r="16" spans="1:4" x14ac:dyDescent="0.25">
      <c r="A16" t="s">
        <v>8</v>
      </c>
      <c r="B16" s="5">
        <v>93.055555555555543</v>
      </c>
      <c r="C16" s="5">
        <v>57.882728313275543</v>
      </c>
      <c r="D16" s="5">
        <f>Новый_текстовый_документ[[#This Row],[Полнота, %]]*Новый_текстовый_документ[[#This Row],[Точность по OKS, %]]/100</f>
        <v>53.863094402631404</v>
      </c>
    </row>
    <row r="17" spans="1:4" x14ac:dyDescent="0.25">
      <c r="A17" t="s">
        <v>12</v>
      </c>
      <c r="B17" s="5">
        <v>92.063492063492063</v>
      </c>
      <c r="C17" s="5">
        <v>61.356195432679051</v>
      </c>
      <c r="D17" s="5">
        <f>Новый_текстовый_документ[[#This Row],[Полнота, %]]*Новый_текстовый_документ[[#This Row],[Точность по OKS, %]]/100</f>
        <v>56.486656112625163</v>
      </c>
    </row>
    <row r="18" spans="1:4" x14ac:dyDescent="0.25">
      <c r="A18" t="s">
        <v>24</v>
      </c>
      <c r="B18" s="5">
        <v>91.527777777777757</v>
      </c>
      <c r="C18" s="5">
        <v>63.332387128228028</v>
      </c>
      <c r="D18" s="5">
        <f>Новый_текстовый_документ[[#This Row],[Полнота, %]]*Новый_текстовый_документ[[#This Row],[Точность по OKS, %]]/100</f>
        <v>57.966726552086477</v>
      </c>
    </row>
    <row r="19" spans="1:4" x14ac:dyDescent="0.25">
      <c r="A19" t="s">
        <v>13</v>
      </c>
      <c r="B19" s="5">
        <v>88</v>
      </c>
      <c r="C19" s="5">
        <v>63.444042248949152</v>
      </c>
      <c r="D19" s="5">
        <f>Новый_текстовый_документ[[#This Row],[Полнота, %]]*Новый_текстовый_документ[[#This Row],[Точность по OKS, %]]/100</f>
        <v>55.830757179075256</v>
      </c>
    </row>
    <row r="20" spans="1:4" x14ac:dyDescent="0.25">
      <c r="A20" t="s">
        <v>14</v>
      </c>
      <c r="B20" s="5">
        <v>92.013888888888872</v>
      </c>
      <c r="C20" s="5">
        <v>63.429721589762309</v>
      </c>
      <c r="D20" s="5">
        <f>Новый_текстовый_документ[[#This Row],[Полнота, %]]*Новый_текстовый_документ[[#This Row],[Точность по OKS, %]]/100</f>
        <v>58.364153546135448</v>
      </c>
    </row>
    <row r="21" spans="1:4" x14ac:dyDescent="0.25">
      <c r="A21" t="s">
        <v>7</v>
      </c>
      <c r="B21" s="5">
        <v>85.532407407407405</v>
      </c>
      <c r="C21" s="5">
        <v>61.791539177194721</v>
      </c>
      <c r="D21" s="5">
        <f>Новый_текстовый_документ[[#This Row],[Полнота, %]]*Новый_текстовый_документ[[#This Row],[Точность по OKS, %]]/100</f>
        <v>52.851791032345943</v>
      </c>
    </row>
    <row r="22" spans="1:4" x14ac:dyDescent="0.25">
      <c r="A22" t="s">
        <v>25</v>
      </c>
      <c r="B22" s="5">
        <v>88.444444444444429</v>
      </c>
      <c r="C22" s="5">
        <v>57.592169934812723</v>
      </c>
      <c r="D22" s="5">
        <f>Новый_текстовый_документ[[#This Row],[Полнота, %]]*Новый_текстовый_документ[[#This Row],[Точность по OKS, %]]/100</f>
        <v>50.937074742345466</v>
      </c>
    </row>
    <row r="23" spans="1:4" x14ac:dyDescent="0.25">
      <c r="A23" t="s">
        <v>16</v>
      </c>
      <c r="B23" s="5">
        <v>92.658730158730123</v>
      </c>
      <c r="C23" s="5">
        <v>69.053779267474425</v>
      </c>
      <c r="D23" s="5">
        <f>Новый_текстовый_документ[[#This Row],[Полнота, %]]*Новый_текстовый_документ[[#This Row],[Точность по OKS, %]]/100</f>
        <v>63.984354995854254</v>
      </c>
    </row>
    <row r="24" spans="1:4" x14ac:dyDescent="0.25">
      <c r="A24" t="s">
        <v>10</v>
      </c>
      <c r="B24" s="5">
        <v>89.052287581699346</v>
      </c>
      <c r="C24" s="5">
        <v>62.342782244081732</v>
      </c>
      <c r="D24" s="5">
        <f>Новый_текстовый_документ[[#This Row],[Полнота, %]]*Новый_текстовый_документ[[#This Row],[Точность по OKS, %]]/100</f>
        <v>55.517673730432264</v>
      </c>
    </row>
    <row r="25" spans="1:4" x14ac:dyDescent="0.25">
      <c r="A25" t="s">
        <v>11</v>
      </c>
      <c r="B25" s="5">
        <v>91.161616161616152</v>
      </c>
      <c r="C25" s="5">
        <v>64.054976486705939</v>
      </c>
      <c r="D25" s="5">
        <f>Новый_текстовый_документ[[#This Row],[Полнота, %]]*Новый_текстовый_документ[[#This Row],[Точность по OKS, %]]/100</f>
        <v>58.393551797224347</v>
      </c>
    </row>
    <row r="26" spans="1:4" x14ac:dyDescent="0.25">
      <c r="A26" t="s">
        <v>17</v>
      </c>
      <c r="B26" s="5">
        <v>94.940476190476176</v>
      </c>
      <c r="C26" s="5">
        <v>62.661461865000888</v>
      </c>
      <c r="D26" s="5">
        <f>Новый_текстовый_документ[[#This Row],[Полнота, %]]*Новый_текстовый_документ[[#This Row],[Точность по OKS, %]]/100</f>
        <v>59.491090282545471</v>
      </c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A29" t="s">
        <v>27</v>
      </c>
      <c r="B29" s="5">
        <f>AVERAGE(Новый_текстовый_документ[Полнота, %])</f>
        <v>90.05854368358672</v>
      </c>
      <c r="C29" s="5">
        <f>AVERAGE(Новый_текстовый_документ[Точность по OKS, %])</f>
        <v>61.635106710270222</v>
      </c>
      <c r="D29" s="5">
        <f>AVERAGE(Новый_текстовый_документ[Точность с учётом полноты])</f>
        <v>55.566793542522767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06B3-E51D-4955-A93E-684B39D31E2A}">
  <dimension ref="A1:D29"/>
  <sheetViews>
    <sheetView workbookViewId="0">
      <selection sqref="A1:D1"/>
    </sheetView>
  </sheetViews>
  <sheetFormatPr defaultRowHeight="15" x14ac:dyDescent="0.25"/>
  <cols>
    <col min="1" max="1" width="18.28515625" bestFit="1" customWidth="1"/>
    <col min="2" max="2" width="13.5703125" bestFit="1" customWidth="1"/>
    <col min="3" max="3" width="21" bestFit="1" customWidth="1"/>
    <col min="4" max="4" width="29" bestFit="1" customWidth="1"/>
  </cols>
  <sheetData>
    <row r="1" spans="1:4" ht="21" x14ac:dyDescent="0.35">
      <c r="A1" s="4" t="s">
        <v>31</v>
      </c>
      <c r="B1" s="4"/>
      <c r="C1" s="4"/>
      <c r="D1" s="4"/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4</v>
      </c>
      <c r="B4" s="5">
        <v>92.410714285714292</v>
      </c>
      <c r="C4" s="5">
        <v>72.541370701835632</v>
      </c>
      <c r="D4" s="5">
        <f>Новый_текстовый_документ4[[#This Row],[Полнота, %]]*Новый_текстовый_документ4[[#This Row],[Точность по OKS, %]]/100</f>
        <v>67.035998818214182</v>
      </c>
    </row>
    <row r="5" spans="1:4" x14ac:dyDescent="0.25">
      <c r="A5" t="s">
        <v>23</v>
      </c>
      <c r="B5" s="5">
        <v>91.796875</v>
      </c>
      <c r="C5" s="5">
        <v>63.604702949255952</v>
      </c>
      <c r="D5" s="5">
        <f>Новый_текстовый_документ4[[#This Row],[Полнота, %]]*Новый_текстовый_документ4[[#This Row],[Точность по OKS, %]]/100</f>
        <v>58.387129660449801</v>
      </c>
    </row>
    <row r="6" spans="1:4" x14ac:dyDescent="0.25">
      <c r="A6" t="s">
        <v>19</v>
      </c>
      <c r="B6" s="5">
        <v>89.453125</v>
      </c>
      <c r="C6" s="5">
        <v>66.566874081151425</v>
      </c>
      <c r="D6" s="5">
        <f>Новый_текстовый_документ4[[#This Row],[Полнота, %]]*Новый_текстовый_документ4[[#This Row],[Точность по OKS, %]]/100</f>
        <v>59.546149080404987</v>
      </c>
    </row>
    <row r="7" spans="1:4" x14ac:dyDescent="0.25">
      <c r="A7" t="s">
        <v>18</v>
      </c>
      <c r="B7" s="5">
        <v>85.987903225806448</v>
      </c>
      <c r="C7" s="5">
        <v>59.102743255442455</v>
      </c>
      <c r="D7" s="5">
        <f>Новый_текстовый_документ4[[#This Row],[Полнота, %]]*Новый_текстовый_документ4[[#This Row],[Точность по OKS, %]]/100</f>
        <v>50.821209674286699</v>
      </c>
    </row>
    <row r="8" spans="1:4" x14ac:dyDescent="0.25">
      <c r="A8" t="s">
        <v>26</v>
      </c>
      <c r="B8" s="5">
        <v>89.713541666666657</v>
      </c>
      <c r="C8" s="5">
        <v>60.774852596016075</v>
      </c>
      <c r="D8" s="5">
        <f>Новый_текстовый_документ4[[#This Row],[Полнота, %]]*Новый_текстовый_документ4[[#This Row],[Точность по OKS, %]]/100</f>
        <v>54.523272706582119</v>
      </c>
    </row>
    <row r="9" spans="1:4" x14ac:dyDescent="0.25">
      <c r="A9" t="s">
        <v>29</v>
      </c>
      <c r="B9" s="5">
        <v>89.166666666666671</v>
      </c>
      <c r="C9" s="5">
        <v>59.93605084923712</v>
      </c>
      <c r="D9" s="5">
        <f>Новый_текстовый_документ4[[#This Row],[Полнота, %]]*Новый_текстовый_документ4[[#This Row],[Точность по OKS, %]]/100</f>
        <v>53.442978673903099</v>
      </c>
    </row>
    <row r="10" spans="1:4" x14ac:dyDescent="0.25">
      <c r="A10" t="s">
        <v>6</v>
      </c>
      <c r="B10" s="5">
        <v>85.560344827586206</v>
      </c>
      <c r="C10" s="5">
        <v>54.834838698437224</v>
      </c>
      <c r="D10" s="5">
        <f>Новый_текстовый_документ4[[#This Row],[Полнота, %]]*Новый_текстовый_документ4[[#This Row],[Точность по OKS, %]]/100</f>
        <v>46.916877076033572</v>
      </c>
    </row>
    <row r="11" spans="1:4" x14ac:dyDescent="0.25">
      <c r="A11" t="s">
        <v>22</v>
      </c>
      <c r="B11" s="5">
        <v>94.021739130434781</v>
      </c>
      <c r="C11" s="5">
        <v>75.222131423767323</v>
      </c>
      <c r="D11" s="5">
        <f>Новый_текстовый_документ4[[#This Row],[Полнота, %]]*Новый_текстовый_документ4[[#This Row],[Точность по OKS, %]]/100</f>
        <v>70.72515617560731</v>
      </c>
    </row>
    <row r="12" spans="1:4" x14ac:dyDescent="0.25">
      <c r="A12" t="s">
        <v>15</v>
      </c>
      <c r="B12" s="5">
        <v>93.509615384615387</v>
      </c>
      <c r="C12" s="5">
        <v>71.209126358494373</v>
      </c>
      <c r="D12" s="5">
        <f>Новый_текстовый_документ4[[#This Row],[Полнота, %]]*Новый_текстовый_документ4[[#This Row],[Точность по OKS, %]]/100</f>
        <v>66.587380176572864</v>
      </c>
    </row>
    <row r="13" spans="1:4" x14ac:dyDescent="0.25">
      <c r="A13" t="s">
        <v>9</v>
      </c>
      <c r="B13" s="5">
        <v>90.451388888888886</v>
      </c>
      <c r="C13" s="5">
        <v>66.006585307609498</v>
      </c>
      <c r="D13" s="5">
        <f>Новый_текстовый_документ4[[#This Row],[Полнота, %]]*Новый_текстовый_документ4[[#This Row],[Точность по OKS, %]]/100</f>
        <v>59.703873168862067</v>
      </c>
    </row>
    <row r="14" spans="1:4" x14ac:dyDescent="0.25">
      <c r="A14" t="s">
        <v>21</v>
      </c>
      <c r="B14" s="5">
        <v>81.534090909090907</v>
      </c>
      <c r="C14" s="5">
        <v>51.6005121602361</v>
      </c>
      <c r="D14" s="5">
        <f>Новый_текстовый_документ4[[#This Row],[Полнота, %]]*Новый_текстовый_документ4[[#This Row],[Точность по OKS, %]]/100</f>
        <v>42.072008494283409</v>
      </c>
    </row>
    <row r="15" spans="1:4" x14ac:dyDescent="0.25">
      <c r="A15" t="s">
        <v>5</v>
      </c>
      <c r="B15" s="5">
        <v>87.828947368421055</v>
      </c>
      <c r="C15" s="5">
        <v>62.855632681581206</v>
      </c>
      <c r="D15" s="5">
        <f>Новый_текстовый_документ4[[#This Row],[Полнота, %]]*Новый_текстовый_документ4[[#This Row],[Точность по OKS, %]]/100</f>
        <v>55.205440545994023</v>
      </c>
    </row>
    <row r="16" spans="1:4" x14ac:dyDescent="0.25">
      <c r="A16" t="s">
        <v>8</v>
      </c>
      <c r="B16" s="5">
        <v>92.578125</v>
      </c>
      <c r="C16" s="5">
        <v>63.641471927887984</v>
      </c>
      <c r="D16" s="5">
        <f>Новый_текстовый_документ4[[#This Row],[Полнота, %]]*Новый_текстовый_документ4[[#This Row],[Точность по OKS, %]]/100</f>
        <v>58.918081433240047</v>
      </c>
    </row>
    <row r="17" spans="1:4" x14ac:dyDescent="0.25">
      <c r="A17" t="s">
        <v>12</v>
      </c>
      <c r="B17" s="5">
        <v>90.840517241379317</v>
      </c>
      <c r="C17" s="5">
        <v>63.534577626761568</v>
      </c>
      <c r="D17" s="5">
        <f>Новый_текстовый_документ4[[#This Row],[Полнота, %]]*Новый_текстовый_документ4[[#This Row],[Точность по OKS, %]]/100</f>
        <v>57.715138943275868</v>
      </c>
    </row>
    <row r="18" spans="1:4" x14ac:dyDescent="0.25">
      <c r="A18" t="s">
        <v>24</v>
      </c>
      <c r="B18" s="5">
        <v>87.152777777777786</v>
      </c>
      <c r="C18" s="5">
        <v>68.136707788000223</v>
      </c>
      <c r="D18" s="5">
        <f>Новый_текстовый_документ4[[#This Row],[Полнота, %]]*Новый_текстовый_документ4[[#This Row],[Точность по OKS, %]]/100</f>
        <v>59.383033523569651</v>
      </c>
    </row>
    <row r="19" spans="1:4" x14ac:dyDescent="0.25">
      <c r="A19" t="s">
        <v>13</v>
      </c>
      <c r="B19" s="5">
        <v>85.775862068965509</v>
      </c>
      <c r="C19" s="5">
        <v>64.115516113130539</v>
      </c>
      <c r="D19" s="5">
        <f>Новый_текстовый_документ4[[#This Row],[Полнота, %]]*Новый_текстовый_документ4[[#This Row],[Точность по OKS, %]]/100</f>
        <v>54.995636666004209</v>
      </c>
    </row>
    <row r="20" spans="1:4" x14ac:dyDescent="0.25">
      <c r="A20" t="s">
        <v>14</v>
      </c>
      <c r="B20" s="5">
        <v>88.875</v>
      </c>
      <c r="C20" s="5">
        <v>64.513375581931655</v>
      </c>
      <c r="D20" s="5">
        <f>Новый_текстовый_документ4[[#This Row],[Полнота, %]]*Новый_текстовый_документ4[[#This Row],[Точность по OKS, %]]/100</f>
        <v>57.336262548441752</v>
      </c>
    </row>
    <row r="21" spans="1:4" x14ac:dyDescent="0.25">
      <c r="A21" t="s">
        <v>7</v>
      </c>
      <c r="B21" s="5">
        <v>87.006578947368425</v>
      </c>
      <c r="C21" s="5">
        <v>61.564612089855771</v>
      </c>
      <c r="D21" s="5">
        <f>Новый_текстовый_документ4[[#This Row],[Полнота, %]]*Новый_текстовый_документ4[[#This Row],[Точность по OKS, %]]/100</f>
        <v>53.565262821601493</v>
      </c>
    </row>
    <row r="22" spans="1:4" x14ac:dyDescent="0.25">
      <c r="A22" t="s">
        <v>25</v>
      </c>
      <c r="B22" s="5">
        <v>89.86486486486487</v>
      </c>
      <c r="C22" s="5">
        <v>61.920910696176925</v>
      </c>
      <c r="D22" s="5">
        <f>Новый_текстовый_документ4[[#This Row],[Полнота, %]]*Новый_текстовый_документ4[[#This Row],[Точность по OKS, %]]/100</f>
        <v>55.645142720213052</v>
      </c>
    </row>
    <row r="23" spans="1:4" x14ac:dyDescent="0.25">
      <c r="A23" t="s">
        <v>16</v>
      </c>
      <c r="B23" s="5">
        <v>88.419117647058826</v>
      </c>
      <c r="C23" s="5">
        <v>68.342788348250906</v>
      </c>
      <c r="D23" s="5">
        <f>Новый_текстовый_документ4[[#This Row],[Полнота, %]]*Новый_текстовый_документ4[[#This Row],[Точность по OKS, %]]/100</f>
        <v>60.428090432920378</v>
      </c>
    </row>
    <row r="24" spans="1:4" x14ac:dyDescent="0.25">
      <c r="A24" t="s">
        <v>10</v>
      </c>
      <c r="B24" s="5">
        <v>87.708333333333329</v>
      </c>
      <c r="C24" s="5">
        <v>61.482994919965307</v>
      </c>
      <c r="D24" s="5">
        <f>Новый_текстовый_документ4[[#This Row],[Полнота, %]]*Новый_текстовый_документ4[[#This Row],[Точность по OKS, %]]/100</f>
        <v>53.925710127719569</v>
      </c>
    </row>
    <row r="25" spans="1:4" x14ac:dyDescent="0.25">
      <c r="A25" t="s">
        <v>11</v>
      </c>
      <c r="B25" s="5">
        <v>93.25</v>
      </c>
      <c r="C25" s="5">
        <v>64.043261564718961</v>
      </c>
      <c r="D25" s="5">
        <f>Новый_текстовый_документ4[[#This Row],[Полнота, %]]*Новый_текстовый_документ4[[#This Row],[Точность по OKS, %]]/100</f>
        <v>59.720341409100428</v>
      </c>
    </row>
    <row r="26" spans="1:4" x14ac:dyDescent="0.25">
      <c r="A26" t="s">
        <v>17</v>
      </c>
      <c r="B26" s="5">
        <v>86.290322580645167</v>
      </c>
      <c r="C26" s="5">
        <v>67.158644345026971</v>
      </c>
      <c r="D26" s="5">
        <f>Новый_текстовый_документ4[[#This Row],[Полнота, %]]*Новый_текстовый_документ4[[#This Row],[Точность по OKS, %]]/100</f>
        <v>57.951410846111983</v>
      </c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A29" t="s">
        <v>27</v>
      </c>
      <c r="B29" s="5">
        <f>AVERAGE(Новый_текстовый_документ4[Полнота, %])</f>
        <v>89.095497905012365</v>
      </c>
      <c r="C29" s="5">
        <f>AVERAGE(Новый_текстовый_документ4[Точность по OKS, %])</f>
        <v>64.030881828903077</v>
      </c>
      <c r="D29" s="5">
        <f>AVERAGE(Новый_текстовый_документ4[Точность с учётом полноты])</f>
        <v>57.15441677058228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2939-D224-4610-A89A-E2F2CB0319F2}">
  <dimension ref="A1:I33"/>
  <sheetViews>
    <sheetView workbookViewId="0">
      <selection sqref="A1:D1"/>
    </sheetView>
  </sheetViews>
  <sheetFormatPr defaultRowHeight="15" x14ac:dyDescent="0.25"/>
  <cols>
    <col min="1" max="1" width="20.5703125" bestFit="1" customWidth="1"/>
    <col min="2" max="2" width="15.85546875" bestFit="1" customWidth="1"/>
    <col min="3" max="3" width="23.28515625" bestFit="1" customWidth="1"/>
    <col min="4" max="4" width="25.140625" bestFit="1" customWidth="1"/>
    <col min="6" max="6" width="19.85546875" bestFit="1" customWidth="1"/>
    <col min="7" max="7" width="15.85546875" bestFit="1" customWidth="1"/>
    <col min="8" max="8" width="23.28515625" bestFit="1" customWidth="1"/>
    <col min="9" max="9" width="25.140625" bestFit="1" customWidth="1"/>
    <col min="10" max="10" width="15.85546875" bestFit="1" customWidth="1"/>
    <col min="11" max="11" width="23.28515625" bestFit="1" customWidth="1"/>
    <col min="12" max="12" width="25.140625" bestFit="1" customWidth="1"/>
  </cols>
  <sheetData>
    <row r="1" spans="1:9" ht="21" x14ac:dyDescent="0.25">
      <c r="A1" s="7" t="s">
        <v>33</v>
      </c>
      <c r="B1" s="7"/>
      <c r="C1" s="7"/>
      <c r="D1" s="7"/>
    </row>
    <row r="3" spans="1:9" x14ac:dyDescent="0.25">
      <c r="A3" s="6" t="s">
        <v>0</v>
      </c>
      <c r="B3" s="6" t="s">
        <v>1</v>
      </c>
      <c r="C3" s="6" t="s">
        <v>2</v>
      </c>
      <c r="D3" s="6" t="s">
        <v>32</v>
      </c>
      <c r="F3" s="6" t="s">
        <v>34</v>
      </c>
      <c r="G3" s="6" t="s">
        <v>1</v>
      </c>
      <c r="H3" s="6" t="s">
        <v>2</v>
      </c>
      <c r="I3" s="6" t="s">
        <v>32</v>
      </c>
    </row>
    <row r="4" spans="1:9" x14ac:dyDescent="0.25">
      <c r="A4" s="6" t="s">
        <v>4</v>
      </c>
      <c r="B4" s="5">
        <v>91.969696969696997</v>
      </c>
      <c r="C4" s="5">
        <v>64.469966835657701</v>
      </c>
      <c r="D4" s="5">
        <f>Новый_текстовый_документ5[[#This Row],[Полнота, %]]*Новый_текстовый_документ5[[#This Row],[Точность по OKS, %]]/100</f>
        <v>59.292833135218544</v>
      </c>
      <c r="F4" s="6" t="s">
        <v>35</v>
      </c>
      <c r="G4" s="5">
        <v>84.551495016611298</v>
      </c>
      <c r="H4" s="5">
        <v>31.463026496163085</v>
      </c>
      <c r="I4" s="5">
        <v>22</v>
      </c>
    </row>
    <row r="5" spans="1:9" x14ac:dyDescent="0.25">
      <c r="A5" s="6" t="s">
        <v>23</v>
      </c>
      <c r="B5" s="5">
        <v>88.148148148148096</v>
      </c>
      <c r="C5" s="5">
        <v>64.493893308927198</v>
      </c>
      <c r="D5" s="5">
        <f>Новый_текстовый_документ5[[#This Row],[Полнота, %]]*Новый_текстовый_документ5[[#This Row],[Точность по OKS, %]]/100</f>
        <v>56.85017262046172</v>
      </c>
      <c r="F5" s="6" t="s">
        <v>36</v>
      </c>
      <c r="G5" s="5">
        <v>86.877076411960132</v>
      </c>
      <c r="H5" s="5">
        <v>45.076252791241522</v>
      </c>
      <c r="I5" s="5">
        <f>Новый_текстовый_документ6[[#This Row],[Полнота, %]]*Новый_текстовый_документ6[[#This Row],[Точность по OKS, %]]/100</f>
        <v>39.160930581095208</v>
      </c>
    </row>
    <row r="6" spans="1:9" x14ac:dyDescent="0.25">
      <c r="A6" s="6" t="s">
        <v>19</v>
      </c>
      <c r="B6" s="5">
        <v>89.4444444444444</v>
      </c>
      <c r="C6" s="5">
        <v>65.075612011117698</v>
      </c>
      <c r="D6" s="5">
        <f>Новый_текстовый_документ5[[#This Row],[Полнота, %]]*Новый_текстовый_документ5[[#This Row],[Точность по OKS, %]]/100</f>
        <v>58.206519632166355</v>
      </c>
      <c r="F6" s="6" t="s">
        <v>37</v>
      </c>
      <c r="G6" s="5">
        <v>87.707641196013284</v>
      </c>
      <c r="H6" s="5">
        <v>45.178804443558192</v>
      </c>
      <c r="I6" s="5">
        <f>Новый_текстовый_документ6[[#This Row],[Полнота, %]]*Новый_текстовый_документ6[[#This Row],[Точность по OKS, %]]/100</f>
        <v>39.625263698004524</v>
      </c>
    </row>
    <row r="7" spans="1:9" x14ac:dyDescent="0.25">
      <c r="A7" s="6" t="s">
        <v>18</v>
      </c>
      <c r="B7" s="5">
        <v>86.344086021505305</v>
      </c>
      <c r="C7" s="5">
        <v>60.017384396080601</v>
      </c>
      <c r="D7" s="5">
        <f>Новый_текстовый_документ5[[#This Row],[Полнота, %]]*Новый_текстовый_документ5[[#This Row],[Точность по OKS, %]]/100</f>
        <v>51.821462010809334</v>
      </c>
      <c r="F7" s="6" t="s">
        <v>38</v>
      </c>
      <c r="G7" s="5">
        <v>89.867109634551497</v>
      </c>
      <c r="H7" s="5">
        <v>47.766912933326033</v>
      </c>
      <c r="I7" s="5">
        <f>Новый_текстовый_документ6[[#This Row],[Полнота, %]]*Новый_текстовый_документ6[[#This Row],[Точность по OKS, %]]/100</f>
        <v>42.926744014832863</v>
      </c>
    </row>
    <row r="8" spans="1:9" x14ac:dyDescent="0.25">
      <c r="A8" s="6" t="s">
        <v>26</v>
      </c>
      <c r="B8" s="5">
        <v>90.454545454545396</v>
      </c>
      <c r="C8" s="5">
        <v>67.481486314322098</v>
      </c>
      <c r="D8" s="5">
        <f>Новый_текстовый_документ5[[#This Row],[Полнота, %]]*Новый_текстовый_документ5[[#This Row],[Точность по OKS, %]]/100</f>
        <v>61.04007171159131</v>
      </c>
      <c r="F8" s="6" t="s">
        <v>39</v>
      </c>
      <c r="G8" s="5">
        <v>88.870431893687709</v>
      </c>
      <c r="H8" s="5">
        <v>48.551229539984497</v>
      </c>
      <c r="I8" s="5">
        <f>Новый_текстовый_документ6[[#This Row],[Полнота, %]]*Новый_текстовый_документ6[[#This Row],[Точность по OKS, %]]/100</f>
        <v>43.147687381879912</v>
      </c>
    </row>
    <row r="9" spans="1:9" x14ac:dyDescent="0.25">
      <c r="A9" s="6" t="s">
        <v>29</v>
      </c>
      <c r="B9" s="5">
        <v>91.8055555555555</v>
      </c>
      <c r="C9" s="5">
        <v>69.333466862637906</v>
      </c>
      <c r="D9" s="5">
        <f>Новый_текстовый_документ5[[#This Row],[Полнота, %]]*Новый_текстовый_документ5[[#This Row],[Точность по OKS, %]]/100</f>
        <v>63.65197443917171</v>
      </c>
      <c r="F9" s="6" t="s">
        <v>40</v>
      </c>
      <c r="G9" s="5">
        <v>87.541528239202663</v>
      </c>
      <c r="H9" s="5">
        <v>49.599874540342917</v>
      </c>
      <c r="I9" s="5">
        <f>Новый_текстовый_документ6[[#This Row],[Полнота, %]]*Новый_текстовый_документ6[[#This Row],[Точность по OKS, %]]/100</f>
        <v>43.420488177343387</v>
      </c>
    </row>
    <row r="10" spans="1:9" x14ac:dyDescent="0.25">
      <c r="A10" s="6" t="s">
        <v>6</v>
      </c>
      <c r="B10" s="5">
        <v>88.850574712643606</v>
      </c>
      <c r="C10" s="5">
        <v>59.949701808820002</v>
      </c>
      <c r="D10" s="5">
        <f>Новый_текстовый_документ5[[#This Row],[Полнота, %]]*Новый_текстовый_документ5[[#This Row],[Точность по OKS, %]]/100</f>
        <v>53.26565459565267</v>
      </c>
      <c r="F10" s="6" t="s">
        <v>41</v>
      </c>
      <c r="G10" s="5">
        <v>89.202657807308967</v>
      </c>
      <c r="H10" s="5">
        <v>50.307172410141447</v>
      </c>
      <c r="I10" s="5">
        <f>Новый_текстовый_документ6[[#This Row],[Полнота, %]]*Новый_текстовый_документ6[[#This Row],[Точность по OKS, %]]/100</f>
        <v>44.875334857551422</v>
      </c>
    </row>
    <row r="11" spans="1:9" x14ac:dyDescent="0.25">
      <c r="A11" s="6" t="s">
        <v>22</v>
      </c>
      <c r="B11" s="5">
        <v>93.3333333333333</v>
      </c>
      <c r="C11" s="5">
        <v>63.1843810945808</v>
      </c>
      <c r="D11" s="5">
        <f>Новый_текстовый_документ5[[#This Row],[Полнота, %]]*Новый_текстовый_документ5[[#This Row],[Точность по OKS, %]]/100</f>
        <v>58.972089021608724</v>
      </c>
      <c r="F11" s="6" t="s">
        <v>42</v>
      </c>
      <c r="G11" s="5">
        <v>86.54485049833886</v>
      </c>
      <c r="H11" s="5">
        <v>52.367577286222811</v>
      </c>
      <c r="I11" s="5">
        <f>Новый_текстовый_документ6[[#This Row],[Полнота, %]]*Новый_текстовый_документ6[[#This Row],[Точность по OKS, %]]/100</f>
        <v>45.321441471963588</v>
      </c>
    </row>
    <row r="12" spans="1:9" x14ac:dyDescent="0.25">
      <c r="A12" s="6" t="s">
        <v>15</v>
      </c>
      <c r="B12" s="5">
        <v>89.761904761904702</v>
      </c>
      <c r="C12" s="5">
        <v>66.974039871528404</v>
      </c>
      <c r="D12" s="5">
        <f>Новый_текстовый_документ5[[#This Row],[Полнота, %]]*Новый_текстовый_документ5[[#This Row],[Точность по OKS, %]]/100</f>
        <v>60.117173884681407</v>
      </c>
      <c r="F12" s="6" t="s">
        <v>43</v>
      </c>
      <c r="G12" s="5">
        <v>84.551495016611298</v>
      </c>
      <c r="H12" s="5">
        <v>54.684917797881106</v>
      </c>
      <c r="I12" s="5">
        <f>Новый_текстовый_документ6[[#This Row],[Полнота, %]]*Новый_текстовый_документ6[[#This Row],[Точность по OKS, %]]/100</f>
        <v>46.236915546713426</v>
      </c>
    </row>
    <row r="13" spans="1:9" x14ac:dyDescent="0.25">
      <c r="A13" s="6" t="s">
        <v>9</v>
      </c>
      <c r="B13" s="5">
        <v>89.523809523809504</v>
      </c>
      <c r="C13" s="5">
        <v>64.922380294403695</v>
      </c>
      <c r="D13" s="5">
        <f>Новый_текстовый_документ5[[#This Row],[Полнота, %]]*Новый_текстовый_документ5[[#This Row],[Точность по OKS, %]]/100</f>
        <v>58.120988073085201</v>
      </c>
      <c r="F13" s="6" t="s">
        <v>44</v>
      </c>
      <c r="G13" s="5">
        <v>87.873754152823921</v>
      </c>
      <c r="H13" s="5">
        <v>54.098957963965617</v>
      </c>
      <c r="I13" s="5">
        <f>Новый_текстовый_документ6[[#This Row],[Полнота, %]]*Новый_текстовый_документ6[[#This Row],[Точность по OKS, %]]/100</f>
        <v>47.538785320494711</v>
      </c>
    </row>
    <row r="14" spans="1:9" x14ac:dyDescent="0.25">
      <c r="A14" s="6" t="s">
        <v>21</v>
      </c>
      <c r="B14" s="5">
        <v>87.2</v>
      </c>
      <c r="C14" s="5">
        <v>55.095141621272703</v>
      </c>
      <c r="D14" s="5">
        <f>Новый_текстовый_документ5[[#This Row],[Полнота, %]]*Новый_текстовый_документ5[[#This Row],[Точность по OKS, %]]/100</f>
        <v>48.042963493749795</v>
      </c>
      <c r="F14" s="6" t="s">
        <v>45</v>
      </c>
      <c r="G14" s="5">
        <v>85.548172757475086</v>
      </c>
      <c r="H14" s="5">
        <v>55.818324184341904</v>
      </c>
      <c r="I14" s="5">
        <f>Новый_текстовый_документ6[[#This Row],[Полнота, %]]*Новый_текстовый_документ6[[#This Row],[Точность по OKS, %]]/100</f>
        <v>47.751556403548314</v>
      </c>
    </row>
    <row r="15" spans="1:9" x14ac:dyDescent="0.25">
      <c r="A15" s="6" t="s">
        <v>5</v>
      </c>
      <c r="B15" s="5">
        <v>88.850574712643606</v>
      </c>
      <c r="C15" s="5">
        <v>60.832755266020797</v>
      </c>
      <c r="D15" s="5">
        <f>Новый_текстовый_документ5[[#This Row],[Полнота, %]]*Новый_текстовый_документ5[[#This Row],[Точность по OKS, %]]/100</f>
        <v>54.050252667395441</v>
      </c>
      <c r="F15" s="6" t="s">
        <v>46</v>
      </c>
      <c r="G15" s="5">
        <v>83.388704318936874</v>
      </c>
      <c r="H15" s="5">
        <v>61.14384414293631</v>
      </c>
      <c r="I15" s="5">
        <f>Новый_текстовый_документ6[[#This Row],[Полнота, %]]*Новый_текстовый_документ6[[#This Row],[Точность по OKS, %]]/100</f>
        <v>50.987059401584766</v>
      </c>
    </row>
    <row r="16" spans="1:9" x14ac:dyDescent="0.25">
      <c r="A16" s="6" t="s">
        <v>8</v>
      </c>
      <c r="B16" s="5">
        <v>89.102564102564003</v>
      </c>
      <c r="C16" s="5">
        <v>61.165435556313398</v>
      </c>
      <c r="D16" s="5">
        <f>Новый_текстовый_документ5[[#This Row],[Полнота, %]]*Новый_текстовый_документ5[[#This Row],[Точность по OKS, %]]/100</f>
        <v>54.499971425176618</v>
      </c>
      <c r="F16" s="6" t="s">
        <v>47</v>
      </c>
      <c r="G16" s="5">
        <v>88.870431893687709</v>
      </c>
      <c r="H16" s="5">
        <v>58.164241204728796</v>
      </c>
      <c r="I16" s="5">
        <f>Новый_текстовый_документ6[[#This Row],[Полнота, %]]*Новый_текстовый_документ6[[#This Row],[Точность по OKS, %]]/100</f>
        <v>51.690812366328743</v>
      </c>
    </row>
    <row r="17" spans="1:9" x14ac:dyDescent="0.25">
      <c r="A17" s="6" t="s">
        <v>12</v>
      </c>
      <c r="B17" s="5">
        <v>90.701754385964904</v>
      </c>
      <c r="C17" s="5">
        <v>59.740636536049898</v>
      </c>
      <c r="D17" s="5">
        <f>Новый_текстовый_документ5[[#This Row],[Полнота, %]]*Новый_текстовый_документ5[[#This Row],[Точность по OKS, %]]/100</f>
        <v>54.185805419539996</v>
      </c>
      <c r="F17" s="6" t="s">
        <v>48</v>
      </c>
      <c r="G17" s="5">
        <v>88.870431893687709</v>
      </c>
      <c r="H17" s="5">
        <v>58.390581757417017</v>
      </c>
      <c r="I17" s="5">
        <f>Новый_текстовый_документ6[[#This Row],[Полнота, %]]*Новый_текстовый_документ6[[#This Row],[Точность по OKS, %]]/100</f>
        <v>51.891962193053331</v>
      </c>
    </row>
    <row r="18" spans="1:9" x14ac:dyDescent="0.25">
      <c r="A18" s="6" t="s">
        <v>24</v>
      </c>
      <c r="B18" s="5">
        <v>87.0833333333333</v>
      </c>
      <c r="C18" s="5">
        <v>63.4363677243648</v>
      </c>
      <c r="D18" s="5">
        <f>Новый_текстовый_документ5[[#This Row],[Полнота, %]]*Новый_текстовый_документ5[[#This Row],[Точность по OKS, %]]/100</f>
        <v>55.242503559967666</v>
      </c>
      <c r="F18" s="6" t="s">
        <v>49</v>
      </c>
      <c r="G18" s="5">
        <v>89.867109634551497</v>
      </c>
      <c r="H18" s="5">
        <v>57.866193928350377</v>
      </c>
      <c r="I18" s="5">
        <f>Новый_текстовый_документ6[[#This Row],[Полнота, %]]*Новый_текстовый_документ6[[#This Row],[Точность по OKS, %]]/100</f>
        <v>52.002675938932818</v>
      </c>
    </row>
    <row r="19" spans="1:9" x14ac:dyDescent="0.25">
      <c r="A19" s="6" t="s">
        <v>13</v>
      </c>
      <c r="B19" s="5">
        <v>87.1264367816092</v>
      </c>
      <c r="C19" s="5">
        <v>62.391070063550501</v>
      </c>
      <c r="D19" s="5">
        <f>Новый_текстовый_документ5[[#This Row],[Полнота, %]]*Новый_текстовый_документ5[[#This Row],[Точность по OKS, %]]/100</f>
        <v>54.359116216288832</v>
      </c>
      <c r="F19" s="6" t="s">
        <v>50</v>
      </c>
      <c r="G19" s="5">
        <v>83.887043189368768</v>
      </c>
      <c r="H19" s="5">
        <v>64.70978326578205</v>
      </c>
      <c r="I19" s="5">
        <f>Новый_текстовый_документ6[[#This Row],[Полнота, %]]*Новый_текстовый_документ6[[#This Row],[Точность по OKS, %]]/100</f>
        <v>54.283123835913514</v>
      </c>
    </row>
    <row r="20" spans="1:9" x14ac:dyDescent="0.25">
      <c r="A20" s="6" t="s">
        <v>14</v>
      </c>
      <c r="B20" s="5">
        <v>90.8</v>
      </c>
      <c r="C20" s="5">
        <v>63.364102721000002</v>
      </c>
      <c r="D20" s="5">
        <f>Новый_текстовый_документ5[[#This Row],[Полнота, %]]*Новый_текстовый_документ5[[#This Row],[Точность по OKS, %]]/100</f>
        <v>57.534605270667996</v>
      </c>
      <c r="F20" s="6" t="s">
        <v>51</v>
      </c>
      <c r="G20" s="5">
        <v>87.873754152823921</v>
      </c>
      <c r="H20" s="5">
        <v>62.088422462565504</v>
      </c>
      <c r="I20" s="5">
        <f>Новый_текстовый_документ6[[#This Row],[Полнота, %]]*Новый_текстовый_документ6[[#This Row],[Точность по OKS, %]]/100</f>
        <v>54.559427712121511</v>
      </c>
    </row>
    <row r="21" spans="1:9" x14ac:dyDescent="0.25">
      <c r="A21" s="6" t="s">
        <v>7</v>
      </c>
      <c r="B21" s="5">
        <v>87.530864197530803</v>
      </c>
      <c r="C21" s="5">
        <v>62.946000944372997</v>
      </c>
      <c r="D21" s="5">
        <f>Новый_текстовый_документ5[[#This Row],[Полнота, %]]*Новый_текстовый_документ5[[#This Row],[Точность по OKS, %]]/100</f>
        <v>55.097178604395587</v>
      </c>
      <c r="F21" s="6" t="s">
        <v>52</v>
      </c>
      <c r="G21" s="5">
        <v>90.365448504983391</v>
      </c>
      <c r="H21" s="5">
        <v>60.932909502781129</v>
      </c>
      <c r="I21" s="5">
        <f>Новый_текстовый_документ6[[#This Row],[Полнота, %]]*Новый_текстовый_документ6[[#This Row],[Точность по OKS, %]]/100</f>
        <v>55.06229695932381</v>
      </c>
    </row>
    <row r="22" spans="1:9" x14ac:dyDescent="0.25">
      <c r="A22" s="6" t="s">
        <v>25</v>
      </c>
      <c r="B22" s="5">
        <v>88.6111111111111</v>
      </c>
      <c r="C22" s="5">
        <v>65.373546756616804</v>
      </c>
      <c r="D22" s="5">
        <f>Новый_текстовый_документ5[[#This Row],[Полнота, %]]*Новый_текстовый_документ5[[#This Row],[Точность по OKS, %]]/100</f>
        <v>57.928226153779882</v>
      </c>
      <c r="F22" s="6" t="s">
        <v>53</v>
      </c>
      <c r="G22" s="5">
        <v>92.026578073089709</v>
      </c>
      <c r="H22" s="5">
        <v>67.394232118710491</v>
      </c>
      <c r="I22" s="5">
        <f>Новый_текстовый_документ6[[#This Row],[Полнота, %]]*Новый_текстовый_документ6[[#This Row],[Точность по OKS, %]]/100</f>
        <v>62.020605637484415</v>
      </c>
    </row>
    <row r="23" spans="1:9" x14ac:dyDescent="0.25">
      <c r="A23" s="6" t="s">
        <v>16</v>
      </c>
      <c r="B23" s="5">
        <v>92.121212121212096</v>
      </c>
      <c r="C23" s="5">
        <v>69.479008888648593</v>
      </c>
      <c r="D23" s="5">
        <f>Новый_текстовый_документ5[[#This Row],[Полнота, %]]*Новый_текстовый_документ5[[#This Row],[Точность по OKS, %]]/100</f>
        <v>64.004905158027782</v>
      </c>
      <c r="F23" s="6" t="s">
        <v>54</v>
      </c>
      <c r="G23" s="5">
        <v>92.857142857142861</v>
      </c>
      <c r="H23" s="5">
        <v>67.278425751328371</v>
      </c>
      <c r="I23" s="5">
        <f>Новый_текстовый_документ6[[#This Row],[Полнота, %]]*Новый_текстовый_документ6[[#This Row],[Точность по OKS, %]]/100</f>
        <v>62.472823911947771</v>
      </c>
    </row>
    <row r="24" spans="1:9" x14ac:dyDescent="0.25">
      <c r="A24" s="6" t="s">
        <v>10</v>
      </c>
      <c r="B24" s="5">
        <v>87.058823529411697</v>
      </c>
      <c r="C24" s="5">
        <v>54.030238366599399</v>
      </c>
      <c r="D24" s="5">
        <f>Новый_текстовый_документ5[[#This Row],[Полнота, %]]*Новый_текстовый_документ5[[#This Row],[Точность по OKS, %]]/100</f>
        <v>47.038089872098261</v>
      </c>
      <c r="F24" s="6" t="s">
        <v>55</v>
      </c>
      <c r="G24" s="5">
        <v>89.036544850498331</v>
      </c>
      <c r="H24" s="5">
        <v>70.280592058542766</v>
      </c>
      <c r="I24" s="5">
        <f>Новый_текстовый_документ6[[#This Row],[Полнота, %]]*Новый_текстовый_документ6[[#This Row],[Точность по OKS, %]]/100</f>
        <v>62.575410869400194</v>
      </c>
    </row>
    <row r="25" spans="1:9" x14ac:dyDescent="0.25">
      <c r="A25" s="6" t="s">
        <v>11</v>
      </c>
      <c r="B25" s="5">
        <v>91.153846153846104</v>
      </c>
      <c r="C25" s="5">
        <v>68.049494720602496</v>
      </c>
      <c r="D25" s="5">
        <f>Новый_текстовый_документ5[[#This Row],[Полнота, %]]*Новый_текстовый_документ5[[#This Row],[Точность по OKS, %]]/100</f>
        <v>62.029731726087633</v>
      </c>
      <c r="F25" s="6" t="s">
        <v>56</v>
      </c>
      <c r="G25" s="5">
        <v>87.375415282392026</v>
      </c>
      <c r="H25" s="5">
        <v>73.106098098669861</v>
      </c>
      <c r="I25" s="5">
        <f>Новый_текстовый_документ6[[#This Row],[Полнота, %]]*Новый_текстовый_документ6[[#This Row],[Точность по OKS, %]]/100</f>
        <v>63.876756810465693</v>
      </c>
    </row>
    <row r="26" spans="1:9" x14ac:dyDescent="0.25">
      <c r="A26" s="6" t="s">
        <v>17</v>
      </c>
      <c r="B26" s="5">
        <v>91.25</v>
      </c>
      <c r="C26" s="5">
        <v>69.072386679163401</v>
      </c>
      <c r="D26" s="5">
        <f>Новый_текстовый_документ5[[#This Row],[Полнота, %]]*Новый_текстовый_документ5[[#This Row],[Точность по OKS, %]]/100</f>
        <v>63.028552844736602</v>
      </c>
      <c r="F26" s="6" t="s">
        <v>57</v>
      </c>
      <c r="G26" s="5">
        <v>92.026578073089709</v>
      </c>
      <c r="H26" s="5">
        <v>69.467830994026016</v>
      </c>
      <c r="I26" s="5">
        <f>Новый_текстовый_документ6[[#This Row],[Полнота, %]]*Новый_текстовый_документ6[[#This Row],[Точность по OKS, %]]/100</f>
        <v>63.928867725399357</v>
      </c>
    </row>
    <row r="27" spans="1:9" x14ac:dyDescent="0.25">
      <c r="A27" s="6"/>
      <c r="B27" s="6"/>
      <c r="C27" s="6"/>
      <c r="D27" s="6"/>
      <c r="F27" s="6" t="s">
        <v>58</v>
      </c>
      <c r="G27" s="5">
        <v>92.358803986710967</v>
      </c>
      <c r="H27" s="5">
        <v>73.714563624414822</v>
      </c>
      <c r="I27" s="5">
        <f>Новый_текстовый_документ6[[#This Row],[Полнота, %]]*Новый_текстовый_документ6[[#This Row],[Точность по OKS, %]]/100</f>
        <v>68.081889327532622</v>
      </c>
    </row>
    <row r="28" spans="1:9" x14ac:dyDescent="0.25">
      <c r="A28" s="6"/>
      <c r="B28" s="6"/>
      <c r="C28" s="6"/>
      <c r="D28" s="6"/>
      <c r="F28" s="6" t="s">
        <v>59</v>
      </c>
      <c r="G28" s="5">
        <v>91.362126245847179</v>
      </c>
      <c r="H28" s="5">
        <v>77.457911261561037</v>
      </c>
      <c r="I28" s="5">
        <f>Новый_текстовый_документ6[[#This Row],[Полнота, %]]*Новый_текстовый_документ6[[#This Row],[Точность по OKS, %]]/100</f>
        <v>70.767194674183671</v>
      </c>
    </row>
    <row r="29" spans="1:9" x14ac:dyDescent="0.25">
      <c r="A29" s="6" t="s">
        <v>27</v>
      </c>
      <c r="B29" s="5">
        <f>AVERAGE(Новый_текстовый_документ5[Полнота, %])</f>
        <v>89.48811388499189</v>
      </c>
      <c r="C29" s="5">
        <f>AVERAGE(Новый_текстовый_документ5[Точность по OKS, %])</f>
        <v>63.516456462724001</v>
      </c>
      <c r="D29" s="5">
        <f>AVERAGE(Новый_текстовый_документ5[Итоговая точность, %])</f>
        <v>56.886123545059085</v>
      </c>
      <c r="F29" s="6" t="s">
        <v>60</v>
      </c>
      <c r="G29" s="5">
        <v>93.687707641196013</v>
      </c>
      <c r="H29" s="5">
        <v>76.501816252125067</v>
      </c>
      <c r="I29" s="5">
        <f>Новый_текстовый_документ6[[#This Row],[Полнота, %]]*Новый_текстовый_документ6[[#This Row],[Точность по OKS, %]]/100</f>
        <v>71.672797950495905</v>
      </c>
    </row>
    <row r="30" spans="1:9" x14ac:dyDescent="0.25">
      <c r="F30" s="6" t="s">
        <v>61</v>
      </c>
      <c r="G30" s="5">
        <v>91.196013289036543</v>
      </c>
      <c r="H30" s="5">
        <v>79.009205997517554</v>
      </c>
      <c r="I30" s="5">
        <f>Новый_текстовый_документ6[[#This Row],[Полнота, %]]*Новый_текстовый_документ6[[#This Row],[Точность по OKS, %]]/100</f>
        <v>72.053246001058369</v>
      </c>
    </row>
    <row r="31" spans="1:9" x14ac:dyDescent="0.25">
      <c r="F31" s="6" t="s">
        <v>62</v>
      </c>
      <c r="G31" s="5">
        <v>98.671096345514954</v>
      </c>
      <c r="H31" s="5">
        <v>76.356537111533015</v>
      </c>
      <c r="I31" s="5">
        <f>Новый_текстовый_документ6[[#This Row],[Полнота, %]]*Новый_текстовый_документ6[[#This Row],[Точность по OKS, %]]/100</f>
        <v>75.341832299419622</v>
      </c>
    </row>
    <row r="32" spans="1:9" x14ac:dyDescent="0.25">
      <c r="F32" s="6" t="s">
        <v>63</v>
      </c>
      <c r="G32" s="5">
        <v>96.677740863787378</v>
      </c>
      <c r="H32" s="5">
        <v>78.826490496296572</v>
      </c>
      <c r="I32" s="5">
        <f>Новый_текстовый_документ6[[#This Row],[Полнота, %]]*Новый_текстовый_документ6[[#This Row],[Точность по OKS, %]]/100</f>
        <v>76.207670214027587</v>
      </c>
    </row>
    <row r="33" spans="6:9" x14ac:dyDescent="0.25">
      <c r="F33" s="6" t="s">
        <v>64</v>
      </c>
      <c r="G33" s="5">
        <v>94.850498338870437</v>
      </c>
      <c r="H33" s="5">
        <v>80.542430088832361</v>
      </c>
      <c r="I33" s="5">
        <f>Новый_текстовый_документ6[[#This Row],[Полнота, %]]*Новый_текстовый_документ6[[#This Row],[Точность по OKS, %]]/100</f>
        <v>76.394896313493817</v>
      </c>
    </row>
  </sheetData>
  <mergeCells count="1">
    <mergeCell ref="A1:D1"/>
  </mergeCell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60EE1-F4A9-4D8A-ACD3-8A81307A26F3}">
  <dimension ref="A1:I33"/>
  <sheetViews>
    <sheetView workbookViewId="0">
      <selection sqref="A1:D1"/>
    </sheetView>
  </sheetViews>
  <sheetFormatPr defaultRowHeight="15" x14ac:dyDescent="0.25"/>
  <cols>
    <col min="1" max="1" width="20.5703125" bestFit="1" customWidth="1"/>
    <col min="2" max="2" width="15.85546875" bestFit="1" customWidth="1"/>
    <col min="3" max="3" width="23.28515625" bestFit="1" customWidth="1"/>
    <col min="4" max="4" width="31.28515625" bestFit="1" customWidth="1"/>
    <col min="6" max="6" width="19.85546875" bestFit="1" customWidth="1"/>
    <col min="7" max="7" width="15.85546875" bestFit="1" customWidth="1"/>
    <col min="8" max="8" width="23.28515625" bestFit="1" customWidth="1"/>
    <col min="9" max="9" width="25.140625" bestFit="1" customWidth="1"/>
  </cols>
  <sheetData>
    <row r="1" spans="1:9" ht="21" x14ac:dyDescent="0.35">
      <c r="A1" s="4" t="s">
        <v>65</v>
      </c>
      <c r="B1" s="4"/>
      <c r="C1" s="4"/>
      <c r="D1" s="4"/>
    </row>
    <row r="3" spans="1:9" x14ac:dyDescent="0.25">
      <c r="A3" s="6" t="s">
        <v>0</v>
      </c>
      <c r="B3" s="6" t="s">
        <v>1</v>
      </c>
      <c r="C3" s="6" t="s">
        <v>2</v>
      </c>
      <c r="D3" s="6" t="s">
        <v>3</v>
      </c>
      <c r="F3" s="6"/>
      <c r="G3" s="6"/>
      <c r="H3" s="6"/>
      <c r="I3" s="6"/>
    </row>
    <row r="4" spans="1:9" x14ac:dyDescent="0.25">
      <c r="A4" s="6" t="s">
        <v>4</v>
      </c>
      <c r="B4" s="5">
        <v>94.999999999999957</v>
      </c>
      <c r="C4" s="5">
        <v>73.633156647489784</v>
      </c>
      <c r="D4" s="5">
        <f>Новый_текстовый_документ7[[#This Row],[Полнота, %]]*Новый_текстовый_документ7[[#This Row],[Точность по OKS, %]]/100</f>
        <v>69.951498815115258</v>
      </c>
      <c r="G4" s="5"/>
      <c r="H4" s="5"/>
      <c r="I4" s="5"/>
    </row>
    <row r="5" spans="1:9" x14ac:dyDescent="0.25">
      <c r="A5" s="6" t="s">
        <v>23</v>
      </c>
      <c r="B5" s="5">
        <v>90.888888888888886</v>
      </c>
      <c r="C5" s="5">
        <v>71.25065405397153</v>
      </c>
      <c r="D5" s="5">
        <f>Новый_текстовый_документ7[[#This Row],[Полнота, %]]*Новый_текстовый_документ7[[#This Row],[Точность по OKS, %]]/100</f>
        <v>64.758927795720794</v>
      </c>
      <c r="G5" s="5"/>
      <c r="H5" s="5"/>
      <c r="I5" s="5"/>
    </row>
    <row r="6" spans="1:9" x14ac:dyDescent="0.25">
      <c r="A6" s="6" t="s">
        <v>19</v>
      </c>
      <c r="B6" s="5">
        <v>88.125000000000014</v>
      </c>
      <c r="C6" s="5">
        <v>63.031697693310008</v>
      </c>
      <c r="D6" s="5">
        <f>Новый_текстовый_документ7[[#This Row],[Полнота, %]]*Новый_текстовый_документ7[[#This Row],[Точность по OKS, %]]/100</f>
        <v>55.546683592229456</v>
      </c>
      <c r="G6" s="5"/>
      <c r="H6" s="5"/>
      <c r="I6" s="5"/>
    </row>
    <row r="7" spans="1:9" x14ac:dyDescent="0.25">
      <c r="A7" s="6" t="s">
        <v>18</v>
      </c>
      <c r="B7" s="5">
        <v>88.75</v>
      </c>
      <c r="C7" s="5">
        <v>61.975553994330838</v>
      </c>
      <c r="D7" s="5">
        <f>Новый_текстовый_документ7[[#This Row],[Полнота, %]]*Новый_текстовый_документ7[[#This Row],[Точность по OKS, %]]/100</f>
        <v>55.003304169968615</v>
      </c>
      <c r="G7" s="5"/>
      <c r="H7" s="5"/>
      <c r="I7" s="5"/>
    </row>
    <row r="8" spans="1:9" x14ac:dyDescent="0.25">
      <c r="A8" s="6" t="s">
        <v>26</v>
      </c>
      <c r="B8" s="5">
        <v>89.761904761904759</v>
      </c>
      <c r="C8" s="5">
        <v>62.276549075200393</v>
      </c>
      <c r="D8" s="5">
        <f>Новый_текстовый_документ7[[#This Row],[Полнота, %]]*Новый_текстовый_документ7[[#This Row],[Точность по OKS, %]]/100</f>
        <v>55.900616669882254</v>
      </c>
      <c r="G8" s="5"/>
      <c r="H8" s="5"/>
      <c r="I8" s="5"/>
    </row>
    <row r="9" spans="1:9" x14ac:dyDescent="0.25">
      <c r="A9" s="6" t="s">
        <v>29</v>
      </c>
      <c r="B9" s="5">
        <v>89.305555555555557</v>
      </c>
      <c r="C9" s="5">
        <v>59.419745369963358</v>
      </c>
      <c r="D9" s="5">
        <f>Новый_текстовый_документ7[[#This Row],[Полнота, %]]*Новый_текстовый_документ7[[#This Row],[Точность по OKS, %]]/100</f>
        <v>53.065133712342273</v>
      </c>
      <c r="G9" s="5"/>
      <c r="H9" s="5"/>
      <c r="I9" s="5"/>
    </row>
    <row r="10" spans="1:9" x14ac:dyDescent="0.25">
      <c r="A10" s="6" t="s">
        <v>6</v>
      </c>
      <c r="B10" s="5">
        <v>87.820512820512818</v>
      </c>
      <c r="C10" s="5">
        <v>57.595063009394167</v>
      </c>
      <c r="D10" s="5">
        <f>Новый_текстовый_документ7[[#This Row],[Полнота, %]]*Новый_текстовый_документ7[[#This Row],[Точность по OKS, %]]/100</f>
        <v>50.580279694147436</v>
      </c>
      <c r="G10" s="5"/>
      <c r="H10" s="5"/>
      <c r="I10" s="5"/>
    </row>
    <row r="11" spans="1:9" x14ac:dyDescent="0.25">
      <c r="A11" s="6" t="s">
        <v>22</v>
      </c>
      <c r="B11" s="5">
        <v>93.472222222222214</v>
      </c>
      <c r="C11" s="5">
        <v>65.877925305352534</v>
      </c>
      <c r="D11" s="5">
        <f>Новый_текстовый_документ7[[#This Row],[Полнота, %]]*Новый_текстовый_документ7[[#This Row],[Точность по OKS, %]]/100</f>
        <v>61.577560736808685</v>
      </c>
      <c r="G11" s="5"/>
      <c r="H11" s="5"/>
      <c r="I11" s="5"/>
    </row>
    <row r="12" spans="1:9" x14ac:dyDescent="0.25">
      <c r="A12" s="6" t="s">
        <v>15</v>
      </c>
      <c r="B12" s="5">
        <v>90.238095238095241</v>
      </c>
      <c r="C12" s="5">
        <v>66.793151057957061</v>
      </c>
      <c r="D12" s="5">
        <f>Новый_текстовый_документ7[[#This Row],[Полнота, %]]*Новый_текстовый_документ7[[#This Row],[Точность по OKS, %]]/100</f>
        <v>60.272867264204116</v>
      </c>
      <c r="G12" s="5"/>
      <c r="H12" s="5"/>
      <c r="I12" s="5"/>
    </row>
    <row r="13" spans="1:9" x14ac:dyDescent="0.25">
      <c r="A13" s="6" t="s">
        <v>9</v>
      </c>
      <c r="B13" s="5">
        <v>88.71794871794873</v>
      </c>
      <c r="C13" s="5">
        <v>65.095835758627203</v>
      </c>
      <c r="D13" s="5">
        <f>Новый_текстовый_документ7[[#This Row],[Полнота, %]]*Новый_текстовый_документ7[[#This Row],[Точность по OKS, %]]/100</f>
        <v>57.751690185859019</v>
      </c>
      <c r="G13" s="5"/>
      <c r="H13" s="5"/>
      <c r="I13" s="5"/>
    </row>
    <row r="14" spans="1:9" x14ac:dyDescent="0.25">
      <c r="A14" s="6" t="s">
        <v>21</v>
      </c>
      <c r="B14" s="5">
        <v>86.533333333333346</v>
      </c>
      <c r="C14" s="5">
        <v>55.009708921185421</v>
      </c>
      <c r="D14" s="5">
        <f>Новый_текстовый_документ7[[#This Row],[Полнота, %]]*Новый_текстовый_документ7[[#This Row],[Точность по OKS, %]]/100</f>
        <v>47.601734786465798</v>
      </c>
      <c r="G14" s="5"/>
      <c r="H14" s="5"/>
      <c r="I14" s="5"/>
    </row>
    <row r="15" spans="1:9" x14ac:dyDescent="0.25">
      <c r="A15" s="6" t="s">
        <v>5</v>
      </c>
      <c r="B15" s="5">
        <v>86.666666666666643</v>
      </c>
      <c r="C15" s="5">
        <v>65.108414804593423</v>
      </c>
      <c r="D15" s="5">
        <f>Новый_текстовый_документ7[[#This Row],[Полнота, %]]*Новый_текстовый_документ7[[#This Row],[Точность по OKS, %]]/100</f>
        <v>56.427292830647623</v>
      </c>
      <c r="G15" s="5"/>
      <c r="H15" s="5"/>
      <c r="I15" s="5"/>
    </row>
    <row r="16" spans="1:9" x14ac:dyDescent="0.25">
      <c r="A16" s="6" t="s">
        <v>8</v>
      </c>
      <c r="B16" s="5">
        <v>92.121212121212096</v>
      </c>
      <c r="C16" s="5">
        <v>66.347845473712937</v>
      </c>
      <c r="D16" s="5">
        <f>Новый_текстовый_документ7[[#This Row],[Полнота, %]]*Новый_текстовый_документ7[[#This Row],[Точность по OKS, %]]/100</f>
        <v>61.120439466693114</v>
      </c>
      <c r="G16" s="5"/>
      <c r="H16" s="5"/>
      <c r="I16" s="5"/>
    </row>
    <row r="17" spans="1:9" x14ac:dyDescent="0.25">
      <c r="A17" s="6" t="s">
        <v>12</v>
      </c>
      <c r="B17" s="5">
        <v>92.38095238095238</v>
      </c>
      <c r="C17" s="5">
        <v>62.351680027304489</v>
      </c>
      <c r="D17" s="5">
        <f>Новый_текстовый_документ7[[#This Row],[Полнота, %]]*Новый_текстовый_документ7[[#This Row],[Точность по OKS, %]]/100</f>
        <v>57.601075834747952</v>
      </c>
      <c r="G17" s="5"/>
      <c r="H17" s="5"/>
      <c r="I17" s="5"/>
    </row>
    <row r="18" spans="1:9" x14ac:dyDescent="0.25">
      <c r="A18" s="6" t="s">
        <v>24</v>
      </c>
      <c r="B18" s="5">
        <v>88.148148148148138</v>
      </c>
      <c r="C18" s="5">
        <v>63.840083140069005</v>
      </c>
      <c r="D18" s="5">
        <f>Новый_текстовый_документ7[[#This Row],[Полнота, %]]*Новый_текстовый_документ7[[#This Row],[Точность по OKS, %]]/100</f>
        <v>56.273851064208969</v>
      </c>
      <c r="G18" s="5"/>
      <c r="H18" s="5"/>
      <c r="I18" s="5"/>
    </row>
    <row r="19" spans="1:9" x14ac:dyDescent="0.25">
      <c r="A19" s="6" t="s">
        <v>13</v>
      </c>
      <c r="B19" s="5">
        <v>86.527777777777771</v>
      </c>
      <c r="C19" s="5">
        <v>63.36288583593398</v>
      </c>
      <c r="D19" s="5">
        <f>Новый_текстовый_документ7[[#This Row],[Полнота, %]]*Новый_текстовый_документ7[[#This Row],[Точность по OKS, %]]/100</f>
        <v>54.826497049703988</v>
      </c>
      <c r="G19" s="5"/>
      <c r="H19" s="5"/>
      <c r="I19" s="5"/>
    </row>
    <row r="20" spans="1:9" x14ac:dyDescent="0.25">
      <c r="A20" s="6" t="s">
        <v>14</v>
      </c>
      <c r="B20" s="5">
        <v>94.126984126984127</v>
      </c>
      <c r="C20" s="5">
        <v>66.995251524542056</v>
      </c>
      <c r="D20" s="5">
        <f>Новый_текстовый_документ7[[#This Row],[Полнота, %]]*Новый_текстовый_документ7[[#This Row],[Точность по OKS, %]]/100</f>
        <v>63.060609768338793</v>
      </c>
      <c r="G20" s="5"/>
      <c r="H20" s="5"/>
      <c r="I20" s="5"/>
    </row>
    <row r="21" spans="1:9" x14ac:dyDescent="0.25">
      <c r="A21" s="6" t="s">
        <v>7</v>
      </c>
      <c r="B21" s="5">
        <v>86.19047619047619</v>
      </c>
      <c r="C21" s="5">
        <v>58.44479770186728</v>
      </c>
      <c r="D21" s="5">
        <f>Новый_текстовый_документ7[[#This Row],[Полнота, %]]*Новый_текстовый_документ7[[#This Row],[Точность по OKS, %]]/100</f>
        <v>50.373849447799891</v>
      </c>
      <c r="G21" s="5"/>
      <c r="H21" s="5"/>
      <c r="I21" s="5"/>
    </row>
    <row r="22" spans="1:9" x14ac:dyDescent="0.25">
      <c r="A22" s="6" t="s">
        <v>25</v>
      </c>
      <c r="B22" s="5">
        <v>87.530864197530846</v>
      </c>
      <c r="C22" s="5">
        <v>60.222159407161811</v>
      </c>
      <c r="D22" s="5">
        <f>Новый_текстовый_документ7[[#This Row],[Полнота, %]]*Новый_текстовый_документ7[[#This Row],[Точность по OKS, %]]/100</f>
        <v>52.712976567503354</v>
      </c>
      <c r="G22" s="5"/>
      <c r="H22" s="5"/>
      <c r="I22" s="5"/>
    </row>
    <row r="23" spans="1:9" x14ac:dyDescent="0.25">
      <c r="A23" s="6" t="s">
        <v>16</v>
      </c>
      <c r="B23" s="5">
        <v>90.769230769230731</v>
      </c>
      <c r="C23" s="5">
        <v>71.094241942432333</v>
      </c>
      <c r="D23" s="5">
        <f>Новый_текстовый_документ7[[#This Row],[Полнота, %]]*Новый_текстовый_документ7[[#This Row],[Точность по OKS, %]]/100</f>
        <v>64.531696532361636</v>
      </c>
      <c r="G23" s="5"/>
      <c r="H23" s="5"/>
      <c r="I23" s="5"/>
    </row>
    <row r="24" spans="1:9" x14ac:dyDescent="0.25">
      <c r="A24" s="6" t="s">
        <v>10</v>
      </c>
      <c r="B24" s="5">
        <v>83.703703703703724</v>
      </c>
      <c r="C24" s="5">
        <v>62.106335534827274</v>
      </c>
      <c r="D24" s="5">
        <f>Новый_текстовый_документ7[[#This Row],[Полнота, %]]*Новый_текстовый_документ7[[#This Row],[Точность по OKS, %]]/100</f>
        <v>51.985303077299875</v>
      </c>
      <c r="G24" s="5"/>
      <c r="H24" s="5"/>
      <c r="I24" s="5"/>
    </row>
    <row r="25" spans="1:9" x14ac:dyDescent="0.25">
      <c r="A25" s="6" t="s">
        <v>11</v>
      </c>
      <c r="B25" s="5">
        <v>91.527777777777771</v>
      </c>
      <c r="C25" s="5">
        <v>66.030918137311957</v>
      </c>
      <c r="D25" s="5">
        <f>Новый_текстовый_документ7[[#This Row],[Полнота, %]]*Новый_текстовый_документ7[[#This Row],[Точность по OKS, %]]/100</f>
        <v>60.436632017345246</v>
      </c>
      <c r="G25" s="5"/>
      <c r="H25" s="5"/>
      <c r="I25" s="5"/>
    </row>
    <row r="26" spans="1:9" x14ac:dyDescent="0.25">
      <c r="A26" s="6" t="s">
        <v>17</v>
      </c>
      <c r="B26" s="5">
        <v>92.435897435897431</v>
      </c>
      <c r="C26" s="5">
        <v>65.662144070063931</v>
      </c>
      <c r="D26" s="5">
        <f>Новый_текстовый_документ7[[#This Row],[Полнота, %]]*Новый_текстовый_документ7[[#This Row],[Точность по OKS, %]]/100</f>
        <v>60.6953921468155</v>
      </c>
      <c r="G26" s="5"/>
      <c r="H26" s="5"/>
      <c r="I26" s="5"/>
    </row>
    <row r="27" spans="1:9" x14ac:dyDescent="0.25">
      <c r="A27" s="6"/>
      <c r="B27" s="6"/>
      <c r="C27" s="6"/>
      <c r="D27" s="6"/>
      <c r="G27" s="5"/>
      <c r="H27" s="5"/>
      <c r="I27" s="5"/>
    </row>
    <row r="28" spans="1:9" x14ac:dyDescent="0.25">
      <c r="A28" s="6"/>
      <c r="B28" s="6"/>
      <c r="C28" s="6"/>
      <c r="D28" s="6"/>
      <c r="G28" s="5"/>
      <c r="H28" s="5"/>
      <c r="I28" s="5"/>
    </row>
    <row r="29" spans="1:9" x14ac:dyDescent="0.25">
      <c r="A29" s="6" t="s">
        <v>27</v>
      </c>
      <c r="B29" s="5">
        <f>AVERAGE(Новый_текстовый_документ7[Полнота, %])</f>
        <v>89.597528384122583</v>
      </c>
      <c r="C29" s="5">
        <f>AVERAGE(Новый_текстовый_документ7[Точность по OKS, %])</f>
        <v>64.066339064634903</v>
      </c>
      <c r="D29" s="5">
        <f>AVERAGE(Новый_текстовый_документ7[Точность с учётом полноты])</f>
        <v>57.480691879400418</v>
      </c>
      <c r="G29" s="5"/>
      <c r="H29" s="5"/>
      <c r="I29" s="5"/>
    </row>
    <row r="30" spans="1:9" x14ac:dyDescent="0.25">
      <c r="G30" s="5"/>
      <c r="H30" s="5"/>
      <c r="I30" s="5"/>
    </row>
    <row r="31" spans="1:9" x14ac:dyDescent="0.25">
      <c r="G31" s="5"/>
      <c r="H31" s="5"/>
      <c r="I31" s="5"/>
    </row>
    <row r="32" spans="1:9" x14ac:dyDescent="0.25">
      <c r="G32" s="5"/>
      <c r="H32" s="5"/>
      <c r="I32" s="5"/>
    </row>
    <row r="33" spans="7:9" x14ac:dyDescent="0.25">
      <c r="G33" s="5"/>
      <c r="H33" s="5"/>
      <c r="I33" s="5"/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170711-9561-4E3B-91ED-C8158BAA8F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2021-12-10T14:45:57Z</dcterms:modified>
</cp:coreProperties>
</file>