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C6B1CC32-9EEF-4212-AD65-195F06BA72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pbd prov 202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M6" i="1" s="1"/>
  <c r="J6" i="1"/>
  <c r="I6" i="1"/>
  <c r="L22" i="1"/>
  <c r="L18" i="1"/>
  <c r="L14" i="1"/>
  <c r="L10" i="1"/>
  <c r="L6" i="1"/>
  <c r="K22" i="1"/>
  <c r="K18" i="1"/>
  <c r="K14" i="1"/>
  <c r="K10" i="1"/>
  <c r="J19" i="1"/>
  <c r="J20" i="1"/>
  <c r="J21" i="1"/>
  <c r="J22" i="1"/>
  <c r="J23" i="1"/>
  <c r="J24" i="1"/>
  <c r="J25" i="1"/>
  <c r="J7" i="1"/>
  <c r="J8" i="1"/>
  <c r="J9" i="1"/>
  <c r="J10" i="1"/>
  <c r="J11" i="1"/>
  <c r="J12" i="1"/>
  <c r="J13" i="1"/>
  <c r="J14" i="1"/>
  <c r="J15" i="1"/>
  <c r="J16" i="1"/>
  <c r="J17" i="1"/>
  <c r="J18" i="1"/>
  <c r="I19" i="1"/>
  <c r="I20" i="1"/>
  <c r="I21" i="1"/>
  <c r="I22" i="1"/>
  <c r="I23" i="1"/>
  <c r="I24" i="1"/>
  <c r="I25" i="1"/>
  <c r="I7" i="1"/>
  <c r="I8" i="1"/>
  <c r="I9" i="1"/>
  <c r="I10" i="1"/>
  <c r="I11" i="1"/>
  <c r="I12" i="1"/>
  <c r="I13" i="1"/>
  <c r="I14" i="1"/>
  <c r="I15" i="1"/>
  <c r="I16" i="1"/>
  <c r="I17" i="1"/>
  <c r="I18" i="1"/>
  <c r="M10" i="1" l="1"/>
  <c r="N10" i="1" s="1"/>
  <c r="M14" i="1"/>
  <c r="N14" i="1" s="1"/>
  <c r="M18" i="1"/>
  <c r="N18" i="1" s="1"/>
  <c r="M22" i="1"/>
  <c r="N22" i="1" s="1"/>
  <c r="N6" i="1"/>
  <c r="N26" i="1" l="1"/>
</calcChain>
</file>

<file path=xl/sharedStrings.xml><?xml version="1.0" encoding="utf-8"?>
<sst xmlns="http://schemas.openxmlformats.org/spreadsheetml/2006/main" count="68" uniqueCount="34">
  <si>
    <t>No</t>
  </si>
  <si>
    <t>Provinsi</t>
  </si>
  <si>
    <t>Kota</t>
  </si>
  <si>
    <t>Peruntukan</t>
  </si>
  <si>
    <t>TAHAP 1</t>
  </si>
  <si>
    <t>TAHAP 2</t>
  </si>
  <si>
    <t>rerata NO2 yang masuk ke data statistik LHK</t>
  </si>
  <si>
    <t>rerata SO2 yang masuk ke data statistik LHK</t>
  </si>
  <si>
    <t>Rerata NO2</t>
  </si>
  <si>
    <t>Rerata SO2</t>
  </si>
  <si>
    <t>Ieu</t>
  </si>
  <si>
    <t xml:space="preserve"> IKU Provinsi DIY </t>
  </si>
  <si>
    <t>Kadar NO2</t>
  </si>
  <si>
    <t>Kadar SO2</t>
  </si>
  <si>
    <t>Indeks</t>
  </si>
  <si>
    <t xml:space="preserve"> Indeks </t>
  </si>
  <si>
    <t>DAERAH ISTIMEWA YOGYAKARTA
(3400)</t>
  </si>
  <si>
    <t>KULON PROGO
(3401)</t>
  </si>
  <si>
    <t>Transportasi</t>
  </si>
  <si>
    <t>Industri/Agro Industri</t>
  </si>
  <si>
    <t>Pemukiman</t>
  </si>
  <si>
    <t>Perkantoran/Komersial</t>
  </si>
  <si>
    <t>BANTUL
(3402)</t>
  </si>
  <si>
    <t>GUNUNG KIDUL
(3403)</t>
  </si>
  <si>
    <t>SLEMAN
(3404)</t>
  </si>
  <si>
    <t>KOTA Yogyakarta
(3471)</t>
  </si>
  <si>
    <t xml:space="preserve"> </t>
  </si>
  <si>
    <t>µg/m3</t>
  </si>
  <si>
    <r>
      <t>µg/m</t>
    </r>
    <r>
      <rPr>
        <b/>
        <vertAlign val="superscript"/>
        <sz val="11"/>
        <color rgb="FF000000"/>
        <rFont val="Arial Narrow"/>
        <family val="2"/>
      </rPr>
      <t>3</t>
    </r>
  </si>
  <si>
    <t>Data PS DIY 2023 (APBD)</t>
  </si>
  <si>
    <t>IKU DIY *)</t>
  </si>
  <si>
    <t>keterangan *) :</t>
  </si>
  <si>
    <t>- angka IKU merupakan perhitungan dari hasil pemantauan kualitas udara ambien metode passive sampler yang dilaksanakan oleh DLHK DIY sumber dana APBD</t>
  </si>
  <si>
    <t>- angka IKU tersebut merupakan hasil sementara (perhitungan manual), fix data IKU menunggu hasil ekspose dari KLHK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</si>
</sst>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 Narrow"/>
      <family val="2"/>
    </font>
    <font>
      <b/>
      <vertAlign val="superscript"/>
      <sz val="11"/>
      <color rgb="FF000000"/>
      <name val="Arial Narrow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9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64" fontId="3" fillId="0" borderId="4" xfId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2" fontId="6" fillId="4" borderId="4" xfId="0" applyNumberFormat="1" applyFont="1" applyFill="1" applyBorder="1" applyAlignment="1">
      <alignment horizontal="right" vertical="center"/>
    </xf>
    <xf numFmtId="2" fontId="6" fillId="3" borderId="4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6" fillId="5" borderId="4" xfId="0" applyNumberFormat="1" applyFont="1" applyFill="1" applyBorder="1" applyAlignment="1">
      <alignment horizontal="right" vertical="center"/>
    </xf>
    <xf numFmtId="0" fontId="0" fillId="5" borderId="4" xfId="0" applyFill="1" applyBorder="1" applyAlignment="1">
      <alignment vertical="center"/>
    </xf>
    <xf numFmtId="2" fontId="7" fillId="0" borderId="4" xfId="0" applyNumberFormat="1" applyFont="1" applyBorder="1" applyAlignment="1">
      <alignment horizontal="right" vertical="center"/>
    </xf>
    <xf numFmtId="0" fontId="0" fillId="5" borderId="4" xfId="0" applyFill="1" applyBorder="1"/>
    <xf numFmtId="2" fontId="7" fillId="5" borderId="4" xfId="0" applyNumberFormat="1" applyFont="1" applyFill="1" applyBorder="1" applyAlignment="1">
      <alignment horizontal="right" vertical="center"/>
    </xf>
    <xf numFmtId="0" fontId="0" fillId="4" borderId="4" xfId="0" applyFill="1" applyBorder="1"/>
    <xf numFmtId="2" fontId="6" fillId="4" borderId="12" xfId="0" applyNumberFormat="1" applyFont="1" applyFill="1" applyBorder="1" applyAlignment="1">
      <alignment horizontal="right" vertical="center"/>
    </xf>
    <xf numFmtId="2" fontId="6" fillId="4" borderId="2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center" vertical="center" wrapText="1"/>
    </xf>
    <xf numFmtId="0" fontId="0" fillId="0" borderId="15" xfId="0" applyBorder="1"/>
    <xf numFmtId="164" fontId="7" fillId="0" borderId="15" xfId="1" applyFont="1" applyBorder="1"/>
    <xf numFmtId="0" fontId="0" fillId="6" borderId="15" xfId="0" applyFill="1" applyBorder="1"/>
    <xf numFmtId="164" fontId="7" fillId="6" borderId="15" xfId="1" applyFont="1" applyFill="1" applyBorder="1"/>
    <xf numFmtId="0" fontId="0" fillId="0" borderId="0" xfId="0" quotePrefix="1"/>
    <xf numFmtId="164" fontId="8" fillId="0" borderId="4" xfId="0" applyNumberFormat="1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3" fillId="0" borderId="1" xfId="1" applyFont="1" applyBorder="1" applyAlignment="1">
      <alignment horizontal="center" vertical="center" wrapText="1"/>
    </xf>
    <xf numFmtId="164" fontId="3" fillId="0" borderId="5" xfId="1" applyFont="1" applyBorder="1" applyAlignment="1">
      <alignment horizontal="center" vertical="center" wrapText="1"/>
    </xf>
  </cellXfs>
  <cellStyles count="5">
    <cellStyle name="Comma" xfId="1" builtinId="3"/>
    <cellStyle name="Comma 2" xfId="3" xr:uid="{2FA1B436-0860-4B15-BB0E-B9BF2CBD6A45}"/>
    <cellStyle name="Normal" xfId="0" builtinId="0"/>
    <cellStyle name="Normal 2" xfId="4" xr:uid="{4C8335CA-128C-4566-AC18-960CCD6E6DB8}"/>
    <cellStyle name="Normal 3" xfId="2" xr:uid="{24534769-E98B-471E-80E7-052F341DA7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0"/>
  <sheetViews>
    <sheetView tabSelected="1" workbookViewId="0">
      <selection activeCell="K6" sqref="K6"/>
    </sheetView>
  </sheetViews>
  <sheetFormatPr defaultRowHeight="15" x14ac:dyDescent="0.25"/>
  <cols>
    <col min="1" max="1" width="5.28515625" customWidth="1"/>
    <col min="2" max="2" width="17.5703125" customWidth="1"/>
    <col min="3" max="3" width="16" customWidth="1"/>
    <col min="4" max="4" width="22" customWidth="1"/>
    <col min="5" max="6" width="10.85546875" customWidth="1"/>
    <col min="7" max="7" width="13.28515625" customWidth="1"/>
    <col min="8" max="10" width="13" customWidth="1"/>
    <col min="11" max="11" width="13.28515625" customWidth="1"/>
    <col min="12" max="12" width="11.7109375" customWidth="1"/>
    <col min="13" max="13" width="11" customWidth="1"/>
    <col min="14" max="14" width="12.140625" customWidth="1"/>
  </cols>
  <sheetData>
    <row r="1" spans="1:18" x14ac:dyDescent="0.25">
      <c r="A1" s="52" t="s">
        <v>29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8" x14ac:dyDescent="0.25">
      <c r="B2" s="1"/>
      <c r="C2" s="1"/>
    </row>
    <row r="3" spans="1:18" x14ac:dyDescent="0.25">
      <c r="A3" s="53" t="s">
        <v>0</v>
      </c>
      <c r="B3" s="53" t="s">
        <v>1</v>
      </c>
      <c r="C3" s="53" t="s">
        <v>2</v>
      </c>
      <c r="D3" s="56" t="s">
        <v>3</v>
      </c>
      <c r="E3" s="2" t="s">
        <v>4</v>
      </c>
      <c r="F3" s="2" t="s">
        <v>5</v>
      </c>
      <c r="G3" s="2" t="s">
        <v>4</v>
      </c>
      <c r="H3" s="2" t="s">
        <v>5</v>
      </c>
      <c r="I3" s="59" t="s">
        <v>6</v>
      </c>
      <c r="J3" s="59" t="s">
        <v>7</v>
      </c>
      <c r="K3" s="62" t="s">
        <v>8</v>
      </c>
      <c r="L3" s="62" t="s">
        <v>9</v>
      </c>
      <c r="M3" s="62" t="s">
        <v>10</v>
      </c>
      <c r="N3" s="64" t="s">
        <v>11</v>
      </c>
    </row>
    <row r="4" spans="1:18" x14ac:dyDescent="0.25">
      <c r="A4" s="54"/>
      <c r="B4" s="54"/>
      <c r="C4" s="54"/>
      <c r="D4" s="57"/>
      <c r="E4" s="3" t="s">
        <v>12</v>
      </c>
      <c r="F4" s="3" t="s">
        <v>12</v>
      </c>
      <c r="G4" s="3" t="s">
        <v>13</v>
      </c>
      <c r="H4" s="3" t="s">
        <v>13</v>
      </c>
      <c r="I4" s="60"/>
      <c r="J4" s="60"/>
      <c r="K4" s="63"/>
      <c r="L4" s="63"/>
      <c r="M4" s="63"/>
      <c r="N4" s="65"/>
    </row>
    <row r="5" spans="1:18" ht="37.5" customHeight="1" x14ac:dyDescent="0.25">
      <c r="A5" s="55"/>
      <c r="B5" s="55"/>
      <c r="C5" s="55"/>
      <c r="D5" s="58"/>
      <c r="E5" s="3" t="s">
        <v>27</v>
      </c>
      <c r="F5" s="3" t="s">
        <v>27</v>
      </c>
      <c r="G5" s="3" t="s">
        <v>27</v>
      </c>
      <c r="H5" s="3" t="s">
        <v>27</v>
      </c>
      <c r="I5" s="61"/>
      <c r="J5" s="61"/>
      <c r="K5" s="4" t="s">
        <v>28</v>
      </c>
      <c r="L5" s="4" t="s">
        <v>28</v>
      </c>
      <c r="M5" s="5" t="s">
        <v>14</v>
      </c>
      <c r="N5" s="6" t="s">
        <v>15</v>
      </c>
    </row>
    <row r="6" spans="1:18" x14ac:dyDescent="0.25">
      <c r="A6" s="38">
        <v>1</v>
      </c>
      <c r="B6" s="40" t="s">
        <v>16</v>
      </c>
      <c r="C6" s="40" t="s">
        <v>17</v>
      </c>
      <c r="D6" s="7" t="s">
        <v>18</v>
      </c>
      <c r="E6" s="8">
        <v>10.96</v>
      </c>
      <c r="F6" s="8">
        <v>11.09</v>
      </c>
      <c r="G6" s="8">
        <v>2.57</v>
      </c>
      <c r="H6" s="8">
        <v>8.52</v>
      </c>
      <c r="I6" s="9">
        <f>E6</f>
        <v>10.96</v>
      </c>
      <c r="J6" s="9">
        <f>G6</f>
        <v>2.57</v>
      </c>
      <c r="K6" s="10">
        <f>AVERAGE(E6:E9)</f>
        <v>8.2525000000000013</v>
      </c>
      <c r="L6" s="10">
        <f>AVERAGE(G6:G9)</f>
        <v>3.8999999999999995</v>
      </c>
      <c r="M6" s="20">
        <f>((K6/40)+(L6/20))/2</f>
        <v>0.20065625000000001</v>
      </c>
      <c r="N6" s="21">
        <f>100-(50/0.9*(M6-0.1))</f>
        <v>94.407986111111114</v>
      </c>
      <c r="P6" s="10" t="s">
        <v>26</v>
      </c>
      <c r="R6" s="10"/>
    </row>
    <row r="7" spans="1:18" x14ac:dyDescent="0.25">
      <c r="A7" s="39"/>
      <c r="B7" s="41"/>
      <c r="C7" s="41"/>
      <c r="D7" s="7" t="s">
        <v>19</v>
      </c>
      <c r="E7" s="8">
        <v>6.77</v>
      </c>
      <c r="F7" s="11">
        <v>8.32</v>
      </c>
      <c r="G7" s="8">
        <v>2.57</v>
      </c>
      <c r="H7" s="8">
        <v>6.84</v>
      </c>
      <c r="I7" s="9">
        <f t="shared" ref="I7:I25" si="0">E7</f>
        <v>6.77</v>
      </c>
      <c r="J7" s="9">
        <f t="shared" ref="J7:J25" si="1">G7</f>
        <v>2.57</v>
      </c>
      <c r="K7" s="43" t="s">
        <v>26</v>
      </c>
      <c r="L7" s="44"/>
      <c r="M7" s="44"/>
      <c r="N7" s="49"/>
      <c r="P7" t="s">
        <v>26</v>
      </c>
    </row>
    <row r="8" spans="1:18" x14ac:dyDescent="0.25">
      <c r="A8" s="39"/>
      <c r="B8" s="41"/>
      <c r="C8" s="41"/>
      <c r="D8" s="7" t="s">
        <v>20</v>
      </c>
      <c r="E8" s="8">
        <v>6.32</v>
      </c>
      <c r="F8" s="11">
        <v>4.97</v>
      </c>
      <c r="G8" s="8">
        <v>5.67</v>
      </c>
      <c r="H8" s="8">
        <v>8.19</v>
      </c>
      <c r="I8" s="9">
        <f t="shared" si="0"/>
        <v>6.32</v>
      </c>
      <c r="J8" s="9">
        <f t="shared" si="1"/>
        <v>5.67</v>
      </c>
      <c r="K8" s="46"/>
      <c r="L8" s="47"/>
      <c r="M8" s="47"/>
      <c r="N8" s="50"/>
    </row>
    <row r="9" spans="1:18" x14ac:dyDescent="0.25">
      <c r="A9" s="51"/>
      <c r="B9" s="42"/>
      <c r="C9" s="42"/>
      <c r="D9" s="7" t="s">
        <v>21</v>
      </c>
      <c r="E9" s="8">
        <v>8.9600000000000009</v>
      </c>
      <c r="F9" s="11">
        <v>9.3699999999999992</v>
      </c>
      <c r="G9" s="8">
        <v>4.79</v>
      </c>
      <c r="H9" s="8">
        <v>5.38</v>
      </c>
      <c r="I9" s="9">
        <f t="shared" si="0"/>
        <v>8.9600000000000009</v>
      </c>
      <c r="J9" s="9">
        <f t="shared" si="1"/>
        <v>4.79</v>
      </c>
      <c r="K9" s="46"/>
      <c r="L9" s="47"/>
      <c r="M9" s="47"/>
      <c r="N9" s="50"/>
    </row>
    <row r="10" spans="1:18" x14ac:dyDescent="0.25">
      <c r="A10" s="29">
        <v>2</v>
      </c>
      <c r="B10" s="32" t="s">
        <v>16</v>
      </c>
      <c r="C10" s="32" t="s">
        <v>22</v>
      </c>
      <c r="D10" s="12" t="s">
        <v>18</v>
      </c>
      <c r="E10" s="13">
        <v>9.33</v>
      </c>
      <c r="F10" s="14">
        <v>9.91</v>
      </c>
      <c r="G10" s="15">
        <v>2.57</v>
      </c>
      <c r="H10" s="11">
        <v>4.5999999999999996</v>
      </c>
      <c r="I10" s="9">
        <f t="shared" si="0"/>
        <v>9.33</v>
      </c>
      <c r="J10" s="9">
        <f t="shared" si="1"/>
        <v>2.57</v>
      </c>
      <c r="K10" s="10">
        <f>AVERAGE(E10:E13)</f>
        <v>12.54</v>
      </c>
      <c r="L10" s="10">
        <f>AVERAGE(G10:G13)</f>
        <v>3.0725000000000002</v>
      </c>
      <c r="M10" s="22">
        <f>((K10/40)+(L10/20))/2</f>
        <v>0.23356250000000001</v>
      </c>
      <c r="N10" s="23">
        <f>100-(50/0.9*(M10-0.1))</f>
        <v>92.579861111111114</v>
      </c>
      <c r="Q10" s="10"/>
    </row>
    <row r="11" spans="1:18" x14ac:dyDescent="0.25">
      <c r="A11" s="30"/>
      <c r="B11" s="33"/>
      <c r="C11" s="33"/>
      <c r="D11" s="12" t="s">
        <v>19</v>
      </c>
      <c r="E11" s="13">
        <v>19.55</v>
      </c>
      <c r="F11" s="14">
        <v>14.78</v>
      </c>
      <c r="G11" s="11">
        <v>4.58</v>
      </c>
      <c r="H11" s="11">
        <v>10.029999999999999</v>
      </c>
      <c r="I11" s="9">
        <f t="shared" si="0"/>
        <v>19.55</v>
      </c>
      <c r="J11" s="9">
        <f t="shared" si="1"/>
        <v>4.58</v>
      </c>
      <c r="K11" s="35"/>
      <c r="L11" s="36"/>
      <c r="M11" s="36"/>
      <c r="N11" s="37"/>
    </row>
    <row r="12" spans="1:18" x14ac:dyDescent="0.25">
      <c r="A12" s="30"/>
      <c r="B12" s="33"/>
      <c r="C12" s="33"/>
      <c r="D12" s="12" t="s">
        <v>20</v>
      </c>
      <c r="E12" s="13">
        <v>7.58</v>
      </c>
      <c r="F12" s="14">
        <v>10.050000000000001</v>
      </c>
      <c r="G12" s="11">
        <v>2.57</v>
      </c>
      <c r="H12" s="11">
        <v>7.7</v>
      </c>
      <c r="I12" s="9">
        <f t="shared" si="0"/>
        <v>7.58</v>
      </c>
      <c r="J12" s="9">
        <f t="shared" si="1"/>
        <v>2.57</v>
      </c>
      <c r="K12" s="35"/>
      <c r="L12" s="36"/>
      <c r="M12" s="36"/>
      <c r="N12" s="37"/>
    </row>
    <row r="13" spans="1:18" x14ac:dyDescent="0.25">
      <c r="A13" s="31"/>
      <c r="B13" s="34"/>
      <c r="C13" s="34"/>
      <c r="D13" s="12" t="s">
        <v>21</v>
      </c>
      <c r="E13" s="13">
        <v>13.7</v>
      </c>
      <c r="F13" s="11">
        <v>10.66</v>
      </c>
      <c r="G13" s="11">
        <v>2.57</v>
      </c>
      <c r="H13" s="11">
        <v>6.27</v>
      </c>
      <c r="I13" s="9">
        <f t="shared" si="0"/>
        <v>13.7</v>
      </c>
      <c r="J13" s="9">
        <f t="shared" si="1"/>
        <v>2.57</v>
      </c>
      <c r="K13" s="35"/>
      <c r="L13" s="36"/>
      <c r="M13" s="36"/>
      <c r="N13" s="37"/>
    </row>
    <row r="14" spans="1:18" x14ac:dyDescent="0.25">
      <c r="A14" s="38">
        <v>3</v>
      </c>
      <c r="B14" s="40" t="s">
        <v>16</v>
      </c>
      <c r="C14" s="40" t="s">
        <v>23</v>
      </c>
      <c r="D14" s="7" t="s">
        <v>18</v>
      </c>
      <c r="E14" s="13">
        <v>9.07</v>
      </c>
      <c r="F14" s="16">
        <v>9.75</v>
      </c>
      <c r="G14" s="8">
        <v>9.3000000000000007</v>
      </c>
      <c r="H14" s="8">
        <v>5.21</v>
      </c>
      <c r="I14" s="9">
        <f t="shared" si="0"/>
        <v>9.07</v>
      </c>
      <c r="J14" s="9">
        <f t="shared" si="1"/>
        <v>9.3000000000000007</v>
      </c>
      <c r="K14" s="10">
        <f>AVERAGE(E14:E17)</f>
        <v>7.1374999999999993</v>
      </c>
      <c r="L14" s="10">
        <f>AVERAGE(G14:G17)</f>
        <v>6.7175000000000002</v>
      </c>
      <c r="M14" s="20">
        <f>((K14/40)+(L14/20))/2</f>
        <v>0.25715624999999998</v>
      </c>
      <c r="N14" s="21">
        <f>100-(50/0.9*(M14-0.1))</f>
        <v>91.269097222222229</v>
      </c>
      <c r="O14" s="10" t="s">
        <v>26</v>
      </c>
    </row>
    <row r="15" spans="1:18" x14ac:dyDescent="0.25">
      <c r="A15" s="39"/>
      <c r="B15" s="41"/>
      <c r="C15" s="41"/>
      <c r="D15" s="7" t="s">
        <v>19</v>
      </c>
      <c r="E15" s="13">
        <v>3.57</v>
      </c>
      <c r="F15" s="16">
        <v>11.28</v>
      </c>
      <c r="G15" s="8">
        <v>10</v>
      </c>
      <c r="H15" s="17">
        <v>6.71</v>
      </c>
      <c r="I15" s="9">
        <f t="shared" si="0"/>
        <v>3.57</v>
      </c>
      <c r="J15" s="9">
        <f t="shared" si="1"/>
        <v>10</v>
      </c>
      <c r="K15" s="46"/>
      <c r="L15" s="47"/>
      <c r="M15" s="47"/>
      <c r="N15" s="50"/>
      <c r="O15" t="s">
        <v>26</v>
      </c>
    </row>
    <row r="16" spans="1:18" x14ac:dyDescent="0.25">
      <c r="A16" s="39"/>
      <c r="B16" s="41"/>
      <c r="C16" s="41"/>
      <c r="D16" s="7" t="s">
        <v>20</v>
      </c>
      <c r="E16" s="13">
        <v>6.31</v>
      </c>
      <c r="F16" s="16">
        <v>5.71</v>
      </c>
      <c r="G16" s="8">
        <v>2.75</v>
      </c>
      <c r="H16" s="18">
        <v>2.57</v>
      </c>
      <c r="I16" s="9">
        <f t="shared" si="0"/>
        <v>6.31</v>
      </c>
      <c r="J16" s="9">
        <f t="shared" si="1"/>
        <v>2.75</v>
      </c>
      <c r="K16" s="46"/>
      <c r="L16" s="47"/>
      <c r="M16" s="47"/>
      <c r="N16" s="50"/>
    </row>
    <row r="17" spans="1:14" x14ac:dyDescent="0.25">
      <c r="A17" s="51"/>
      <c r="B17" s="42"/>
      <c r="C17" s="42"/>
      <c r="D17" s="7" t="s">
        <v>21</v>
      </c>
      <c r="E17" s="13">
        <v>9.6</v>
      </c>
      <c r="F17" s="16">
        <v>8.75</v>
      </c>
      <c r="G17" s="8">
        <v>4.82</v>
      </c>
      <c r="H17" s="8">
        <v>15.89</v>
      </c>
      <c r="I17" s="9">
        <f t="shared" si="0"/>
        <v>9.6</v>
      </c>
      <c r="J17" s="9">
        <f t="shared" si="1"/>
        <v>4.82</v>
      </c>
      <c r="K17" s="46"/>
      <c r="L17" s="47"/>
      <c r="M17" s="47"/>
      <c r="N17" s="50"/>
    </row>
    <row r="18" spans="1:14" x14ac:dyDescent="0.25">
      <c r="A18" s="29">
        <v>4</v>
      </c>
      <c r="B18" s="32" t="s">
        <v>16</v>
      </c>
      <c r="C18" s="32" t="s">
        <v>24</v>
      </c>
      <c r="D18" s="12" t="s">
        <v>18</v>
      </c>
      <c r="E18" s="13">
        <v>8.0299999999999994</v>
      </c>
      <c r="F18" s="11">
        <v>7.05</v>
      </c>
      <c r="G18" s="11">
        <v>2.57</v>
      </c>
      <c r="H18" s="11">
        <v>9.86</v>
      </c>
      <c r="I18" s="9">
        <f t="shared" si="0"/>
        <v>8.0299999999999994</v>
      </c>
      <c r="J18" s="9">
        <f t="shared" si="1"/>
        <v>2.57</v>
      </c>
      <c r="K18" s="10">
        <f>AVERAGE(E18:E21)</f>
        <v>10.3475</v>
      </c>
      <c r="L18" s="10">
        <f>AVERAGE(G18:G21)</f>
        <v>6.7824999999999998</v>
      </c>
      <c r="M18" s="22">
        <f>((K18/40)+(L18/20))/2</f>
        <v>0.29890625000000004</v>
      </c>
      <c r="N18" s="23">
        <f>100-(50/0.9*(M18-0.1))</f>
        <v>88.949652777777771</v>
      </c>
    </row>
    <row r="19" spans="1:14" x14ac:dyDescent="0.25">
      <c r="A19" s="30"/>
      <c r="B19" s="33"/>
      <c r="C19" s="33"/>
      <c r="D19" s="12" t="s">
        <v>19</v>
      </c>
      <c r="E19" s="13">
        <v>13.73</v>
      </c>
      <c r="F19" s="11">
        <v>11.13</v>
      </c>
      <c r="G19" s="11">
        <v>2.57</v>
      </c>
      <c r="H19" s="11">
        <v>5.24</v>
      </c>
      <c r="I19" s="9">
        <f>E19</f>
        <v>13.73</v>
      </c>
      <c r="J19" s="9">
        <f>G19</f>
        <v>2.57</v>
      </c>
      <c r="K19" s="35"/>
      <c r="L19" s="36"/>
      <c r="M19" s="36"/>
      <c r="N19" s="37"/>
    </row>
    <row r="20" spans="1:14" x14ac:dyDescent="0.25">
      <c r="A20" s="30"/>
      <c r="B20" s="33"/>
      <c r="C20" s="33"/>
      <c r="D20" s="12" t="s">
        <v>20</v>
      </c>
      <c r="E20" s="13">
        <v>8.14</v>
      </c>
      <c r="F20" s="11">
        <v>9.25</v>
      </c>
      <c r="G20" s="11">
        <v>10.6</v>
      </c>
      <c r="H20" s="11">
        <v>16.41</v>
      </c>
      <c r="I20" s="9">
        <f t="shared" si="0"/>
        <v>8.14</v>
      </c>
      <c r="J20" s="9">
        <f t="shared" si="1"/>
        <v>10.6</v>
      </c>
      <c r="K20" s="35"/>
      <c r="L20" s="36"/>
      <c r="M20" s="36"/>
      <c r="N20" s="37"/>
    </row>
    <row r="21" spans="1:14" x14ac:dyDescent="0.25">
      <c r="A21" s="31"/>
      <c r="B21" s="34"/>
      <c r="C21" s="34"/>
      <c r="D21" s="12" t="s">
        <v>21</v>
      </c>
      <c r="E21" s="13">
        <v>11.49</v>
      </c>
      <c r="F21" s="11">
        <v>11.87</v>
      </c>
      <c r="G21" s="11">
        <v>11.39</v>
      </c>
      <c r="H21" s="11">
        <v>15.92</v>
      </c>
      <c r="I21" s="9">
        <f t="shared" si="0"/>
        <v>11.49</v>
      </c>
      <c r="J21" s="9">
        <f t="shared" si="1"/>
        <v>11.39</v>
      </c>
      <c r="K21" s="35"/>
      <c r="L21" s="36"/>
      <c r="M21" s="36"/>
      <c r="N21" s="37"/>
    </row>
    <row r="22" spans="1:14" x14ac:dyDescent="0.25">
      <c r="A22" s="38">
        <v>5</v>
      </c>
      <c r="B22" s="40" t="s">
        <v>16</v>
      </c>
      <c r="C22" s="40" t="s">
        <v>25</v>
      </c>
      <c r="D22" s="7" t="s">
        <v>18</v>
      </c>
      <c r="E22" s="13">
        <v>18.52</v>
      </c>
      <c r="F22" s="8">
        <v>17.96</v>
      </c>
      <c r="G22" s="8">
        <v>5.53</v>
      </c>
      <c r="H22" s="8">
        <v>9.6199999999999992</v>
      </c>
      <c r="I22" s="9">
        <f t="shared" si="0"/>
        <v>18.52</v>
      </c>
      <c r="J22" s="9">
        <f t="shared" si="1"/>
        <v>5.53</v>
      </c>
      <c r="K22" s="10">
        <f>AVERAGE(E22:E25)</f>
        <v>18.412500000000001</v>
      </c>
      <c r="L22" s="10">
        <f>AVERAGE(G22:G25)</f>
        <v>4.4775</v>
      </c>
      <c r="M22" s="20">
        <f>((K22/40)+(L22/20))/2</f>
        <v>0.34209374999999997</v>
      </c>
      <c r="N22" s="21">
        <f>100-(50/0.9*(M22-0.1))</f>
        <v>86.550347222222229</v>
      </c>
    </row>
    <row r="23" spans="1:14" x14ac:dyDescent="0.25">
      <c r="A23" s="39"/>
      <c r="B23" s="41"/>
      <c r="C23" s="41"/>
      <c r="D23" s="7" t="s">
        <v>19</v>
      </c>
      <c r="E23" s="8">
        <v>16.61</v>
      </c>
      <c r="F23" s="8">
        <v>14.18</v>
      </c>
      <c r="G23" s="8">
        <v>2.57</v>
      </c>
      <c r="H23" s="8">
        <v>15.95</v>
      </c>
      <c r="I23" s="9">
        <f t="shared" si="0"/>
        <v>16.61</v>
      </c>
      <c r="J23" s="9">
        <f t="shared" si="1"/>
        <v>2.57</v>
      </c>
      <c r="K23" s="43"/>
      <c r="L23" s="44"/>
      <c r="M23" s="44"/>
      <c r="N23" s="45"/>
    </row>
    <row r="24" spans="1:14" x14ac:dyDescent="0.25">
      <c r="A24" s="39"/>
      <c r="B24" s="41"/>
      <c r="C24" s="41"/>
      <c r="D24" s="7" t="s">
        <v>20</v>
      </c>
      <c r="E24" s="8">
        <v>22.09</v>
      </c>
      <c r="F24" s="8">
        <v>6.22</v>
      </c>
      <c r="G24" s="8">
        <v>2.75</v>
      </c>
      <c r="H24" s="8">
        <v>17.559999999999999</v>
      </c>
      <c r="I24" s="9">
        <f t="shared" si="0"/>
        <v>22.09</v>
      </c>
      <c r="J24" s="9">
        <f t="shared" si="1"/>
        <v>2.75</v>
      </c>
      <c r="K24" s="46"/>
      <c r="L24" s="47"/>
      <c r="M24" s="47"/>
      <c r="N24" s="48"/>
    </row>
    <row r="25" spans="1:14" x14ac:dyDescent="0.25">
      <c r="A25" s="39"/>
      <c r="B25" s="42"/>
      <c r="C25" s="42"/>
      <c r="D25" s="7" t="s">
        <v>21</v>
      </c>
      <c r="E25" s="8">
        <v>16.43</v>
      </c>
      <c r="F25" s="8">
        <v>14.03</v>
      </c>
      <c r="G25" s="8">
        <v>7.06</v>
      </c>
      <c r="H25" s="8">
        <v>22.98</v>
      </c>
      <c r="I25" s="9">
        <f t="shared" si="0"/>
        <v>16.43</v>
      </c>
      <c r="J25" s="9">
        <f t="shared" si="1"/>
        <v>7.06</v>
      </c>
      <c r="K25" s="46"/>
      <c r="L25" s="47"/>
      <c r="M25" s="47"/>
      <c r="N25" s="48"/>
    </row>
    <row r="26" spans="1:14" x14ac:dyDescent="0.25">
      <c r="B26" s="1"/>
      <c r="C26" s="1"/>
      <c r="E26" s="10"/>
      <c r="F26" s="10" t="s">
        <v>26</v>
      </c>
      <c r="H26" s="19" t="s">
        <v>26</v>
      </c>
      <c r="I26" s="19"/>
      <c r="J26" s="19"/>
      <c r="K26" s="26" t="s">
        <v>30</v>
      </c>
      <c r="L26" s="27"/>
      <c r="M26" s="28"/>
      <c r="N26" s="25">
        <f>(N6+N10+N14+N18+N22)/5</f>
        <v>90.751388888888897</v>
      </c>
    </row>
    <row r="28" spans="1:14" x14ac:dyDescent="0.25">
      <c r="B28" t="s">
        <v>31</v>
      </c>
    </row>
    <row r="29" spans="1:14" x14ac:dyDescent="0.25">
      <c r="B29" s="24" t="s">
        <v>32</v>
      </c>
    </row>
    <row r="30" spans="1:14" x14ac:dyDescent="0.25">
      <c r="B30" s="24" t="s">
        <v>33</v>
      </c>
    </row>
  </sheetData>
  <mergeCells count="32">
    <mergeCell ref="A1:N1"/>
    <mergeCell ref="A3:A5"/>
    <mergeCell ref="B3:B5"/>
    <mergeCell ref="C3:C5"/>
    <mergeCell ref="D3:D5"/>
    <mergeCell ref="I3:I5"/>
    <mergeCell ref="J3:J5"/>
    <mergeCell ref="K3:K4"/>
    <mergeCell ref="L3:L4"/>
    <mergeCell ref="M3:M4"/>
    <mergeCell ref="N3:N4"/>
    <mergeCell ref="B6:B9"/>
    <mergeCell ref="C6:C9"/>
    <mergeCell ref="K7:N9"/>
    <mergeCell ref="A14:A17"/>
    <mergeCell ref="B14:B17"/>
    <mergeCell ref="C14:C17"/>
    <mergeCell ref="K15:N17"/>
    <mergeCell ref="A10:A13"/>
    <mergeCell ref="B10:B13"/>
    <mergeCell ref="C10:C13"/>
    <mergeCell ref="K11:N13"/>
    <mergeCell ref="A6:A9"/>
    <mergeCell ref="K26:M26"/>
    <mergeCell ref="A18:A21"/>
    <mergeCell ref="B18:B21"/>
    <mergeCell ref="C18:C21"/>
    <mergeCell ref="K19:N21"/>
    <mergeCell ref="A22:A25"/>
    <mergeCell ref="B22:B25"/>
    <mergeCell ref="C22:C25"/>
    <mergeCell ref="K23:N25"/>
  </mergeCells>
  <pageMargins left="0.70866141732283472" right="0.70866141732283472" top="0.74803149606299213" bottom="0.74803149606299213" header="0.31496062992125984" footer="0.31496062992125984"/>
  <pageSetup paperSize="5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apbd prov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2024-07-24T14:08:23Z</dcterms:modified>
</cp:coreProperties>
</file>