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Flashes of intelligence\Excel\"/>
    </mc:Choice>
  </mc:AlternateContent>
  <xr:revisionPtr revIDLastSave="0" documentId="8_{A2585F12-F738-46DE-8C2D-3A28D2691DB2}" xr6:coauthVersionLast="45" xr6:coauthVersionMax="45" xr10:uidLastSave="{00000000-0000-0000-0000-000000000000}"/>
  <bookViews>
    <workbookView xWindow="-110" yWindow="-110" windowWidth="19420" windowHeight="11020" activeTab="12" xr2:uid="{F7B2C9B0-6FFA-4923-BDA6-6B1EB3955020}"/>
  </bookViews>
  <sheets>
    <sheet name="#1" sheetId="1" r:id="rId1"/>
    <sheet name="#2" sheetId="8" r:id="rId2"/>
    <sheet name="#3" sheetId="3" r:id="rId3"/>
    <sheet name="#4" sheetId="9" r:id="rId4"/>
    <sheet name="#5" sheetId="7" r:id="rId5"/>
    <sheet name="Country Data" sheetId="4" r:id="rId6"/>
    <sheet name="#6" sheetId="6" r:id="rId7"/>
    <sheet name="Emp Data" sheetId="5" r:id="rId8"/>
    <sheet name="#7" sheetId="10" r:id="rId9"/>
    <sheet name="#8" sheetId="11" r:id="rId10"/>
    <sheet name="#9" sheetId="13" r:id="rId11"/>
    <sheet name="#10" sheetId="14" r:id="rId12"/>
    <sheet name="Data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4" l="1"/>
  <c r="C5" i="14"/>
  <c r="B4" i="6"/>
  <c r="B5" i="6"/>
  <c r="B6" i="6"/>
  <c r="B7" i="6"/>
  <c r="B8" i="6"/>
  <c r="B9" i="6"/>
  <c r="B10" i="6"/>
  <c r="B11" i="6"/>
  <c r="B12" i="6"/>
  <c r="B3" i="6"/>
  <c r="B2" i="6"/>
  <c r="C3" i="3"/>
  <c r="C4" i="3"/>
  <c r="C5" i="3"/>
  <c r="C6" i="3"/>
  <c r="C7" i="3"/>
  <c r="C8" i="3"/>
  <c r="C9" i="3"/>
  <c r="C10" i="3"/>
  <c r="C11" i="3"/>
  <c r="C12" i="3"/>
  <c r="C13" i="3"/>
  <c r="C14" i="3"/>
  <c r="C2" i="3"/>
  <c r="B17" i="13"/>
  <c r="B15" i="11"/>
  <c r="B14" i="11"/>
  <c r="B13" i="11"/>
  <c r="B12" i="11"/>
  <c r="B11" i="11"/>
  <c r="B10" i="11"/>
  <c r="F3" i="10"/>
  <c r="F5" i="10"/>
  <c r="D7" i="7"/>
  <c r="D3" i="7"/>
  <c r="H3" i="9"/>
  <c r="H4" i="9"/>
  <c r="H5" i="9"/>
  <c r="H6" i="9"/>
  <c r="H7" i="9"/>
  <c r="H8" i="9"/>
  <c r="H9" i="9"/>
  <c r="H10" i="9"/>
  <c r="H11" i="9"/>
  <c r="H12" i="9"/>
  <c r="H13" i="9"/>
  <c r="H14" i="9"/>
  <c r="H2" i="9"/>
  <c r="F3" i="8"/>
  <c r="H15" i="1"/>
  <c r="F7" i="8"/>
  <c r="B15" i="1"/>
  <c r="B15" i="13" l="1"/>
  <c r="B3" i="11"/>
  <c r="B4" i="11"/>
  <c r="B5" i="11"/>
  <c r="B6" i="11"/>
  <c r="B7" i="11"/>
  <c r="B2" i="11"/>
  <c r="C3" i="9"/>
  <c r="C4" i="9"/>
  <c r="C5" i="9"/>
  <c r="C6" i="9"/>
  <c r="C7" i="9"/>
  <c r="C8" i="9"/>
  <c r="C9" i="9"/>
  <c r="C10" i="9"/>
  <c r="C11" i="9"/>
  <c r="C12" i="9"/>
  <c r="C13" i="9"/>
  <c r="C14" i="9"/>
  <c r="C2" i="9"/>
</calcChain>
</file>

<file path=xl/sharedStrings.xml><?xml version="1.0" encoding="utf-8"?>
<sst xmlns="http://schemas.openxmlformats.org/spreadsheetml/2006/main" count="297" uniqueCount="115">
  <si>
    <t>Name</t>
  </si>
  <si>
    <t>Country</t>
  </si>
  <si>
    <t>Continent</t>
  </si>
  <si>
    <t>Daniel Tonini</t>
  </si>
  <si>
    <t>Tanzania</t>
  </si>
  <si>
    <t>Hanna Moos</t>
  </si>
  <si>
    <t>Italy</t>
  </si>
  <si>
    <t>Jaime Yorres</t>
  </si>
  <si>
    <t>Canada</t>
  </si>
  <si>
    <t>José Pedro Freyre</t>
  </si>
  <si>
    <t>Portugal</t>
  </si>
  <si>
    <t>Carlos Hernández</t>
  </si>
  <si>
    <t>André Fonseca</t>
  </si>
  <si>
    <t>Cyprus</t>
  </si>
  <si>
    <t>Annette Roulet</t>
  </si>
  <si>
    <t>Peru</t>
  </si>
  <si>
    <t>John Steel</t>
  </si>
  <si>
    <t>India</t>
  </si>
  <si>
    <t>Ana Trujillo</t>
  </si>
  <si>
    <t>Mexico</t>
  </si>
  <si>
    <t>Patricia McKenna</t>
  </si>
  <si>
    <t>Slovenia</t>
  </si>
  <si>
    <t>Philip Cramer</t>
  </si>
  <si>
    <t>Poland</t>
  </si>
  <si>
    <t>Yoshi Tannamuri</t>
  </si>
  <si>
    <t>Population</t>
  </si>
  <si>
    <t>North America</t>
  </si>
  <si>
    <t>Europe</t>
  </si>
  <si>
    <t>Ghana</t>
  </si>
  <si>
    <t>Africa</t>
  </si>
  <si>
    <t>Asia</t>
  </si>
  <si>
    <t>Japan</t>
  </si>
  <si>
    <t>South America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</si>
  <si>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</si>
  <si>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</si>
  <si>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</si>
  <si>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</si>
  <si>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</si>
  <si>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</si>
  <si>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</si>
  <si>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</si>
  <si>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</si>
  <si>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</si>
  <si>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</si>
  <si>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Names</t>
  </si>
  <si>
    <t>Date Joined</t>
  </si>
  <si>
    <t>Dept</t>
  </si>
  <si>
    <t>Sales</t>
  </si>
  <si>
    <t>Marketing</t>
  </si>
  <si>
    <t>IT</t>
  </si>
  <si>
    <t>Finance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</si>
  <si>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</si>
  <si>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</si>
  <si>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</si>
  <si>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</si>
  <si>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</si>
  <si>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</si>
  <si>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</si>
  <si>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</si>
  <si>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</si>
  <si>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</si>
  <si>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</si>
  <si>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</si>
  <si>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</si>
  <si>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Exam Scores</t>
  </si>
  <si>
    <t>Average</t>
  </si>
  <si>
    <t>Region</t>
  </si>
  <si>
    <t>Product</t>
  </si>
  <si>
    <t>Total Sales</t>
  </si>
  <si>
    <t>South</t>
  </si>
  <si>
    <t>East</t>
  </si>
  <si>
    <t>West</t>
  </si>
  <si>
    <t>Cookies</t>
  </si>
  <si>
    <t>Pizza</t>
  </si>
  <si>
    <t>Level</t>
  </si>
  <si>
    <t>Green</t>
  </si>
  <si>
    <t>Amber</t>
  </si>
  <si>
    <t>Red</t>
  </si>
  <si>
    <t>Discount</t>
  </si>
  <si>
    <t>Reference</t>
  </si>
  <si>
    <t>11A408-1</t>
  </si>
  <si>
    <t>023A300-24</t>
  </si>
  <si>
    <t>305A991-1</t>
  </si>
  <si>
    <t>33A046-1</t>
  </si>
  <si>
    <t>62800A553-24</t>
  </si>
  <si>
    <t>Client Code</t>
  </si>
  <si>
    <t>006a712-3</t>
  </si>
  <si>
    <t>ID</t>
  </si>
  <si>
    <t>Department</t>
  </si>
  <si>
    <t>Salary</t>
  </si>
  <si>
    <t>Admin</t>
  </si>
  <si>
    <t>Complaints</t>
  </si>
  <si>
    <t>June Foster</t>
  </si>
  <si>
    <t>Brett Jones</t>
  </si>
  <si>
    <t>Maurine Krieger</t>
  </si>
  <si>
    <t>Jerri Ebron</t>
  </si>
  <si>
    <t>Li Xi</t>
  </si>
  <si>
    <t>Eliza Fekete</t>
  </si>
  <si>
    <t>Jean Shagall</t>
  </si>
  <si>
    <t>Miguel Shuck</t>
  </si>
  <si>
    <t>Beverly Blair</t>
  </si>
  <si>
    <t>Andrew Thompson</t>
  </si>
  <si>
    <t>Glennie Butters</t>
  </si>
  <si>
    <t>One variable incorrect type</t>
  </si>
  <si>
    <t>3976</t>
  </si>
  <si>
    <t>Incorrect order in formula</t>
  </si>
  <si>
    <t>Wrong reference</t>
  </si>
  <si>
    <t>OR not AND if we need one condition to work</t>
  </si>
  <si>
    <t>use AVERAGEIF</t>
  </si>
  <si>
    <t>Wrong Range for Product</t>
  </si>
  <si>
    <t>006A712-3</t>
  </si>
  <si>
    <t xml:space="preserve">Find case sensitive </t>
  </si>
  <si>
    <t>- Before SUM'</t>
  </si>
  <si>
    <t>Wrong collumn reference, unhide table</t>
  </si>
  <si>
    <t>Exact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</si>
</sst>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4"/>
      <color rgb="FFFF0000"/>
      <name val="Calibri"/>
      <family val="2"/>
      <scheme val="minor"/>
    </font>
    <font>
      <sz val="10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4" borderId="0" xfId="0" applyFont="1" applyFill="1"/>
    <xf numFmtId="0" fontId="5" fillId="0" borderId="0" xfId="0" applyFont="1"/>
    <xf numFmtId="165" fontId="0" fillId="0" borderId="0" xfId="1" applyNumberFormat="1" applyFont="1"/>
    <xf numFmtId="165" fontId="0" fillId="0" borderId="0" xfId="0" applyNumberFormat="1"/>
    <xf numFmtId="165" fontId="0" fillId="0" borderId="0" xfId="1" quotePrefix="1" applyNumberFormat="1" applyFont="1" applyAlignment="1">
      <alignment horizontal="right"/>
    </xf>
    <xf numFmtId="0" fontId="7" fillId="0" borderId="0" xfId="0" applyFont="1"/>
    <xf numFmtId="0" fontId="5" fillId="2" borderId="1" xfId="0" applyFont="1" applyFill="1" applyBorder="1"/>
    <xf numFmtId="0" fontId="5" fillId="5" borderId="1" xfId="0" applyFont="1" applyFill="1" applyBorder="1"/>
    <xf numFmtId="9" fontId="1" fillId="0" borderId="0" xfId="2" quotePrefix="1" applyFont="1"/>
    <xf numFmtId="0" fontId="5" fillId="0" borderId="0" xfId="0" applyFont="1" applyBorder="1"/>
    <xf numFmtId="49" fontId="0" fillId="0" borderId="0" xfId="0" applyNumberFormat="1"/>
    <xf numFmtId="0" fontId="5" fillId="6" borderId="1" xfId="0" applyFont="1" applyFill="1" applyBorder="1"/>
    <xf numFmtId="165" fontId="0" fillId="0" borderId="0" xfId="1" quotePrefix="1" applyNumberFormat="1" applyFont="1"/>
    <xf numFmtId="0" fontId="3" fillId="4" borderId="1" xfId="0" applyFont="1" applyFill="1" applyBorder="1"/>
    <xf numFmtId="2" fontId="0" fillId="0" borderId="0" xfId="1" applyNumberFormat="1" applyFont="1"/>
    <xf numFmtId="2" fontId="0" fillId="0" borderId="0" xfId="1" quotePrefix="1" applyNumberFormat="1" applyFont="1" applyAlignment="1">
      <alignment horizontal="right"/>
    </xf>
    <xf numFmtId="0" fontId="8" fillId="0" borderId="0" xfId="0" applyFont="1"/>
    <xf numFmtId="165" fontId="8" fillId="0" borderId="0" xfId="0" applyNumberFormat="1" applyFont="1" applyAlignment="1">
      <alignment horizontal="left"/>
    </xf>
    <xf numFmtId="0" fontId="0" fillId="0" borderId="0" xfId="1" applyNumberFormat="1" applyFont="1"/>
    <xf numFmtId="0" fontId="0" fillId="0" borderId="0" xfId="1" quotePrefix="1" applyNumberFormat="1" applyFont="1" applyAlignment="1">
      <alignment horizontal="right"/>
    </xf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0" fontId="8" fillId="0" borderId="0" xfId="0" quotePrefix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563218</xdr:colOff>
      <xdr:row>11</xdr:row>
      <xdr:rowOff>115957</xdr:rowOff>
    </xdr:from>
    <xdr:to>
      <xdr:col>4</xdr:col>
      <xdr:colOff>637762</xdr:colOff>
      <xdr:row>14</xdr:row>
      <xdr:rowOff>41413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76CCA33-64C9-4E19-A862-30FF31AA3D51}"/>
            </a:ext>
          </a:extLst>
        </xdr:cNvPr>
        <xdr:cNvSpPr/>
      </xdr:nvSpPr>
      <xdr:spPr>
        <a:xfrm>
          <a:off x="2269435" y="2758109"/>
          <a:ext cx="1747631" cy="646043"/>
        </a:xfrm>
        <a:prstGeom prst="wedgeRoundRectCallout">
          <a:avLst>
            <a:gd name="adj1" fmla="val -81970"/>
            <a:gd name="adj2" fmla="val 5163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This result is incorrect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683315</xdr:colOff>
      <xdr:row>2</xdr:row>
      <xdr:rowOff>144945</xdr:rowOff>
    </xdr:from>
    <xdr:to>
      <xdr:col>6</xdr:col>
      <xdr:colOff>252619</xdr:colOff>
      <xdr:row>7</xdr:row>
      <xdr:rowOff>37271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C556D077-1E07-4203-9812-E342DD6D9B61}"/>
            </a:ext>
          </a:extLst>
        </xdr:cNvPr>
        <xdr:cNvSpPr/>
      </xdr:nvSpPr>
      <xdr:spPr>
        <a:xfrm>
          <a:off x="3416576" y="600488"/>
          <a:ext cx="1967120" cy="1031186"/>
        </a:xfrm>
        <a:prstGeom prst="wedgeRoundRectCallout">
          <a:avLst>
            <a:gd name="adj1" fmla="val -82970"/>
            <a:gd name="adj2" fmla="val -517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These are wrong!</a:t>
          </a:r>
        </a:p>
        <a:p>
          <a:pPr algn="l"/>
          <a:r>
            <a:rPr lang="en-GB" sz="1300"/>
            <a:t>Green and Amber members qualify for a 10% Discount.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666749</xdr:colOff>
      <xdr:row>1</xdr:row>
      <xdr:rowOff>31749</xdr:rowOff>
    </xdr:from>
    <xdr:to>
      <xdr:col>7</xdr:col>
      <xdr:colOff>563562</xdr:colOff>
      <xdr:row>5</xdr:row>
      <xdr:rowOff>127000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977EF7FE-8D3A-4B0B-8322-EF7F14B72C2E}"/>
            </a:ext>
          </a:extLst>
        </xdr:cNvPr>
        <xdr:cNvSpPr/>
      </xdr:nvSpPr>
      <xdr:spPr>
        <a:xfrm>
          <a:off x="4314031" y="261937"/>
          <a:ext cx="2301875" cy="1016001"/>
        </a:xfrm>
        <a:prstGeom prst="wedgeRoundRectCallout">
          <a:avLst>
            <a:gd name="adj1" fmla="val -76867"/>
            <a:gd name="adj2" fmla="val -1315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Answer should be 76.</a:t>
          </a:r>
        </a:p>
        <a:p>
          <a:pPr algn="l"/>
          <a:r>
            <a:rPr lang="en-GB" sz="1300"/>
            <a:t>John Steel never sat his exam and therefore should be excluded from results.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790990</xdr:colOff>
      <xdr:row>3</xdr:row>
      <xdr:rowOff>24847</xdr:rowOff>
    </xdr:from>
    <xdr:to>
      <xdr:col>9</xdr:col>
      <xdr:colOff>368577</xdr:colOff>
      <xdr:row>5</xdr:row>
      <xdr:rowOff>207065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858CDC7A-21B3-42ED-81F3-5B21C78EE983}"/>
            </a:ext>
          </a:extLst>
        </xdr:cNvPr>
        <xdr:cNvSpPr/>
      </xdr:nvSpPr>
      <xdr:spPr>
        <a:xfrm>
          <a:off x="5727425" y="708163"/>
          <a:ext cx="1975402" cy="637761"/>
        </a:xfrm>
        <a:prstGeom prst="wedgeRoundRectCallout">
          <a:avLst>
            <a:gd name="adj1" fmla="val -89699"/>
            <a:gd name="adj2" fmla="val -57035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300"/>
            <a:t>This is the wrong result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521805</xdr:colOff>
      <xdr:row>12</xdr:row>
      <xdr:rowOff>144946</xdr:rowOff>
    </xdr:from>
    <xdr:to>
      <xdr:col>4</xdr:col>
      <xdr:colOff>563217</xdr:colOff>
      <xdr:row>15</xdr:row>
      <xdr:rowOff>57977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1A5D24E-AAF6-480C-8783-3AF109CA7A18}"/>
            </a:ext>
          </a:extLst>
        </xdr:cNvPr>
        <xdr:cNvSpPr/>
      </xdr:nvSpPr>
      <xdr:spPr>
        <a:xfrm>
          <a:off x="2120348" y="2878207"/>
          <a:ext cx="1639956" cy="596347"/>
        </a:xfrm>
        <a:prstGeom prst="wedgeRoundRectCallout">
          <a:avLst>
            <a:gd name="adj1" fmla="val -82449"/>
            <a:gd name="adj2" fmla="val 2361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300"/>
            <a:t>What is wrong here?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745435</xdr:colOff>
      <xdr:row>1</xdr:row>
      <xdr:rowOff>115956</xdr:rowOff>
    </xdr:from>
    <xdr:to>
      <xdr:col>5</xdr:col>
      <xdr:colOff>57979</xdr:colOff>
      <xdr:row>3</xdr:row>
      <xdr:rowOff>215348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61C456C2-2C7C-4C78-B70B-62FEA841BD6F}"/>
            </a:ext>
          </a:extLst>
        </xdr:cNvPr>
        <xdr:cNvSpPr/>
      </xdr:nvSpPr>
      <xdr:spPr>
        <a:xfrm>
          <a:off x="3404152" y="356152"/>
          <a:ext cx="985631" cy="579783"/>
        </a:xfrm>
        <a:prstGeom prst="wedgeRoundRectCallout">
          <a:avLst>
            <a:gd name="adj1" fmla="val -125608"/>
            <a:gd name="adj2" fmla="val -8677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Ooops!!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0A7B43-9DF9-4485-904A-F25BCE450097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DD2-2EE2-4A77-B27C-803BD9419E85}">
  <dimension ref="A1:H15"/>
  <sheetViews>
    <sheetView zoomScale="104" zoomScaleNormal="100" workbookViewId="0">
      <selection activeCell="D8" sqref="D8"/>
    </sheetView>
  </sheetViews>
  <sheetFormatPr defaultRowHeight="18.5" x14ac:dyDescent="0.45"/>
  <cols>
    <col min="2" max="2" width="9.0703125" bestFit="1" customWidth="1"/>
    <col min="4" max="4" width="10.42578125" customWidth="1"/>
  </cols>
  <sheetData>
    <row r="1" spans="1:8" x14ac:dyDescent="0.45">
      <c r="A1" s="8" t="s">
        <v>51</v>
      </c>
      <c r="B1" s="8" t="s">
        <v>47</v>
      </c>
      <c r="G1" s="8" t="s">
        <v>51</v>
      </c>
      <c r="H1" s="8" t="s">
        <v>47</v>
      </c>
    </row>
    <row r="2" spans="1:8" x14ac:dyDescent="0.45">
      <c r="A2" t="s">
        <v>52</v>
      </c>
      <c r="B2" s="25">
        <v>3954</v>
      </c>
      <c r="D2" s="24" t="s">
        <v>103</v>
      </c>
      <c r="G2" t="s">
        <v>52</v>
      </c>
      <c r="H2" s="21">
        <v>3954</v>
      </c>
    </row>
    <row r="3" spans="1:8" x14ac:dyDescent="0.45">
      <c r="A3" t="s">
        <v>53</v>
      </c>
      <c r="B3" s="25">
        <v>2440</v>
      </c>
      <c r="G3" t="s">
        <v>53</v>
      </c>
      <c r="H3" s="21">
        <v>2440</v>
      </c>
    </row>
    <row r="4" spans="1:8" x14ac:dyDescent="0.45">
      <c r="A4" t="s">
        <v>54</v>
      </c>
      <c r="B4" s="25">
        <v>3013</v>
      </c>
      <c r="D4" s="10"/>
      <c r="G4" t="s">
        <v>54</v>
      </c>
      <c r="H4" s="21">
        <v>3013</v>
      </c>
    </row>
    <row r="5" spans="1:8" x14ac:dyDescent="0.45">
      <c r="A5" t="s">
        <v>55</v>
      </c>
      <c r="B5" s="25">
        <v>3426</v>
      </c>
      <c r="G5" t="s">
        <v>55</v>
      </c>
      <c r="H5" s="21">
        <v>3426</v>
      </c>
    </row>
    <row r="6" spans="1:8" x14ac:dyDescent="0.45">
      <c r="A6" t="s">
        <v>56</v>
      </c>
      <c r="B6" s="25">
        <v>3845</v>
      </c>
      <c r="G6" t="s">
        <v>56</v>
      </c>
      <c r="H6" s="21">
        <v>3845</v>
      </c>
    </row>
    <row r="7" spans="1:8" x14ac:dyDescent="0.45">
      <c r="A7" t="s">
        <v>57</v>
      </c>
      <c r="B7" s="25">
        <v>3647</v>
      </c>
      <c r="G7" t="s">
        <v>57</v>
      </c>
      <c r="H7" s="21">
        <v>3647</v>
      </c>
    </row>
    <row r="8" spans="1:8" x14ac:dyDescent="0.45">
      <c r="A8" t="s">
        <v>58</v>
      </c>
      <c r="B8" s="25">
        <v>1507</v>
      </c>
      <c r="G8" t="s">
        <v>58</v>
      </c>
      <c r="H8" s="21">
        <v>1507</v>
      </c>
    </row>
    <row r="9" spans="1:8" x14ac:dyDescent="0.45">
      <c r="A9" t="s">
        <v>59</v>
      </c>
      <c r="B9" s="25">
        <v>2169</v>
      </c>
      <c r="G9" t="s">
        <v>59</v>
      </c>
      <c r="H9" s="21">
        <v>2169</v>
      </c>
    </row>
    <row r="10" spans="1:8" x14ac:dyDescent="0.45">
      <c r="A10" t="s">
        <v>60</v>
      </c>
      <c r="B10" s="26" t="s">
        <v>104</v>
      </c>
      <c r="G10" t="s">
        <v>60</v>
      </c>
      <c r="H10" s="21">
        <v>3976</v>
      </c>
    </row>
    <row r="11" spans="1:8" x14ac:dyDescent="0.45">
      <c r="A11" t="s">
        <v>61</v>
      </c>
      <c r="B11" s="26">
        <v>3128</v>
      </c>
      <c r="G11" t="s">
        <v>61</v>
      </c>
      <c r="H11" s="22">
        <v>3128</v>
      </c>
    </row>
    <row r="12" spans="1:8" x14ac:dyDescent="0.45">
      <c r="A12" t="s">
        <v>62</v>
      </c>
      <c r="B12" s="25">
        <v>1383</v>
      </c>
      <c r="G12" t="s">
        <v>62</v>
      </c>
      <c r="H12" s="21">
        <v>1383</v>
      </c>
    </row>
    <row r="13" spans="1:8" x14ac:dyDescent="0.45">
      <c r="A13" t="s">
        <v>63</v>
      </c>
      <c r="B13" s="25">
        <v>3122</v>
      </c>
      <c r="G13" t="s">
        <v>63</v>
      </c>
      <c r="H13" s="21">
        <v>3122</v>
      </c>
    </row>
    <row r="15" spans="1:8" x14ac:dyDescent="0.45">
      <c r="B15" s="10">
        <f>SUM(B2:B13)</f>
        <v>31634</v>
      </c>
      <c r="H15" s="10">
        <f>SUM(H2:H13)</f>
        <v>35610</v>
      </c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2F86-2819-457E-9EA3-07004B985F73}">
  <dimension ref="A1:F12"/>
  <sheetViews>
    <sheetView zoomScale="115" zoomScaleNormal="115" workbookViewId="0">
      <selection activeCell="E6" sqref="E6"/>
    </sheetView>
  </sheetViews>
  <sheetFormatPr defaultRowHeight="18.5" x14ac:dyDescent="0.45"/>
  <cols>
    <col min="6" max="6" width="9.5" bestFit="1" customWidth="1"/>
  </cols>
  <sheetData>
    <row r="1" spans="1:6" x14ac:dyDescent="0.45">
      <c r="A1" s="14" t="s">
        <v>66</v>
      </c>
      <c r="B1" s="14" t="s">
        <v>67</v>
      </c>
      <c r="C1" s="14" t="s">
        <v>47</v>
      </c>
    </row>
    <row r="2" spans="1:6" x14ac:dyDescent="0.45">
      <c r="A2" t="s">
        <v>69</v>
      </c>
      <c r="B2" t="s">
        <v>72</v>
      </c>
      <c r="C2" s="9">
        <v>3445</v>
      </c>
      <c r="E2" s="13" t="s">
        <v>66</v>
      </c>
      <c r="F2" s="13" t="s">
        <v>68</v>
      </c>
    </row>
    <row r="3" spans="1:6" x14ac:dyDescent="0.45">
      <c r="A3" t="s">
        <v>70</v>
      </c>
      <c r="B3" t="s">
        <v>73</v>
      </c>
      <c r="C3" s="9">
        <v>3939</v>
      </c>
      <c r="E3" t="s">
        <v>71</v>
      </c>
      <c r="F3">
        <f>SUMIFS($A$2:$A$12,$C$2:$C$12,$E$3)</f>
        <v>0</v>
      </c>
    </row>
    <row r="4" spans="1:6" x14ac:dyDescent="0.45">
      <c r="A4" t="s">
        <v>70</v>
      </c>
      <c r="B4" t="s">
        <v>72</v>
      </c>
      <c r="C4" s="9">
        <v>3792</v>
      </c>
    </row>
    <row r="5" spans="1:6" x14ac:dyDescent="0.45">
      <c r="A5" t="s">
        <v>71</v>
      </c>
      <c r="B5" t="s">
        <v>72</v>
      </c>
      <c r="C5" s="9">
        <v>2873</v>
      </c>
      <c r="E5" s="23" t="s">
        <v>105</v>
      </c>
    </row>
    <row r="6" spans="1:6" x14ac:dyDescent="0.45">
      <c r="A6" t="s">
        <v>70</v>
      </c>
      <c r="B6" t="s">
        <v>73</v>
      </c>
      <c r="C6" s="9">
        <v>2100</v>
      </c>
    </row>
    <row r="7" spans="1:6" x14ac:dyDescent="0.45">
      <c r="A7" t="s">
        <v>69</v>
      </c>
      <c r="B7" t="s">
        <v>72</v>
      </c>
      <c r="C7" s="9">
        <v>3417</v>
      </c>
      <c r="E7" t="s">
        <v>71</v>
      </c>
      <c r="F7">
        <f>SUMIFS($C$2:$C$12,$A$2:$A$12,$E$3)</f>
        <v>4172</v>
      </c>
    </row>
    <row r="8" spans="1:6" x14ac:dyDescent="0.45">
      <c r="A8" t="s">
        <v>69</v>
      </c>
      <c r="B8" t="s">
        <v>72</v>
      </c>
      <c r="C8" s="9">
        <v>2070</v>
      </c>
    </row>
    <row r="9" spans="1:6" x14ac:dyDescent="0.45">
      <c r="A9" t="s">
        <v>69</v>
      </c>
      <c r="B9" t="s">
        <v>72</v>
      </c>
      <c r="C9" s="9">
        <v>1270</v>
      </c>
    </row>
    <row r="10" spans="1:6" x14ac:dyDescent="0.45">
      <c r="A10" t="s">
        <v>70</v>
      </c>
      <c r="B10" t="s">
        <v>73</v>
      </c>
      <c r="C10" s="9">
        <v>3983</v>
      </c>
    </row>
    <row r="11" spans="1:6" x14ac:dyDescent="0.45">
      <c r="A11" t="s">
        <v>71</v>
      </c>
      <c r="B11" t="s">
        <v>72</v>
      </c>
      <c r="C11" s="9">
        <v>1299</v>
      </c>
    </row>
    <row r="12" spans="1:6" x14ac:dyDescent="0.45">
      <c r="A12" t="s">
        <v>69</v>
      </c>
      <c r="B12" t="s">
        <v>72</v>
      </c>
      <c r="C12" s="9">
        <v>2231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CB9-ADE9-4FE5-A6C0-E507F5A67FBE}">
  <dimension ref="A1:E14"/>
  <sheetViews>
    <sheetView zoomScale="115" zoomScaleNormal="115" workbookViewId="0">
      <selection activeCell="E3" sqref="E3"/>
    </sheetView>
  </sheetViews>
  <sheetFormatPr defaultRowHeight="18.5" x14ac:dyDescent="0.45"/>
  <cols>
    <col min="1" max="1" width="12.92578125" customWidth="1"/>
  </cols>
  <sheetData>
    <row r="1" spans="1:5" x14ac:dyDescent="0.45">
      <c r="A1" s="1" t="s">
        <v>0</v>
      </c>
      <c r="B1" s="1" t="s">
        <v>1</v>
      </c>
      <c r="C1" s="1" t="s">
        <v>2</v>
      </c>
    </row>
    <row r="2" spans="1:5" x14ac:dyDescent="0.45">
      <c r="A2" s="2" t="s">
        <v>3</v>
      </c>
      <c r="B2" s="2" t="s">
        <v>4</v>
      </c>
      <c r="C2" s="2" t="str">
        <f>VLOOKUP(B2,'Country Data'!$B$2:$D$13,3,0)</f>
        <v>Africa</v>
      </c>
      <c r="E2" t="s">
        <v>113</v>
      </c>
    </row>
    <row r="3" spans="1:5" x14ac:dyDescent="0.45">
      <c r="A3" s="2" t="s">
        <v>5</v>
      </c>
      <c r="B3" s="2" t="s">
        <v>6</v>
      </c>
      <c r="C3" s="2" t="str">
        <f>VLOOKUP(B3,'Country Data'!$B$2:$D$13,3,0)</f>
        <v>Europe</v>
      </c>
    </row>
    <row r="4" spans="1:5" x14ac:dyDescent="0.45">
      <c r="A4" s="2" t="s">
        <v>7</v>
      </c>
      <c r="B4" s="2" t="s">
        <v>8</v>
      </c>
      <c r="C4" s="2" t="str">
        <f>VLOOKUP(B4,'Country Data'!$B$2:$D$13,3,0)</f>
        <v>North America</v>
      </c>
    </row>
    <row r="5" spans="1:5" x14ac:dyDescent="0.45">
      <c r="A5" s="2" t="s">
        <v>9</v>
      </c>
      <c r="B5" s="2" t="s">
        <v>10</v>
      </c>
      <c r="C5" s="2" t="str">
        <f>VLOOKUP(B5,'Country Data'!$B$2:$D$13,3,0)</f>
        <v>Europe</v>
      </c>
    </row>
    <row r="6" spans="1:5" x14ac:dyDescent="0.45">
      <c r="A6" s="2" t="s">
        <v>11</v>
      </c>
      <c r="B6" s="2" t="s">
        <v>6</v>
      </c>
      <c r="C6" s="2" t="str">
        <f>VLOOKUP(B6,'Country Data'!$B$2:$D$13,3,0)</f>
        <v>Europe</v>
      </c>
    </row>
    <row r="7" spans="1:5" x14ac:dyDescent="0.45">
      <c r="A7" s="2" t="s">
        <v>12</v>
      </c>
      <c r="B7" s="2" t="s">
        <v>13</v>
      </c>
      <c r="C7" s="2" t="str">
        <f>VLOOKUP(B7,'Country Data'!$B$2:$D$13,3,0)</f>
        <v>Europe</v>
      </c>
    </row>
    <row r="8" spans="1:5" x14ac:dyDescent="0.45">
      <c r="A8" s="2" t="s">
        <v>14</v>
      </c>
      <c r="B8" s="2" t="s">
        <v>15</v>
      </c>
      <c r="C8" s="2" t="str">
        <f>VLOOKUP(B8,'Country Data'!$B$2:$D$13,3,0)</f>
        <v>South America</v>
      </c>
    </row>
    <row r="9" spans="1:5" x14ac:dyDescent="0.45">
      <c r="A9" s="2" t="s">
        <v>16</v>
      </c>
      <c r="B9" s="2" t="s">
        <v>17</v>
      </c>
      <c r="C9" s="2" t="str">
        <f>VLOOKUP(B9,'Country Data'!$B$2:$D$13,3,0)</f>
        <v>Asia</v>
      </c>
    </row>
    <row r="10" spans="1:5" x14ac:dyDescent="0.45">
      <c r="A10" s="2" t="s">
        <v>12</v>
      </c>
      <c r="B10" s="2" t="s">
        <v>8</v>
      </c>
      <c r="C10" s="2" t="str">
        <f>VLOOKUP(B10,'Country Data'!$B$2:$D$13,3,0)</f>
        <v>North America</v>
      </c>
    </row>
    <row r="11" spans="1:5" x14ac:dyDescent="0.45">
      <c r="A11" s="2" t="s">
        <v>18</v>
      </c>
      <c r="B11" s="2" t="s">
        <v>19</v>
      </c>
      <c r="C11" s="2" t="str">
        <f>VLOOKUP(B11,'Country Data'!$B$2:$D$13,3,0)</f>
        <v>North America</v>
      </c>
    </row>
    <row r="12" spans="1:5" x14ac:dyDescent="0.45">
      <c r="A12" s="2" t="s">
        <v>20</v>
      </c>
      <c r="B12" s="2" t="s">
        <v>21</v>
      </c>
      <c r="C12" s="2" t="str">
        <f>VLOOKUP(B12,'Country Data'!$B$2:$D$13,3,0)</f>
        <v>Europe</v>
      </c>
    </row>
    <row r="13" spans="1:5" x14ac:dyDescent="0.45">
      <c r="A13" s="2" t="s">
        <v>22</v>
      </c>
      <c r="B13" s="2" t="s">
        <v>23</v>
      </c>
      <c r="C13" s="2" t="str">
        <f>VLOOKUP(B13,'Country Data'!$B$2:$D$13,3,0)</f>
        <v>Europe</v>
      </c>
    </row>
    <row r="14" spans="1:5" x14ac:dyDescent="0.45">
      <c r="A14" s="2" t="s">
        <v>24</v>
      </c>
      <c r="B14" s="2" t="s">
        <v>8</v>
      </c>
      <c r="C14" s="2" t="str">
        <f>VLOOKUP(B14,'Country Data'!$B$2:$D$13,3,0)</f>
        <v>North America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E1FE-6F29-4B84-9F23-64283316E111}">
  <dimension ref="A1:H14"/>
  <sheetViews>
    <sheetView topLeftCell="B1" zoomScale="115" zoomScaleNormal="115" workbookViewId="0">
      <selection activeCell="J14" sqref="J14"/>
    </sheetView>
  </sheetViews>
  <sheetFormatPr defaultRowHeight="18.5" x14ac:dyDescent="0.45"/>
  <cols>
    <col min="1" max="1" width="12.5" customWidth="1"/>
    <col min="5" max="5" width="9.140625" customWidth="1"/>
  </cols>
  <sheetData>
    <row r="1" spans="1:8" x14ac:dyDescent="0.45">
      <c r="A1" s="1" t="s">
        <v>0</v>
      </c>
      <c r="B1" s="1" t="s">
        <v>74</v>
      </c>
      <c r="C1" s="1" t="s">
        <v>78</v>
      </c>
      <c r="H1" s="1" t="s">
        <v>78</v>
      </c>
    </row>
    <row r="2" spans="1:8" x14ac:dyDescent="0.45">
      <c r="A2" s="2" t="s">
        <v>3</v>
      </c>
      <c r="B2" s="2" t="s">
        <v>75</v>
      </c>
      <c r="C2" s="15">
        <f>IF(AND(B2="Green",B2="Amber"),10%,5%)</f>
        <v>0.05</v>
      </c>
      <c r="H2" s="15">
        <f>IF(OR(B2="Green",B2="Amber"),10%,5%)</f>
        <v>0.1</v>
      </c>
    </row>
    <row r="3" spans="1:8" x14ac:dyDescent="0.45">
      <c r="A3" s="2" t="s">
        <v>5</v>
      </c>
      <c r="B3" s="2" t="s">
        <v>75</v>
      </c>
      <c r="C3" s="15">
        <f t="shared" ref="C3:C14" si="0">IF(AND(B3="Green",B3="Amber"),10%,5%)</f>
        <v>0.05</v>
      </c>
      <c r="H3" s="15">
        <f t="shared" ref="H3:H14" si="1">IF(OR(B3="Green",B3="Amber"),10%,5%)</f>
        <v>0.1</v>
      </c>
    </row>
    <row r="4" spans="1:8" x14ac:dyDescent="0.45">
      <c r="A4" s="2" t="s">
        <v>7</v>
      </c>
      <c r="B4" s="2" t="s">
        <v>76</v>
      </c>
      <c r="C4" s="15">
        <f t="shared" si="0"/>
        <v>0.05</v>
      </c>
      <c r="H4" s="15">
        <f t="shared" si="1"/>
        <v>0.1</v>
      </c>
    </row>
    <row r="5" spans="1:8" x14ac:dyDescent="0.45">
      <c r="A5" s="2" t="s">
        <v>9</v>
      </c>
      <c r="B5" s="2" t="s">
        <v>75</v>
      </c>
      <c r="C5" s="15">
        <f t="shared" si="0"/>
        <v>0.05</v>
      </c>
      <c r="H5" s="15">
        <f t="shared" si="1"/>
        <v>0.1</v>
      </c>
    </row>
    <row r="6" spans="1:8" x14ac:dyDescent="0.45">
      <c r="A6" s="2" t="s">
        <v>11</v>
      </c>
      <c r="B6" s="2" t="s">
        <v>77</v>
      </c>
      <c r="C6" s="15">
        <f t="shared" si="0"/>
        <v>0.05</v>
      </c>
      <c r="H6" s="15">
        <f t="shared" si="1"/>
        <v>0.05</v>
      </c>
    </row>
    <row r="7" spans="1:8" x14ac:dyDescent="0.45">
      <c r="A7" s="2" t="s">
        <v>12</v>
      </c>
      <c r="B7" s="2" t="s">
        <v>76</v>
      </c>
      <c r="C7" s="15">
        <f t="shared" si="0"/>
        <v>0.05</v>
      </c>
      <c r="H7" s="15">
        <f t="shared" si="1"/>
        <v>0.1</v>
      </c>
    </row>
    <row r="8" spans="1:8" x14ac:dyDescent="0.45">
      <c r="A8" s="2" t="s">
        <v>14</v>
      </c>
      <c r="B8" s="2" t="s">
        <v>77</v>
      </c>
      <c r="C8" s="15">
        <f t="shared" si="0"/>
        <v>0.05</v>
      </c>
      <c r="H8" s="15">
        <f t="shared" si="1"/>
        <v>0.05</v>
      </c>
    </row>
    <row r="9" spans="1:8" x14ac:dyDescent="0.45">
      <c r="A9" s="2" t="s">
        <v>16</v>
      </c>
      <c r="B9" s="2" t="s">
        <v>75</v>
      </c>
      <c r="C9" s="15">
        <f t="shared" si="0"/>
        <v>0.05</v>
      </c>
      <c r="H9" s="15">
        <f t="shared" si="1"/>
        <v>0.1</v>
      </c>
    </row>
    <row r="10" spans="1:8" x14ac:dyDescent="0.45">
      <c r="A10" s="2" t="s">
        <v>12</v>
      </c>
      <c r="B10" s="2" t="s">
        <v>76</v>
      </c>
      <c r="C10" s="15">
        <f t="shared" si="0"/>
        <v>0.05</v>
      </c>
      <c r="H10" s="15">
        <f t="shared" si="1"/>
        <v>0.1</v>
      </c>
    </row>
    <row r="11" spans="1:8" x14ac:dyDescent="0.45">
      <c r="A11" s="2" t="s">
        <v>18</v>
      </c>
      <c r="B11" s="2" t="s">
        <v>76</v>
      </c>
      <c r="C11" s="15">
        <f t="shared" si="0"/>
        <v>0.05</v>
      </c>
      <c r="E11" s="27"/>
      <c r="H11" s="15">
        <f t="shared" si="1"/>
        <v>0.1</v>
      </c>
    </row>
    <row r="12" spans="1:8" x14ac:dyDescent="0.45">
      <c r="A12" s="2" t="s">
        <v>20</v>
      </c>
      <c r="B12" s="2" t="s">
        <v>77</v>
      </c>
      <c r="C12" s="15">
        <f t="shared" si="0"/>
        <v>0.05</v>
      </c>
      <c r="H12" s="15">
        <f t="shared" si="1"/>
        <v>0.05</v>
      </c>
    </row>
    <row r="13" spans="1:8" x14ac:dyDescent="0.45">
      <c r="A13" s="2" t="s">
        <v>22</v>
      </c>
      <c r="B13" s="2" t="s">
        <v>75</v>
      </c>
      <c r="C13" s="15">
        <f t="shared" si="0"/>
        <v>0.05</v>
      </c>
      <c r="E13" s="28" t="s">
        <v>107</v>
      </c>
      <c r="H13" s="15">
        <f t="shared" si="1"/>
        <v>0.1</v>
      </c>
    </row>
    <row r="14" spans="1:8" x14ac:dyDescent="0.45">
      <c r="A14" s="2" t="s">
        <v>24</v>
      </c>
      <c r="B14" s="2" t="s">
        <v>75</v>
      </c>
      <c r="C14" s="15">
        <f t="shared" si="0"/>
        <v>0.05</v>
      </c>
      <c r="H14" s="15">
        <f t="shared" si="1"/>
        <v>0.1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08A0-6D69-4E53-817E-04C23AEE869E}">
  <dimension ref="A1:D14"/>
  <sheetViews>
    <sheetView showZeros="0" zoomScale="120" zoomScaleNormal="120" workbookViewId="0">
      <selection activeCell="B9" sqref="B9"/>
    </sheetView>
  </sheetViews>
  <sheetFormatPr defaultRowHeight="18.5" x14ac:dyDescent="0.45"/>
  <cols>
    <col min="1" max="1" width="13.7109375" customWidth="1"/>
    <col min="4" max="4" width="10.42578125" bestFit="1" customWidth="1"/>
  </cols>
  <sheetData>
    <row r="1" spans="1:4" x14ac:dyDescent="0.45">
      <c r="A1" s="1" t="s">
        <v>0</v>
      </c>
      <c r="B1" s="1" t="s">
        <v>64</v>
      </c>
    </row>
    <row r="2" spans="1:4" x14ac:dyDescent="0.45">
      <c r="A2" s="2" t="s">
        <v>3</v>
      </c>
      <c r="B2" s="2">
        <v>55</v>
      </c>
      <c r="D2" s="12" t="s">
        <v>65</v>
      </c>
    </row>
    <row r="3" spans="1:4" x14ac:dyDescent="0.45">
      <c r="A3" s="2" t="s">
        <v>5</v>
      </c>
      <c r="B3" s="2">
        <v>81</v>
      </c>
      <c r="D3" s="5">
        <f>ROUND(AVERAGE(B2:B14),0)</f>
        <v>70</v>
      </c>
    </row>
    <row r="4" spans="1:4" x14ac:dyDescent="0.45">
      <c r="A4" s="2" t="s">
        <v>7</v>
      </c>
      <c r="B4" s="2">
        <v>81</v>
      </c>
    </row>
    <row r="5" spans="1:4" x14ac:dyDescent="0.45">
      <c r="A5" s="2" t="s">
        <v>9</v>
      </c>
      <c r="B5" s="2">
        <v>96</v>
      </c>
      <c r="D5" s="23" t="s">
        <v>108</v>
      </c>
    </row>
    <row r="6" spans="1:4" x14ac:dyDescent="0.45">
      <c r="A6" s="2" t="s">
        <v>11</v>
      </c>
      <c r="B6" s="2">
        <v>96</v>
      </c>
    </row>
    <row r="7" spans="1:4" x14ac:dyDescent="0.45">
      <c r="A7" s="2" t="s">
        <v>12</v>
      </c>
      <c r="B7" s="2">
        <v>63</v>
      </c>
      <c r="D7" s="29">
        <f>AVERAGEIF(B2:B14, "&lt;&gt;0")</f>
        <v>75.583333333333329</v>
      </c>
    </row>
    <row r="8" spans="1:4" x14ac:dyDescent="0.45">
      <c r="A8" s="2" t="s">
        <v>14</v>
      </c>
      <c r="B8" s="2">
        <v>82</v>
      </c>
    </row>
    <row r="9" spans="1:4" x14ac:dyDescent="0.45">
      <c r="A9" s="2" t="s">
        <v>16</v>
      </c>
      <c r="B9" s="2">
        <v>0</v>
      </c>
    </row>
    <row r="10" spans="1:4" x14ac:dyDescent="0.45">
      <c r="A10" s="2" t="s">
        <v>12</v>
      </c>
      <c r="B10" s="2">
        <v>74</v>
      </c>
    </row>
    <row r="11" spans="1:4" x14ac:dyDescent="0.45">
      <c r="A11" s="2" t="s">
        <v>18</v>
      </c>
      <c r="B11" s="2">
        <v>68</v>
      </c>
    </row>
    <row r="12" spans="1:4" x14ac:dyDescent="0.45">
      <c r="A12" s="2" t="s">
        <v>20</v>
      </c>
      <c r="B12" s="2">
        <v>93</v>
      </c>
    </row>
    <row r="13" spans="1:4" x14ac:dyDescent="0.45">
      <c r="A13" s="2" t="s">
        <v>22</v>
      </c>
      <c r="B13" s="2">
        <v>61</v>
      </c>
    </row>
    <row r="14" spans="1:4" x14ac:dyDescent="0.45">
      <c r="A14" s="2" t="s">
        <v>24</v>
      </c>
      <c r="B14" s="2">
        <v>57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4740-E2D4-483D-995A-F5CBF02408EC}">
  <dimension ref="B1:D13"/>
  <sheetViews>
    <sheetView workbookViewId="0">
      <selection activeCell="D6" sqref="D6"/>
    </sheetView>
  </sheetViews>
  <sheetFormatPr defaultRowHeight="18.5" x14ac:dyDescent="0.45"/>
  <cols>
    <col min="1" max="1" width="3.0703125" customWidth="1"/>
    <col min="2" max="4" width="13" customWidth="1"/>
  </cols>
  <sheetData>
    <row r="1" spans="2:4" x14ac:dyDescent="0.45">
      <c r="B1" s="3" t="s">
        <v>1</v>
      </c>
      <c r="C1" s="3" t="s">
        <v>25</v>
      </c>
      <c r="D1" s="3" t="s">
        <v>2</v>
      </c>
    </row>
    <row r="2" spans="2:4" x14ac:dyDescent="0.45">
      <c r="B2" t="s">
        <v>8</v>
      </c>
      <c r="C2" s="4">
        <v>37742154</v>
      </c>
      <c r="D2" t="s">
        <v>26</v>
      </c>
    </row>
    <row r="3" spans="2:4" x14ac:dyDescent="0.45">
      <c r="B3" t="s">
        <v>13</v>
      </c>
      <c r="C3" s="4">
        <v>1207359</v>
      </c>
      <c r="D3" t="s">
        <v>27</v>
      </c>
    </row>
    <row r="4" spans="2:4" x14ac:dyDescent="0.45">
      <c r="B4" t="s">
        <v>28</v>
      </c>
      <c r="C4" s="4">
        <v>31072940</v>
      </c>
      <c r="D4" t="s">
        <v>29</v>
      </c>
    </row>
    <row r="5" spans="2:4" x14ac:dyDescent="0.45">
      <c r="B5" t="s">
        <v>17</v>
      </c>
      <c r="C5" s="4">
        <v>1380004385</v>
      </c>
      <c r="D5" t="s">
        <v>30</v>
      </c>
    </row>
    <row r="6" spans="2:4" x14ac:dyDescent="0.45">
      <c r="B6" t="s">
        <v>6</v>
      </c>
      <c r="C6" s="4">
        <v>60461826</v>
      </c>
      <c r="D6" t="s">
        <v>27</v>
      </c>
    </row>
    <row r="7" spans="2:4" x14ac:dyDescent="0.45">
      <c r="B7" t="s">
        <v>31</v>
      </c>
      <c r="C7" s="4">
        <v>126476461</v>
      </c>
      <c r="D7" t="s">
        <v>30</v>
      </c>
    </row>
    <row r="8" spans="2:4" x14ac:dyDescent="0.45">
      <c r="B8" t="s">
        <v>19</v>
      </c>
      <c r="C8" s="4">
        <v>128932753</v>
      </c>
      <c r="D8" t="s">
        <v>26</v>
      </c>
    </row>
    <row r="9" spans="2:4" x14ac:dyDescent="0.45">
      <c r="B9" t="s">
        <v>15</v>
      </c>
      <c r="C9" s="4">
        <v>32971854</v>
      </c>
      <c r="D9" t="s">
        <v>32</v>
      </c>
    </row>
    <row r="10" spans="2:4" x14ac:dyDescent="0.45">
      <c r="B10" t="s">
        <v>23</v>
      </c>
      <c r="C10" s="4">
        <v>37846611</v>
      </c>
      <c r="D10" t="s">
        <v>27</v>
      </c>
    </row>
    <row r="11" spans="2:4" x14ac:dyDescent="0.45">
      <c r="B11" t="s">
        <v>10</v>
      </c>
      <c r="C11" s="4">
        <v>10196709</v>
      </c>
      <c r="D11" t="s">
        <v>27</v>
      </c>
    </row>
    <row r="12" spans="2:4" x14ac:dyDescent="0.45">
      <c r="B12" t="s">
        <v>21</v>
      </c>
      <c r="C12" s="4">
        <v>2078938</v>
      </c>
      <c r="D12" t="s">
        <v>27</v>
      </c>
    </row>
    <row r="13" spans="2:4" x14ac:dyDescent="0.45">
      <c r="B13" t="s">
        <v>4</v>
      </c>
      <c r="C13" s="4">
        <v>59734218</v>
      </c>
      <c r="D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288B-0ED9-448D-A493-8D1324FE0B9B}">
  <dimension ref="A1:D12"/>
  <sheetViews>
    <sheetView workbookViewId="0">
      <selection activeCell="B3" sqref="B3:B12"/>
    </sheetView>
  </sheetViews>
  <sheetFormatPr defaultRowHeight="18.5" x14ac:dyDescent="0.45"/>
  <cols>
    <col min="1" max="1" width="13.2109375" customWidth="1"/>
    <col min="2" max="2" width="12" customWidth="1"/>
    <col min="4" max="4" width="11.7109375" customWidth="1"/>
  </cols>
  <sheetData>
    <row r="1" spans="1:4" x14ac:dyDescent="0.45">
      <c r="A1" s="1" t="s">
        <v>0</v>
      </c>
      <c r="B1" s="1" t="s">
        <v>45</v>
      </c>
    </row>
    <row r="2" spans="1:4" x14ac:dyDescent="0.45">
      <c r="A2" s="5" t="s">
        <v>42</v>
      </c>
      <c r="B2" s="6">
        <f>VLOOKUP(A2,'Emp Data'!$A$2:$C$12, 3,0)</f>
        <v>43408</v>
      </c>
    </row>
    <row r="3" spans="1:4" x14ac:dyDescent="0.45">
      <c r="A3" s="5" t="s">
        <v>39</v>
      </c>
      <c r="B3" s="6">
        <f>VLOOKUP(A3,'Emp Data'!$A$2:$C$12, 3,0)</f>
        <v>43529</v>
      </c>
      <c r="D3" s="23" t="s">
        <v>114</v>
      </c>
    </row>
    <row r="4" spans="1:4" x14ac:dyDescent="0.45">
      <c r="A4" s="5" t="s">
        <v>33</v>
      </c>
      <c r="B4" s="6">
        <f>VLOOKUP(A4,'Emp Data'!$A$2:$C$12, 3,0)</f>
        <v>39862</v>
      </c>
    </row>
    <row r="5" spans="1:4" x14ac:dyDescent="0.45">
      <c r="A5" s="5" t="s">
        <v>36</v>
      </c>
      <c r="B5" s="6">
        <f>VLOOKUP(A5,'Emp Data'!$A$2:$C$12, 3,0)</f>
        <v>40534</v>
      </c>
    </row>
    <row r="6" spans="1:4" x14ac:dyDescent="0.45">
      <c r="A6" s="5" t="s">
        <v>41</v>
      </c>
      <c r="B6" s="6">
        <f>VLOOKUP(A6,'Emp Data'!$A$2:$C$12, 3,0)</f>
        <v>42739</v>
      </c>
    </row>
    <row r="7" spans="1:4" x14ac:dyDescent="0.45">
      <c r="A7" s="5" t="s">
        <v>35</v>
      </c>
      <c r="B7" s="6">
        <f>VLOOKUP(A7,'Emp Data'!$A$2:$C$12, 3,0)</f>
        <v>43430</v>
      </c>
    </row>
    <row r="8" spans="1:4" x14ac:dyDescent="0.45">
      <c r="A8" s="5" t="s">
        <v>38</v>
      </c>
      <c r="B8" s="6">
        <f>VLOOKUP(A8,'Emp Data'!$A$2:$C$12, 3,0)</f>
        <v>43179</v>
      </c>
    </row>
    <row r="9" spans="1:4" x14ac:dyDescent="0.45">
      <c r="A9" s="5" t="s">
        <v>43</v>
      </c>
      <c r="B9" s="6">
        <f>VLOOKUP(A9,'Emp Data'!$A$2:$C$12, 3,0)</f>
        <v>40598</v>
      </c>
    </row>
    <row r="10" spans="1:4" x14ac:dyDescent="0.45">
      <c r="A10" s="5" t="s">
        <v>40</v>
      </c>
      <c r="B10" s="6">
        <f>VLOOKUP(A10,'Emp Data'!$A$2:$C$12, 3,0)</f>
        <v>41353</v>
      </c>
    </row>
    <row r="11" spans="1:4" x14ac:dyDescent="0.45">
      <c r="A11" s="5" t="s">
        <v>34</v>
      </c>
      <c r="B11" s="6">
        <f>VLOOKUP(A11,'Emp Data'!$A$2:$C$12, 3,0)</f>
        <v>40129</v>
      </c>
    </row>
    <row r="12" spans="1:4" x14ac:dyDescent="0.45">
      <c r="A12" s="5" t="s">
        <v>37</v>
      </c>
      <c r="B12" s="6">
        <f>VLOOKUP(A12,'Emp Data'!$A$2:$C$12, 3,0)</f>
        <v>43451</v>
      </c>
    </row>
  </sheetData>
  <sortState ref="A1:A12">
    <sortCondition ref="A4: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9823-6FC7-4C50-9F40-887AA5344179}">
  <dimension ref="A1:C12"/>
  <sheetViews>
    <sheetView zoomScale="115" zoomScaleNormal="115" workbookViewId="0">
      <selection activeCell="B25" sqref="B25"/>
    </sheetView>
  </sheetViews>
  <sheetFormatPr defaultRowHeight="18.5" x14ac:dyDescent="0.45"/>
  <cols>
    <col min="1" max="1" width="11.78515625" bestFit="1" customWidth="1"/>
    <col min="3" max="3" width="10.28515625" bestFit="1" customWidth="1"/>
  </cols>
  <sheetData>
    <row r="1" spans="1:3" x14ac:dyDescent="0.45">
      <c r="A1" s="7" t="s">
        <v>44</v>
      </c>
      <c r="B1" s="7" t="s">
        <v>46</v>
      </c>
      <c r="C1" s="7" t="s">
        <v>45</v>
      </c>
    </row>
    <row r="2" spans="1:3" x14ac:dyDescent="0.45">
      <c r="A2" s="5" t="s">
        <v>33</v>
      </c>
      <c r="B2" s="5" t="s">
        <v>47</v>
      </c>
      <c r="C2" s="6">
        <v>39862</v>
      </c>
    </row>
    <row r="3" spans="1:3" x14ac:dyDescent="0.45">
      <c r="A3" s="5" t="s">
        <v>34</v>
      </c>
      <c r="B3" s="5" t="s">
        <v>48</v>
      </c>
      <c r="C3" s="6">
        <v>40129</v>
      </c>
    </row>
    <row r="4" spans="1:3" x14ac:dyDescent="0.45">
      <c r="A4" s="5" t="s">
        <v>35</v>
      </c>
      <c r="B4" s="5" t="s">
        <v>47</v>
      </c>
      <c r="C4" s="6">
        <v>43430</v>
      </c>
    </row>
    <row r="5" spans="1:3" x14ac:dyDescent="0.45">
      <c r="A5" s="5" t="s">
        <v>36</v>
      </c>
      <c r="B5" s="5" t="s">
        <v>49</v>
      </c>
      <c r="C5" s="6">
        <v>40534</v>
      </c>
    </row>
    <row r="6" spans="1:3" x14ac:dyDescent="0.45">
      <c r="A6" s="5" t="s">
        <v>37</v>
      </c>
      <c r="B6" s="5" t="s">
        <v>50</v>
      </c>
      <c r="C6" s="6">
        <v>43451</v>
      </c>
    </row>
    <row r="7" spans="1:3" x14ac:dyDescent="0.45">
      <c r="A7" s="5" t="s">
        <v>38</v>
      </c>
      <c r="B7" s="5" t="s">
        <v>50</v>
      </c>
      <c r="C7" s="6">
        <v>43179</v>
      </c>
    </row>
    <row r="8" spans="1:3" x14ac:dyDescent="0.45">
      <c r="A8" s="5" t="s">
        <v>39</v>
      </c>
      <c r="B8" s="5" t="s">
        <v>50</v>
      </c>
      <c r="C8" s="6">
        <v>43529</v>
      </c>
    </row>
    <row r="9" spans="1:3" x14ac:dyDescent="0.45">
      <c r="A9" s="5" t="s">
        <v>40</v>
      </c>
      <c r="B9" s="5" t="s">
        <v>49</v>
      </c>
      <c r="C9" s="6">
        <v>41353</v>
      </c>
    </row>
    <row r="10" spans="1:3" x14ac:dyDescent="0.45">
      <c r="A10" s="5" t="s">
        <v>41</v>
      </c>
      <c r="B10" s="5" t="s">
        <v>47</v>
      </c>
      <c r="C10" s="6">
        <v>42739</v>
      </c>
    </row>
    <row r="11" spans="1:3" x14ac:dyDescent="0.45">
      <c r="A11" s="5" t="s">
        <v>42</v>
      </c>
      <c r="B11" s="5" t="s">
        <v>47</v>
      </c>
      <c r="C11" s="6">
        <v>43408</v>
      </c>
    </row>
    <row r="12" spans="1:3" x14ac:dyDescent="0.45">
      <c r="A12" s="5" t="s">
        <v>43</v>
      </c>
      <c r="B12" s="5" t="s">
        <v>48</v>
      </c>
      <c r="C12" s="6">
        <v>40598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14D4-0733-4519-91B8-4ACC4445C8BA}">
  <dimension ref="A1:F12"/>
  <sheetViews>
    <sheetView zoomScale="115" zoomScaleNormal="115" workbookViewId="0">
      <selection activeCell="F5" sqref="F5"/>
    </sheetView>
  </sheetViews>
  <sheetFormatPr defaultRowHeight="18.5" x14ac:dyDescent="0.45"/>
  <cols>
    <col min="6" max="6" width="10.42578125" customWidth="1"/>
  </cols>
  <sheetData>
    <row r="1" spans="1:6" x14ac:dyDescent="0.45">
      <c r="A1" s="14" t="s">
        <v>66</v>
      </c>
      <c r="B1" s="14" t="s">
        <v>67</v>
      </c>
      <c r="C1" s="14" t="s">
        <v>47</v>
      </c>
    </row>
    <row r="2" spans="1:6" x14ac:dyDescent="0.45">
      <c r="A2" t="s">
        <v>69</v>
      </c>
      <c r="B2" t="s">
        <v>72</v>
      </c>
      <c r="C2" s="21">
        <v>3445</v>
      </c>
      <c r="E2" s="16" t="s">
        <v>67</v>
      </c>
      <c r="F2" s="16" t="s">
        <v>68</v>
      </c>
    </row>
    <row r="3" spans="1:6" x14ac:dyDescent="0.45">
      <c r="A3" t="s">
        <v>70</v>
      </c>
      <c r="B3" t="s">
        <v>73</v>
      </c>
      <c r="C3" s="21">
        <v>3939</v>
      </c>
      <c r="E3" t="s">
        <v>73</v>
      </c>
      <c r="F3" s="9">
        <f ca="1">SUMIF($B$1:$B$12,$E$3,$C$2:$C$12)</f>
        <v>8508</v>
      </c>
    </row>
    <row r="4" spans="1:6" x14ac:dyDescent="0.45">
      <c r="A4" t="s">
        <v>70</v>
      </c>
      <c r="B4" t="s">
        <v>72</v>
      </c>
      <c r="C4" s="21">
        <v>3792</v>
      </c>
      <c r="E4" s="23" t="s">
        <v>109</v>
      </c>
    </row>
    <row r="5" spans="1:6" x14ac:dyDescent="0.45">
      <c r="A5" t="s">
        <v>71</v>
      </c>
      <c r="B5" t="s">
        <v>72</v>
      </c>
      <c r="C5" s="21">
        <v>2873</v>
      </c>
      <c r="E5" t="s">
        <v>73</v>
      </c>
      <c r="F5" s="9">
        <f>SUMIF($B$2:$B$12,$E$3,$C$2:$C$12)</f>
        <v>10022</v>
      </c>
    </row>
    <row r="6" spans="1:6" x14ac:dyDescent="0.45">
      <c r="A6" t="s">
        <v>70</v>
      </c>
      <c r="B6" t="s">
        <v>73</v>
      </c>
      <c r="C6" s="21">
        <v>2100</v>
      </c>
    </row>
    <row r="7" spans="1:6" x14ac:dyDescent="0.45">
      <c r="A7" t="s">
        <v>69</v>
      </c>
      <c r="B7" t="s">
        <v>72</v>
      </c>
      <c r="C7" s="21">
        <v>3417</v>
      </c>
    </row>
    <row r="8" spans="1:6" x14ac:dyDescent="0.45">
      <c r="A8" t="s">
        <v>69</v>
      </c>
      <c r="B8" t="s">
        <v>72</v>
      </c>
      <c r="C8" s="21">
        <v>2070</v>
      </c>
    </row>
    <row r="9" spans="1:6" x14ac:dyDescent="0.45">
      <c r="A9" t="s">
        <v>69</v>
      </c>
      <c r="B9" t="s">
        <v>72</v>
      </c>
      <c r="C9" s="21">
        <v>1270</v>
      </c>
    </row>
    <row r="10" spans="1:6" x14ac:dyDescent="0.45">
      <c r="A10" t="s">
        <v>70</v>
      </c>
      <c r="B10" t="s">
        <v>73</v>
      </c>
      <c r="C10" s="21">
        <v>3983</v>
      </c>
    </row>
    <row r="11" spans="1:6" x14ac:dyDescent="0.45">
      <c r="A11" t="s">
        <v>71</v>
      </c>
      <c r="B11" t="s">
        <v>72</v>
      </c>
      <c r="C11" s="21">
        <v>1299</v>
      </c>
    </row>
    <row r="12" spans="1:6" x14ac:dyDescent="0.45">
      <c r="A12" t="s">
        <v>69</v>
      </c>
      <c r="B12" t="s">
        <v>72</v>
      </c>
      <c r="C12" s="21">
        <v>2231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E941-BA4C-4B60-B82E-39975D28ACAD}">
  <dimension ref="A1:D15"/>
  <sheetViews>
    <sheetView workbookViewId="0">
      <selection activeCell="D6" sqref="D6"/>
    </sheetView>
  </sheetViews>
  <sheetFormatPr defaultRowHeight="18.5" x14ac:dyDescent="0.45"/>
  <cols>
    <col min="1" max="1" width="13.42578125" customWidth="1"/>
    <col min="2" max="2" width="11.2109375" customWidth="1"/>
  </cols>
  <sheetData>
    <row r="1" spans="1:4" x14ac:dyDescent="0.45">
      <c r="A1" s="13" t="s">
        <v>79</v>
      </c>
      <c r="B1" s="13" t="s">
        <v>85</v>
      </c>
    </row>
    <row r="2" spans="1:4" x14ac:dyDescent="0.45">
      <c r="A2" s="17" t="s">
        <v>82</v>
      </c>
      <c r="B2" t="str">
        <f>MID(A2,FIND("A",A2),4)</f>
        <v>A991</v>
      </c>
    </row>
    <row r="3" spans="1:4" x14ac:dyDescent="0.45">
      <c r="A3" s="17" t="s">
        <v>80</v>
      </c>
      <c r="B3" t="str">
        <f t="shared" ref="B3:B7" si="0">MID(A3,FIND("A",A3),4)</f>
        <v>A408</v>
      </c>
    </row>
    <row r="4" spans="1:4" x14ac:dyDescent="0.45">
      <c r="A4" s="17" t="s">
        <v>81</v>
      </c>
      <c r="B4" t="str">
        <f t="shared" si="0"/>
        <v>A300</v>
      </c>
    </row>
    <row r="5" spans="1:4" x14ac:dyDescent="0.45">
      <c r="A5" s="17" t="s">
        <v>86</v>
      </c>
      <c r="B5" t="e">
        <f t="shared" si="0"/>
        <v>#VALUE!</v>
      </c>
      <c r="D5" s="23" t="s">
        <v>111</v>
      </c>
    </row>
    <row r="6" spans="1:4" x14ac:dyDescent="0.45">
      <c r="A6" s="17" t="s">
        <v>84</v>
      </c>
      <c r="B6" t="str">
        <f t="shared" si="0"/>
        <v>A553</v>
      </c>
    </row>
    <row r="7" spans="1:4" x14ac:dyDescent="0.45">
      <c r="A7" s="17" t="s">
        <v>83</v>
      </c>
      <c r="B7" t="str">
        <f t="shared" si="0"/>
        <v>A046</v>
      </c>
    </row>
    <row r="8" spans="1:4" x14ac:dyDescent="0.45">
      <c r="A8" s="17"/>
    </row>
    <row r="9" spans="1:4" x14ac:dyDescent="0.45">
      <c r="A9" s="13" t="s">
        <v>79</v>
      </c>
      <c r="B9" s="13" t="s">
        <v>85</v>
      </c>
    </row>
    <row r="10" spans="1:4" x14ac:dyDescent="0.45">
      <c r="A10" s="17" t="s">
        <v>82</v>
      </c>
      <c r="B10" t="str">
        <f>MID(A10,FIND("A",A10),4)</f>
        <v>A991</v>
      </c>
    </row>
    <row r="11" spans="1:4" x14ac:dyDescent="0.45">
      <c r="A11" s="17" t="s">
        <v>80</v>
      </c>
      <c r="B11" t="str">
        <f t="shared" ref="B11:B15" si="1">MID(A11,FIND("A",A11),4)</f>
        <v>A408</v>
      </c>
    </row>
    <row r="12" spans="1:4" x14ac:dyDescent="0.45">
      <c r="A12" s="17" t="s">
        <v>81</v>
      </c>
      <c r="B12" t="str">
        <f t="shared" si="1"/>
        <v>A300</v>
      </c>
    </row>
    <row r="13" spans="1:4" x14ac:dyDescent="0.45">
      <c r="A13" s="17" t="s">
        <v>110</v>
      </c>
      <c r="B13" t="str">
        <f t="shared" si="1"/>
        <v>A712</v>
      </c>
    </row>
    <row r="14" spans="1:4" x14ac:dyDescent="0.45">
      <c r="A14" s="17" t="s">
        <v>84</v>
      </c>
      <c r="B14" t="str">
        <f t="shared" si="1"/>
        <v>A553</v>
      </c>
    </row>
    <row r="15" spans="1:4" x14ac:dyDescent="0.45">
      <c r="A15" s="17" t="s">
        <v>83</v>
      </c>
      <c r="B15" t="str">
        <f t="shared" si="1"/>
        <v>A046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DDA-B36D-42F8-9C8F-85858CE7DDB9}">
  <dimension ref="A1:B17"/>
  <sheetViews>
    <sheetView topLeftCell="A6" zoomScale="115" zoomScaleNormal="115" workbookViewId="0">
      <selection activeCell="A18" sqref="A18"/>
    </sheetView>
  </sheetViews>
  <sheetFormatPr defaultRowHeight="18.5" x14ac:dyDescent="0.45"/>
  <sheetData>
    <row r="1" spans="1:2" x14ac:dyDescent="0.45">
      <c r="A1" s="8" t="s">
        <v>51</v>
      </c>
      <c r="B1" s="8" t="s">
        <v>47</v>
      </c>
    </row>
    <row r="2" spans="1:2" x14ac:dyDescent="0.45">
      <c r="A2" t="s">
        <v>52</v>
      </c>
      <c r="B2" s="9">
        <v>3954</v>
      </c>
    </row>
    <row r="3" spans="1:2" x14ac:dyDescent="0.45">
      <c r="A3" t="s">
        <v>53</v>
      </c>
      <c r="B3" s="9">
        <v>2440</v>
      </c>
    </row>
    <row r="4" spans="1:2" x14ac:dyDescent="0.45">
      <c r="A4" t="s">
        <v>54</v>
      </c>
      <c r="B4" s="9">
        <v>3013</v>
      </c>
    </row>
    <row r="5" spans="1:2" x14ac:dyDescent="0.45">
      <c r="A5" t="s">
        <v>55</v>
      </c>
      <c r="B5" s="9">
        <v>3426</v>
      </c>
    </row>
    <row r="6" spans="1:2" x14ac:dyDescent="0.45">
      <c r="A6" t="s">
        <v>56</v>
      </c>
      <c r="B6" s="9">
        <v>3845</v>
      </c>
    </row>
    <row r="7" spans="1:2" x14ac:dyDescent="0.45">
      <c r="A7" t="s">
        <v>57</v>
      </c>
      <c r="B7" s="9">
        <v>3647</v>
      </c>
    </row>
    <row r="8" spans="1:2" x14ac:dyDescent="0.45">
      <c r="A8" t="s">
        <v>58</v>
      </c>
      <c r="B8" s="9">
        <v>1507</v>
      </c>
    </row>
    <row r="9" spans="1:2" x14ac:dyDescent="0.45">
      <c r="A9" t="s">
        <v>59</v>
      </c>
      <c r="B9" s="9">
        <v>2169</v>
      </c>
    </row>
    <row r="10" spans="1:2" x14ac:dyDescent="0.45">
      <c r="A10" t="s">
        <v>60</v>
      </c>
      <c r="B10" s="9">
        <v>3976</v>
      </c>
    </row>
    <row r="11" spans="1:2" x14ac:dyDescent="0.45">
      <c r="A11" t="s">
        <v>61</v>
      </c>
      <c r="B11" s="11">
        <v>3128</v>
      </c>
    </row>
    <row r="12" spans="1:2" x14ac:dyDescent="0.45">
      <c r="A12" t="s">
        <v>62</v>
      </c>
      <c r="B12" s="9">
        <v>1383</v>
      </c>
    </row>
    <row r="13" spans="1:2" x14ac:dyDescent="0.45">
      <c r="A13" t="s">
        <v>63</v>
      </c>
      <c r="B13" s="9">
        <v>3122</v>
      </c>
    </row>
    <row r="15" spans="1:2" x14ac:dyDescent="0.45">
      <c r="B15" s="10">
        <f>-SUM(B2:B13)</f>
        <v>-35610</v>
      </c>
    </row>
    <row r="16" spans="1:2" x14ac:dyDescent="0.45">
      <c r="A16" s="30" t="s">
        <v>112</v>
      </c>
    </row>
    <row r="17" spans="2:2" x14ac:dyDescent="0.45">
      <c r="B17" s="10">
        <f>SUM(B2:B13)</f>
        <v>35610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92C9-951D-48B3-8D14-BC2CDFACAD86}">
  <dimension ref="B2:C6"/>
  <sheetViews>
    <sheetView zoomScale="115" zoomScaleNormal="115" workbookViewId="0">
      <selection activeCell="F16" sqref="F16"/>
    </sheetView>
  </sheetViews>
  <sheetFormatPr defaultRowHeight="18.5" x14ac:dyDescent="0.45"/>
  <cols>
    <col min="2" max="2" width="9.78515625" bestFit="1" customWidth="1"/>
    <col min="3" max="3" width="9.28515625" customWidth="1"/>
  </cols>
  <sheetData>
    <row r="2" spans="2:3" x14ac:dyDescent="0.45">
      <c r="B2" s="18" t="s">
        <v>0</v>
      </c>
      <c r="C2" s="18" t="s">
        <v>89</v>
      </c>
    </row>
    <row r="3" spans="2:3" x14ac:dyDescent="0.45">
      <c r="B3" t="s">
        <v>97</v>
      </c>
      <c r="C3" s="19" t="e">
        <f>INDEX(Data!$B$1:$D$12,MATCH($B$3,Data!$B:$B,0),MATCH($C$2,Data!$1:$1,0))</f>
        <v>#REF!</v>
      </c>
    </row>
    <row r="5" spans="2:3" x14ac:dyDescent="0.45">
      <c r="B5" t="s">
        <v>97</v>
      </c>
      <c r="C5" s="19">
        <f>INDEX(Data!$B$1:$D$12,MATCH($B$3,Data!$B:$B,0),MATCH($C$2,Data!$B$1:$D$1,0))</f>
        <v>41820</v>
      </c>
    </row>
    <row r="6" spans="2:3" x14ac:dyDescent="0.45">
      <c r="B6" s="23" t="s">
        <v>106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066-0640-4365-B799-EBF70583149B}">
  <dimension ref="A1:D12"/>
  <sheetViews>
    <sheetView tabSelected="1" workbookViewId="0">
      <selection activeCell="A2" sqref="A2"/>
    </sheetView>
  </sheetViews>
  <sheetFormatPr defaultRowHeight="18.5" x14ac:dyDescent="0.45"/>
  <cols>
    <col min="2" max="2" width="15.7109375" bestFit="1" customWidth="1"/>
    <col min="3" max="3" width="9.5" bestFit="1" customWidth="1"/>
  </cols>
  <sheetData>
    <row r="1" spans="1:4" x14ac:dyDescent="0.45">
      <c r="A1" s="20" t="s">
        <v>87</v>
      </c>
      <c r="B1" s="20" t="s">
        <v>0</v>
      </c>
      <c r="C1" s="20" t="s">
        <v>88</v>
      </c>
      <c r="D1" s="20" t="s">
        <v>89</v>
      </c>
    </row>
    <row r="2" spans="1:4" x14ac:dyDescent="0.45">
      <c r="A2">
        <v>1</v>
      </c>
      <c r="B2" t="s">
        <v>92</v>
      </c>
      <c r="C2" t="s">
        <v>47</v>
      </c>
      <c r="D2" s="9">
        <v>41936</v>
      </c>
    </row>
    <row r="3" spans="1:4" x14ac:dyDescent="0.45">
      <c r="A3">
        <v>2</v>
      </c>
      <c r="B3" t="s">
        <v>93</v>
      </c>
      <c r="C3" t="s">
        <v>49</v>
      </c>
      <c r="D3" s="9">
        <v>23669</v>
      </c>
    </row>
    <row r="4" spans="1:4" x14ac:dyDescent="0.45">
      <c r="A4">
        <v>3</v>
      </c>
      <c r="B4" t="s">
        <v>94</v>
      </c>
      <c r="C4" t="s">
        <v>49</v>
      </c>
      <c r="D4" s="9">
        <v>30978</v>
      </c>
    </row>
    <row r="5" spans="1:4" x14ac:dyDescent="0.45">
      <c r="A5">
        <v>4</v>
      </c>
      <c r="B5" t="s">
        <v>95</v>
      </c>
      <c r="C5" t="s">
        <v>90</v>
      </c>
      <c r="D5" s="9">
        <v>41813</v>
      </c>
    </row>
    <row r="6" spans="1:4" x14ac:dyDescent="0.45">
      <c r="A6">
        <v>5</v>
      </c>
      <c r="B6" t="s">
        <v>96</v>
      </c>
      <c r="C6" t="s">
        <v>47</v>
      </c>
      <c r="D6" s="9">
        <v>23559</v>
      </c>
    </row>
    <row r="7" spans="1:4" x14ac:dyDescent="0.45">
      <c r="A7">
        <v>6</v>
      </c>
      <c r="B7" t="s">
        <v>97</v>
      </c>
      <c r="C7" t="s">
        <v>90</v>
      </c>
      <c r="D7" s="9">
        <v>41820</v>
      </c>
    </row>
    <row r="8" spans="1:4" x14ac:dyDescent="0.45">
      <c r="A8">
        <v>7</v>
      </c>
      <c r="B8" t="s">
        <v>98</v>
      </c>
      <c r="C8" t="s">
        <v>90</v>
      </c>
      <c r="D8" s="9">
        <v>41417</v>
      </c>
    </row>
    <row r="9" spans="1:4" x14ac:dyDescent="0.45">
      <c r="A9">
        <v>8</v>
      </c>
      <c r="B9" t="s">
        <v>99</v>
      </c>
      <c r="C9" t="s">
        <v>91</v>
      </c>
      <c r="D9" s="9">
        <v>33758</v>
      </c>
    </row>
    <row r="10" spans="1:4" x14ac:dyDescent="0.45">
      <c r="A10">
        <v>9</v>
      </c>
      <c r="B10" t="s">
        <v>100</v>
      </c>
      <c r="C10" t="s">
        <v>49</v>
      </c>
      <c r="D10" s="9">
        <v>28096</v>
      </c>
    </row>
    <row r="11" spans="1:4" x14ac:dyDescent="0.45">
      <c r="A11">
        <v>10</v>
      </c>
      <c r="B11" t="s">
        <v>101</v>
      </c>
      <c r="C11" t="s">
        <v>48</v>
      </c>
      <c r="D11" s="9">
        <v>24421</v>
      </c>
    </row>
    <row r="12" spans="1:4" x14ac:dyDescent="0.45">
      <c r="A12">
        <v>11</v>
      </c>
      <c r="B12" t="s">
        <v>102</v>
      </c>
      <c r="C12" t="s">
        <v>49</v>
      </c>
      <c r="D12" s="9">
        <v>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#1</vt:lpstr>
      <vt:lpstr>#2</vt:lpstr>
      <vt:lpstr>#3</vt:lpstr>
      <vt:lpstr>#4</vt:lpstr>
      <vt:lpstr>#5</vt:lpstr>
      <vt:lpstr>Country Data</vt:lpstr>
      <vt:lpstr>#6</vt:lpstr>
      <vt:lpstr>Emp Data</vt:lpstr>
      <vt:lpstr>#7</vt:lpstr>
      <vt:lpstr>#8</vt:lpstr>
      <vt:lpstr>#9</vt:lpstr>
      <vt:lpstr>#10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Oksana</cp:lastModifiedBy>
  <dcterms:created xsi:type="dcterms:W3CDTF">2021-01-10T19:06:25Z</dcterms:created>
  <dcterms:modified xsi:type="dcterms:W3CDTF">2025-04-06T23:44:14Z</dcterms:modified>
</cp:coreProperties>
</file>