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IT_Course\AVR_Projects\Electric_Water_Heater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9" i="1"/>
  <c r="F18" i="1"/>
  <c r="L17" i="1"/>
  <c r="L16" i="1"/>
  <c r="N16" i="1" s="1"/>
  <c r="L15" i="1"/>
  <c r="L14" i="1"/>
  <c r="L13" i="1"/>
  <c r="N13" i="1" s="1"/>
  <c r="L12" i="1"/>
  <c r="L11" i="1"/>
  <c r="L10" i="1"/>
  <c r="L9" i="1"/>
  <c r="N9" i="1" s="1"/>
  <c r="L8" i="1"/>
  <c r="N8" i="1" s="1"/>
  <c r="L7" i="1"/>
  <c r="L6" i="1"/>
  <c r="L5" i="1"/>
  <c r="N5" i="1" s="1"/>
  <c r="L4" i="1"/>
  <c r="N4" i="1" s="1"/>
  <c r="L3" i="1"/>
  <c r="L2" i="1"/>
  <c r="J18" i="1"/>
  <c r="I18" i="1"/>
  <c r="J15" i="1"/>
  <c r="G16" i="1"/>
  <c r="F19" i="1"/>
  <c r="E1" i="1"/>
  <c r="E16" i="1" s="1"/>
  <c r="F16" i="1" s="1"/>
  <c r="N3" i="1" l="1"/>
  <c r="N7" i="1"/>
  <c r="N11" i="1"/>
  <c r="N15" i="1"/>
  <c r="N12" i="1"/>
  <c r="N17" i="1"/>
  <c r="N6" i="1"/>
  <c r="N10" i="1"/>
  <c r="N14" i="1"/>
  <c r="N2" i="1"/>
  <c r="G8" i="1"/>
  <c r="G9" i="1"/>
  <c r="H9" i="1" s="1"/>
  <c r="G2" i="1"/>
  <c r="I2" i="1" s="1"/>
  <c r="J2" i="1" s="1"/>
  <c r="G13" i="1"/>
  <c r="H13" i="1" s="1"/>
  <c r="G4" i="1"/>
  <c r="I4" i="1" s="1"/>
  <c r="J4" i="1" s="1"/>
  <c r="H4" i="1"/>
  <c r="G14" i="1"/>
  <c r="I13" i="1"/>
  <c r="J13" i="1" s="1"/>
  <c r="G5" i="1"/>
  <c r="G10" i="1"/>
  <c r="G17" i="1"/>
  <c r="H17" i="1" s="1"/>
  <c r="I9" i="1"/>
  <c r="J9" i="1" s="1"/>
  <c r="G6" i="1"/>
  <c r="G12" i="1"/>
  <c r="I16" i="1"/>
  <c r="J16" i="1" s="1"/>
  <c r="H16" i="1"/>
  <c r="I17" i="1"/>
  <c r="J17" i="1" s="1"/>
  <c r="H2" i="1"/>
  <c r="G3" i="1"/>
  <c r="G7" i="1"/>
  <c r="G11" i="1"/>
  <c r="G15" i="1"/>
  <c r="E17" i="1"/>
  <c r="F17" i="1" s="1"/>
  <c r="E6" i="1"/>
  <c r="F6" i="1" s="1"/>
  <c r="E9" i="1"/>
  <c r="F9" i="1" s="1"/>
  <c r="E2" i="1"/>
  <c r="F2" i="1" s="1"/>
  <c r="E14" i="1"/>
  <c r="F14" i="1" s="1"/>
  <c r="E3" i="1"/>
  <c r="F3" i="1" s="1"/>
  <c r="E7" i="1"/>
  <c r="F7" i="1" s="1"/>
  <c r="E11" i="1"/>
  <c r="F11" i="1" s="1"/>
  <c r="E15" i="1"/>
  <c r="F15" i="1" s="1"/>
  <c r="E5" i="1"/>
  <c r="F5" i="1" s="1"/>
  <c r="E13" i="1"/>
  <c r="F13" i="1" s="1"/>
  <c r="E10" i="1"/>
  <c r="F10" i="1" s="1"/>
  <c r="E4" i="1"/>
  <c r="F4" i="1" s="1"/>
  <c r="E8" i="1"/>
  <c r="F8" i="1" s="1"/>
  <c r="E12" i="1"/>
  <c r="F12" i="1" s="1"/>
  <c r="I8" i="1" l="1"/>
  <c r="J8" i="1" s="1"/>
  <c r="H8" i="1"/>
  <c r="I12" i="1"/>
  <c r="J12" i="1" s="1"/>
  <c r="H12" i="1"/>
  <c r="H5" i="1"/>
  <c r="I5" i="1"/>
  <c r="J5" i="1" s="1"/>
  <c r="H10" i="1"/>
  <c r="I10" i="1"/>
  <c r="J10" i="1" s="1"/>
  <c r="H6" i="1"/>
  <c r="I6" i="1"/>
  <c r="J6" i="1" s="1"/>
  <c r="H14" i="1"/>
  <c r="I14" i="1"/>
  <c r="J14" i="1" s="1"/>
  <c r="H11" i="1"/>
  <c r="I11" i="1"/>
  <c r="J11" i="1" s="1"/>
  <c r="H3" i="1"/>
  <c r="I3" i="1"/>
  <c r="J3" i="1" s="1"/>
  <c r="H7" i="1"/>
  <c r="I7" i="1"/>
  <c r="J7" i="1" s="1"/>
  <c r="H15" i="1"/>
  <c r="I15" i="1"/>
</calcChain>
</file>

<file path=xl/sharedStrings.xml><?xml version="1.0" encoding="utf-8"?>
<sst xmlns="http://schemas.openxmlformats.org/spreadsheetml/2006/main" count="8" uniqueCount="8">
  <si>
    <t>Set point</t>
  </si>
  <si>
    <t>Voltage</t>
  </si>
  <si>
    <t>Act reading</t>
  </si>
  <si>
    <t>Average</t>
  </si>
  <si>
    <t>Av. Dev.</t>
  </si>
  <si>
    <t>+/- Error</t>
  </si>
  <si>
    <t>Calc. Temp</t>
  </si>
  <si>
    <t>Disp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</si>
</sst>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Sheet1!$E$1:$E$19</c:f>
              <c:strCache>
                <c:ptCount val="19"/>
                <c:pt idx="0">
                  <c:v>0.2048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50</c:v>
                </c:pt>
                <c:pt idx="17">
                  <c:v>Average</c:v>
                </c:pt>
                <c:pt idx="18">
                  <c:v>Av. Dev.</c:v>
                </c:pt>
              </c:strCache>
            </c:strRef>
          </c:cat>
          <c:val>
            <c:numRef>
              <c:f>Sheet1!$F$1:$F$19</c:f>
              <c:numCache>
                <c:formatCode>General</c:formatCode>
                <c:ptCount val="19"/>
                <c:pt idx="1">
                  <c:v>1.9230769230769231</c:v>
                </c:pt>
                <c:pt idx="2">
                  <c:v>2</c:v>
                </c:pt>
                <c:pt idx="3">
                  <c:v>1.9444444444444444</c:v>
                </c:pt>
                <c:pt idx="4">
                  <c:v>1.9047619047619047</c:v>
                </c:pt>
                <c:pt idx="5">
                  <c:v>1.9565217391304348</c:v>
                </c:pt>
                <c:pt idx="6">
                  <c:v>1.9230769230769231</c:v>
                </c:pt>
                <c:pt idx="7">
                  <c:v>1.896551724137931</c:v>
                </c:pt>
                <c:pt idx="8">
                  <c:v>1.935483870967742</c:v>
                </c:pt>
                <c:pt idx="9">
                  <c:v>1.9696969696969697</c:v>
                </c:pt>
                <c:pt idx="10">
                  <c:v>1.9444444444444444</c:v>
                </c:pt>
                <c:pt idx="11">
                  <c:v>1.9230769230769231</c:v>
                </c:pt>
                <c:pt idx="12">
                  <c:v>1.9512195121951219</c:v>
                </c:pt>
                <c:pt idx="13">
                  <c:v>1.9318181818181819</c:v>
                </c:pt>
                <c:pt idx="14">
                  <c:v>1.9565217391304348</c:v>
                </c:pt>
                <c:pt idx="15">
                  <c:v>1.9387755102040816</c:v>
                </c:pt>
                <c:pt idx="16">
                  <c:v>1.96</c:v>
                </c:pt>
                <c:pt idx="17">
                  <c:v>1.9412169256351537</c:v>
                </c:pt>
                <c:pt idx="18">
                  <c:v>1.9139180495077471E-2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B-46CC-BD5B-80478638CF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Sheet1!$E$1:$E$19</c:f>
              <c:strCache>
                <c:ptCount val="19"/>
                <c:pt idx="0">
                  <c:v>0.2048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50</c:v>
                </c:pt>
                <c:pt idx="17">
                  <c:v>Average</c:v>
                </c:pt>
                <c:pt idx="18">
                  <c:v>Av. Dev.</c:v>
                </c:pt>
              </c:strCache>
            </c:strRef>
          </c:cat>
          <c:val>
            <c:numRef>
              <c:f>Sheet1!$G$1:$G$19</c:f>
              <c:numCache>
                <c:formatCode>General</c:formatCode>
                <c:ptCount val="19"/>
                <c:pt idx="1">
                  <c:v>1.8140002558230561E-2</c:v>
                </c:pt>
                <c:pt idx="2">
                  <c:v>-5.8783074364846311E-2</c:v>
                </c:pt>
                <c:pt idx="3">
                  <c:v>-3.2275188092907303E-3</c:v>
                </c:pt>
                <c:pt idx="4">
                  <c:v>3.6455020873249033E-2</c:v>
                </c:pt>
                <c:pt idx="5">
                  <c:v>-1.5304813495281122E-2</c:v>
                </c:pt>
                <c:pt idx="6">
                  <c:v>1.8140002558230561E-2</c:v>
                </c:pt>
                <c:pt idx="7">
                  <c:v>4.466520149722264E-2</c:v>
                </c:pt>
                <c:pt idx="8">
                  <c:v>5.7330546674116967E-3</c:v>
                </c:pt>
                <c:pt idx="9">
                  <c:v>-2.8480044061816034E-2</c:v>
                </c:pt>
                <c:pt idx="10">
                  <c:v>-3.2275188092907303E-3</c:v>
                </c:pt>
                <c:pt idx="11">
                  <c:v>1.8140002558230561E-2</c:v>
                </c:pt>
                <c:pt idx="12">
                  <c:v>-1.0002586559968218E-2</c:v>
                </c:pt>
                <c:pt idx="13">
                  <c:v>9.3987438169718107E-3</c:v>
                </c:pt>
                <c:pt idx="14">
                  <c:v>-1.5304813495281122E-2</c:v>
                </c:pt>
                <c:pt idx="15">
                  <c:v>2.4414154310721248E-3</c:v>
                </c:pt>
                <c:pt idx="16">
                  <c:v>-1.8783074364846275E-2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B-46CC-BD5B-80478638CF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Sheet1!$E$1:$E$19</c:f>
              <c:strCache>
                <c:ptCount val="19"/>
                <c:pt idx="0">
                  <c:v>0.2048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50</c:v>
                </c:pt>
                <c:pt idx="17">
                  <c:v>Average</c:v>
                </c:pt>
                <c:pt idx="18">
                  <c:v>Av. Dev.</c:v>
                </c:pt>
              </c:strCache>
            </c:strRef>
          </c:cat>
          <c:val>
            <c:numRef>
              <c:f>Sheet1!$H$1:$H$19</c:f>
              <c:numCache>
                <c:formatCode>General</c:formatCode>
                <c:ptCount val="19"/>
                <c:pt idx="1">
                  <c:v>0.94779411077167619</c:v>
                </c:pt>
                <c:pt idx="2">
                  <c:v>-3.07134751041013</c:v>
                </c:pt>
                <c:pt idx="3">
                  <c:v>-0.16863411733437786</c:v>
                </c:pt>
                <c:pt idx="4">
                  <c:v>1.9047325920054485</c:v>
                </c:pt>
                <c:pt idx="5">
                  <c:v>-0.79965876800302216</c:v>
                </c:pt>
                <c:pt idx="6">
                  <c:v>0.94779411077167619</c:v>
                </c:pt>
                <c:pt idx="7">
                  <c:v>2.3337050146274745</c:v>
                </c:pt>
                <c:pt idx="8">
                  <c:v>0.29954546219396477</c:v>
                </c:pt>
                <c:pt idx="9">
                  <c:v>-1.4880492960051763</c:v>
                </c:pt>
                <c:pt idx="10">
                  <c:v>-0.16863411733437786</c:v>
                </c:pt>
                <c:pt idx="11">
                  <c:v>0.94779411077167619</c:v>
                </c:pt>
                <c:pt idx="12">
                  <c:v>-0.52262355551434647</c:v>
                </c:pt>
                <c:pt idx="13">
                  <c:v>0.49107347200101564</c:v>
                </c:pt>
                <c:pt idx="14">
                  <c:v>-0.79965876800302216</c:v>
                </c:pt>
                <c:pt idx="15">
                  <c:v>0.12756112685702756</c:v>
                </c:pt>
                <c:pt idx="16">
                  <c:v>-0.98139386739558754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CC-BD5B-80478638CF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Sheet1!$E$1:$E$19</c:f>
              <c:strCache>
                <c:ptCount val="19"/>
                <c:pt idx="0">
                  <c:v>0.2048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50</c:v>
                </c:pt>
                <c:pt idx="17">
                  <c:v>Average</c:v>
                </c:pt>
                <c:pt idx="18">
                  <c:v>Av. Dev.</c:v>
                </c:pt>
              </c:strCache>
            </c:strRef>
          </c:cat>
          <c:val>
            <c:numRef>
              <c:f>Sheet1!$I$1:$I$19</c:f>
              <c:numCache>
                <c:formatCode>General</c:formatCode>
                <c:ptCount val="19"/>
                <c:pt idx="1">
                  <c:v>0.45350006395576403</c:v>
                </c:pt>
                <c:pt idx="2">
                  <c:v>-1.7634922309453893</c:v>
                </c:pt>
                <c:pt idx="3">
                  <c:v>-0.11296315832517556</c:v>
                </c:pt>
                <c:pt idx="4">
                  <c:v>1.4582008349299613</c:v>
                </c:pt>
                <c:pt idx="5">
                  <c:v>-0.6887166072876505</c:v>
                </c:pt>
                <c:pt idx="6">
                  <c:v>0.90700012791152806</c:v>
                </c:pt>
                <c:pt idx="7">
                  <c:v>2.4565860823472452</c:v>
                </c:pt>
                <c:pt idx="8">
                  <c:v>0.3439832800447018</c:v>
                </c:pt>
                <c:pt idx="9">
                  <c:v>-1.8512028640180422</c:v>
                </c:pt>
                <c:pt idx="10">
                  <c:v>-0.22592631665035112</c:v>
                </c:pt>
                <c:pt idx="11">
                  <c:v>1.3605001918672921</c:v>
                </c:pt>
                <c:pt idx="12">
                  <c:v>-0.80020692479745748</c:v>
                </c:pt>
                <c:pt idx="13">
                  <c:v>0.79889322444260391</c:v>
                </c:pt>
                <c:pt idx="14">
                  <c:v>-1.377433214575301</c:v>
                </c:pt>
                <c:pt idx="15">
                  <c:v>0.23193446595185185</c:v>
                </c:pt>
                <c:pt idx="16">
                  <c:v>-1.840741287754935</c:v>
                </c:pt>
                <c:pt idx="17">
                  <c:v>0.21395557479889801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CC-BD5B-80478638CF9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Sheet1!$E$1:$E$19</c:f>
              <c:strCache>
                <c:ptCount val="19"/>
                <c:pt idx="0">
                  <c:v>0.2048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50</c:v>
                </c:pt>
                <c:pt idx="17">
                  <c:v>Average</c:v>
                </c:pt>
                <c:pt idx="18">
                  <c:v>Av. Dev.</c:v>
                </c:pt>
              </c:strCache>
            </c:strRef>
          </c:cat>
          <c:val>
            <c:numRef>
              <c:f>Sheet1!$J$1:$J$19</c:f>
              <c:numCache>
                <c:formatCode>General</c:formatCode>
                <c:ptCount val="19"/>
                <c:pt idx="1">
                  <c:v>0.54649993604423597</c:v>
                </c:pt>
                <c:pt idx="2">
                  <c:v>2.7634922309453893</c:v>
                </c:pt>
                <c:pt idx="3">
                  <c:v>1.1129631583251756</c:v>
                </c:pt>
                <c:pt idx="4">
                  <c:v>-0.45820083492996133</c:v>
                </c:pt>
                <c:pt idx="5">
                  <c:v>1.6887166072876505</c:v>
                </c:pt>
                <c:pt idx="6">
                  <c:v>9.2999872088471935E-2</c:v>
                </c:pt>
                <c:pt idx="7">
                  <c:v>-1.4565860823472452</c:v>
                </c:pt>
                <c:pt idx="8">
                  <c:v>0.6560167199552982</c:v>
                </c:pt>
                <c:pt idx="9">
                  <c:v>2.8512028640180422</c:v>
                </c:pt>
                <c:pt idx="10">
                  <c:v>1.2259263166503511</c:v>
                </c:pt>
                <c:pt idx="11">
                  <c:v>-0.3605001918672921</c:v>
                </c:pt>
                <c:pt idx="12">
                  <c:v>1.8002069247974575</c:v>
                </c:pt>
                <c:pt idx="13">
                  <c:v>0.20110677555739609</c:v>
                </c:pt>
                <c:pt idx="14">
                  <c:v>2.377433214575301</c:v>
                </c:pt>
                <c:pt idx="15">
                  <c:v>0.76806553404814815</c:v>
                </c:pt>
                <c:pt idx="16">
                  <c:v>2.840741287754935</c:v>
                </c:pt>
                <c:pt idx="17">
                  <c:v>1.0406302708064596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CC-BD5B-80478638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34800"/>
        <c:axId val="596537712"/>
      </c:lineChart>
      <c:catAx>
        <c:axId val="596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7712"/>
        <c:crosses val="autoZero"/>
        <c:auto val="1"/>
        <c:lblAlgn val="ctr"/>
        <c:lblOffset val="100"/>
        <c:noMultiLvlLbl val="0"/>
      </c:catAx>
      <c:valAx>
        <c:axId val="596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20</xdr:row>
      <xdr:rowOff>57150</xdr:rowOff>
    </xdr:from>
    <xdr:to>
      <xdr:col>7</xdr:col>
      <xdr:colOff>438150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19" sqref="L19"/>
    </sheetView>
  </sheetViews>
  <sheetFormatPr defaultRowHeight="15" x14ac:dyDescent="0.25"/>
  <cols>
    <col min="1" max="1" width="15.140625" customWidth="1"/>
    <col min="2" max="2" width="15.85546875" customWidth="1"/>
    <col min="3" max="3" width="16" customWidth="1"/>
    <col min="6" max="6" width="12" bestFit="1" customWidth="1"/>
    <col min="12" max="12" width="12" bestFit="1" customWidth="1"/>
    <col min="13" max="13" width="15.14062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E1">
        <f>1024/5000</f>
        <v>0.20480000000000001</v>
      </c>
      <c r="L1" t="s">
        <v>6</v>
      </c>
      <c r="M1" s="2" t="s">
        <v>7</v>
      </c>
      <c r="N1" s="1" t="s">
        <v>5</v>
      </c>
    </row>
    <row r="2" spans="1:14" x14ac:dyDescent="0.25">
      <c r="A2">
        <v>25</v>
      </c>
      <c r="B2">
        <v>0.25146200000000002</v>
      </c>
      <c r="C2">
        <v>24</v>
      </c>
      <c r="E2" t="str">
        <f>FIXED( ((B2*$E$1*1000)/4),0,)</f>
        <v>13</v>
      </c>
      <c r="F2">
        <f>A2/E2</f>
        <v>1.9230769230769231</v>
      </c>
      <c r="G2">
        <f>$F$18-F2</f>
        <v>1.8140002558230561E-2</v>
      </c>
      <c r="H2">
        <f>G2/$F$19</f>
        <v>0.94779411077167619</v>
      </c>
      <c r="I2">
        <f>G2*A2</f>
        <v>0.45350006395576403</v>
      </c>
      <c r="J2">
        <f>1-I2</f>
        <v>0.54649993604423597</v>
      </c>
      <c r="L2">
        <f>$L$18 * E2</f>
        <v>25.235820033256999</v>
      </c>
      <c r="M2" s="2">
        <f>FLOOR( L2+$L$19,1)</f>
        <v>26</v>
      </c>
      <c r="N2">
        <f>M2-A2</f>
        <v>1</v>
      </c>
    </row>
    <row r="3" spans="1:14" x14ac:dyDescent="0.25">
      <c r="A3">
        <v>30</v>
      </c>
      <c r="B3">
        <v>0.30152899999999999</v>
      </c>
      <c r="C3">
        <v>30</v>
      </c>
      <c r="E3" t="str">
        <f t="shared" ref="E3:E17" si="0">FIXED( ((B3*$E$1*1000)/4),0,)</f>
        <v>15</v>
      </c>
      <c r="F3">
        <f t="shared" ref="F3:F17" si="1">A3/E3</f>
        <v>2</v>
      </c>
      <c r="G3">
        <f t="shared" ref="G3:G17" si="2">$F$18-F3</f>
        <v>-5.8783074364846311E-2</v>
      </c>
      <c r="H3">
        <f t="shared" ref="H3:H17" si="3">G3/$F$19</f>
        <v>-3.07134751041013</v>
      </c>
      <c r="I3">
        <f t="shared" ref="I3:I17" si="4">G3*A3</f>
        <v>-1.7634922309453893</v>
      </c>
      <c r="J3">
        <f t="shared" ref="J3:J17" si="5">1-I3</f>
        <v>2.7634922309453893</v>
      </c>
      <c r="L3">
        <f t="shared" ref="L3:L17" si="6">$L$18 * E3</f>
        <v>29.118253884527306</v>
      </c>
      <c r="M3" s="2">
        <f t="shared" ref="M3:M17" si="7">FLOOR( L3+$L$19,1)</f>
        <v>30</v>
      </c>
      <c r="N3">
        <f t="shared" ref="N3:N17" si="8">M3-A3</f>
        <v>0</v>
      </c>
    </row>
    <row r="4" spans="1:14" x14ac:dyDescent="0.25">
      <c r="A4">
        <v>35</v>
      </c>
      <c r="B4">
        <v>0.35159699999999999</v>
      </c>
      <c r="C4">
        <v>36</v>
      </c>
      <c r="E4" t="str">
        <f t="shared" si="0"/>
        <v>18</v>
      </c>
      <c r="F4">
        <f t="shared" si="1"/>
        <v>1.9444444444444444</v>
      </c>
      <c r="G4">
        <f t="shared" si="2"/>
        <v>-3.2275188092907303E-3</v>
      </c>
      <c r="H4">
        <f t="shared" si="3"/>
        <v>-0.16863411733437786</v>
      </c>
      <c r="I4">
        <f t="shared" si="4"/>
        <v>-0.11296315832517556</v>
      </c>
      <c r="J4">
        <f t="shared" si="5"/>
        <v>1.1129631583251756</v>
      </c>
      <c r="L4">
        <f t="shared" si="6"/>
        <v>34.941904661432766</v>
      </c>
      <c r="M4" s="2">
        <f t="shared" si="7"/>
        <v>35</v>
      </c>
      <c r="N4">
        <f t="shared" si="8"/>
        <v>0</v>
      </c>
    </row>
    <row r="5" spans="1:14" x14ac:dyDescent="0.25">
      <c r="A5">
        <v>40</v>
      </c>
      <c r="B5">
        <v>0.40166400000000002</v>
      </c>
      <c r="C5">
        <v>40</v>
      </c>
      <c r="E5" t="str">
        <f t="shared" si="0"/>
        <v>21</v>
      </c>
      <c r="F5">
        <f t="shared" si="1"/>
        <v>1.9047619047619047</v>
      </c>
      <c r="G5">
        <f t="shared" si="2"/>
        <v>3.6455020873249033E-2</v>
      </c>
      <c r="H5">
        <f t="shared" si="3"/>
        <v>1.9047325920054485</v>
      </c>
      <c r="I5">
        <f t="shared" si="4"/>
        <v>1.4582008349299613</v>
      </c>
      <c r="J5">
        <f t="shared" si="5"/>
        <v>-0.45820083492996133</v>
      </c>
      <c r="L5">
        <f t="shared" si="6"/>
        <v>40.765555438338225</v>
      </c>
      <c r="M5" s="2">
        <f t="shared" si="7"/>
        <v>41</v>
      </c>
      <c r="N5">
        <f t="shared" si="8"/>
        <v>1</v>
      </c>
    </row>
    <row r="6" spans="1:14" x14ac:dyDescent="0.25">
      <c r="A6">
        <v>45</v>
      </c>
      <c r="B6">
        <v>0.45173200000000002</v>
      </c>
      <c r="C6">
        <v>46</v>
      </c>
      <c r="E6" t="str">
        <f t="shared" si="0"/>
        <v>23</v>
      </c>
      <c r="F6">
        <f t="shared" si="1"/>
        <v>1.9565217391304348</v>
      </c>
      <c r="G6">
        <f t="shared" si="2"/>
        <v>-1.5304813495281122E-2</v>
      </c>
      <c r="H6">
        <f t="shared" si="3"/>
        <v>-0.79965876800302216</v>
      </c>
      <c r="I6">
        <f t="shared" si="4"/>
        <v>-0.6887166072876505</v>
      </c>
      <c r="J6">
        <f t="shared" si="5"/>
        <v>1.6887166072876505</v>
      </c>
      <c r="L6">
        <f t="shared" si="6"/>
        <v>44.647989289608532</v>
      </c>
      <c r="M6" s="2">
        <f t="shared" si="7"/>
        <v>45</v>
      </c>
      <c r="N6">
        <f t="shared" si="8"/>
        <v>0</v>
      </c>
    </row>
    <row r="7" spans="1:14" x14ac:dyDescent="0.25">
      <c r="A7">
        <v>50</v>
      </c>
      <c r="B7">
        <v>0.501799</v>
      </c>
      <c r="C7">
        <v>50</v>
      </c>
      <c r="E7" t="str">
        <f t="shared" si="0"/>
        <v>26</v>
      </c>
      <c r="F7">
        <f t="shared" si="1"/>
        <v>1.9230769230769231</v>
      </c>
      <c r="G7">
        <f t="shared" si="2"/>
        <v>1.8140002558230561E-2</v>
      </c>
      <c r="H7">
        <f t="shared" si="3"/>
        <v>0.94779411077167619</v>
      </c>
      <c r="I7">
        <f t="shared" si="4"/>
        <v>0.90700012791152806</v>
      </c>
      <c r="J7">
        <f t="shared" si="5"/>
        <v>9.2999872088471935E-2</v>
      </c>
      <c r="L7">
        <f t="shared" si="6"/>
        <v>50.471640066513999</v>
      </c>
      <c r="M7" s="2">
        <f t="shared" si="7"/>
        <v>51</v>
      </c>
      <c r="N7">
        <f t="shared" si="8"/>
        <v>1</v>
      </c>
    </row>
    <row r="8" spans="1:14" x14ac:dyDescent="0.25">
      <c r="A8">
        <v>55</v>
      </c>
      <c r="B8">
        <v>0.56186700000000001</v>
      </c>
      <c r="C8">
        <v>56</v>
      </c>
      <c r="E8" t="str">
        <f t="shared" si="0"/>
        <v>29</v>
      </c>
      <c r="F8">
        <f t="shared" si="1"/>
        <v>1.896551724137931</v>
      </c>
      <c r="G8">
        <f t="shared" si="2"/>
        <v>4.466520149722264E-2</v>
      </c>
      <c r="H8">
        <f t="shared" si="3"/>
        <v>2.3337050146274745</v>
      </c>
      <c r="I8">
        <f t="shared" si="4"/>
        <v>2.4565860823472452</v>
      </c>
      <c r="J8">
        <f t="shared" si="5"/>
        <v>-1.4565860823472452</v>
      </c>
      <c r="L8">
        <f t="shared" si="6"/>
        <v>56.295290843419458</v>
      </c>
      <c r="M8" s="2">
        <f t="shared" si="7"/>
        <v>57</v>
      </c>
      <c r="N8">
        <f t="shared" si="8"/>
        <v>2</v>
      </c>
    </row>
    <row r="9" spans="1:14" x14ac:dyDescent="0.25">
      <c r="A9">
        <v>60</v>
      </c>
      <c r="B9">
        <v>0.60193399999999997</v>
      </c>
      <c r="C9">
        <v>60</v>
      </c>
      <c r="E9" t="str">
        <f t="shared" si="0"/>
        <v>31</v>
      </c>
      <c r="F9">
        <f t="shared" si="1"/>
        <v>1.935483870967742</v>
      </c>
      <c r="G9">
        <f t="shared" si="2"/>
        <v>5.7330546674116967E-3</v>
      </c>
      <c r="H9">
        <f t="shared" si="3"/>
        <v>0.29954546219396477</v>
      </c>
      <c r="I9">
        <f t="shared" si="4"/>
        <v>0.3439832800447018</v>
      </c>
      <c r="J9">
        <f t="shared" si="5"/>
        <v>0.6560167199552982</v>
      </c>
      <c r="L9">
        <f t="shared" si="6"/>
        <v>60.177724694689765</v>
      </c>
      <c r="M9" s="2">
        <f t="shared" si="7"/>
        <v>61</v>
      </c>
      <c r="N9">
        <f t="shared" si="8"/>
        <v>1</v>
      </c>
    </row>
    <row r="10" spans="1:14" x14ac:dyDescent="0.25">
      <c r="A10">
        <v>65</v>
      </c>
      <c r="B10">
        <v>0.65200199999999997</v>
      </c>
      <c r="C10">
        <v>66</v>
      </c>
      <c r="E10" t="str">
        <f t="shared" si="0"/>
        <v>33</v>
      </c>
      <c r="F10">
        <f t="shared" si="1"/>
        <v>1.9696969696969697</v>
      </c>
      <c r="G10">
        <f t="shared" si="2"/>
        <v>-2.8480044061816034E-2</v>
      </c>
      <c r="H10">
        <f t="shared" si="3"/>
        <v>-1.4880492960051763</v>
      </c>
      <c r="I10">
        <f t="shared" si="4"/>
        <v>-1.8512028640180422</v>
      </c>
      <c r="J10">
        <f t="shared" si="5"/>
        <v>2.8512028640180422</v>
      </c>
      <c r="L10">
        <f t="shared" si="6"/>
        <v>64.060158545960078</v>
      </c>
      <c r="M10" s="2">
        <f t="shared" si="7"/>
        <v>65</v>
      </c>
      <c r="N10">
        <f t="shared" si="8"/>
        <v>0</v>
      </c>
    </row>
    <row r="11" spans="1:14" x14ac:dyDescent="0.25">
      <c r="A11">
        <v>70</v>
      </c>
      <c r="B11">
        <v>0.70206999999999997</v>
      </c>
      <c r="C11">
        <v>72</v>
      </c>
      <c r="E11" t="str">
        <f t="shared" si="0"/>
        <v>36</v>
      </c>
      <c r="F11">
        <f t="shared" si="1"/>
        <v>1.9444444444444444</v>
      </c>
      <c r="G11">
        <f t="shared" si="2"/>
        <v>-3.2275188092907303E-3</v>
      </c>
      <c r="H11">
        <f t="shared" si="3"/>
        <v>-0.16863411733437786</v>
      </c>
      <c r="I11">
        <f t="shared" si="4"/>
        <v>-0.22592631665035112</v>
      </c>
      <c r="J11">
        <f t="shared" si="5"/>
        <v>1.2259263166503511</v>
      </c>
      <c r="L11">
        <f t="shared" si="6"/>
        <v>69.883809322865531</v>
      </c>
      <c r="M11" s="2">
        <f t="shared" si="7"/>
        <v>70</v>
      </c>
      <c r="N11">
        <f t="shared" si="8"/>
        <v>0</v>
      </c>
    </row>
    <row r="12" spans="1:14" x14ac:dyDescent="0.25">
      <c r="A12">
        <v>75</v>
      </c>
      <c r="B12">
        <v>0.75213700000000006</v>
      </c>
      <c r="C12">
        <v>76</v>
      </c>
      <c r="E12" t="str">
        <f t="shared" si="0"/>
        <v>39</v>
      </c>
      <c r="F12">
        <f t="shared" si="1"/>
        <v>1.9230769230769231</v>
      </c>
      <c r="G12">
        <f t="shared" si="2"/>
        <v>1.8140002558230561E-2</v>
      </c>
      <c r="H12">
        <f t="shared" si="3"/>
        <v>0.94779411077167619</v>
      </c>
      <c r="I12">
        <f t="shared" si="4"/>
        <v>1.3605001918672921</v>
      </c>
      <c r="J12">
        <f t="shared" si="5"/>
        <v>-0.3605001918672921</v>
      </c>
      <c r="L12">
        <f t="shared" si="6"/>
        <v>75.707460099770998</v>
      </c>
      <c r="M12" s="2">
        <f t="shared" si="7"/>
        <v>76</v>
      </c>
      <c r="N12">
        <f t="shared" si="8"/>
        <v>1</v>
      </c>
    </row>
    <row r="13" spans="1:14" x14ac:dyDescent="0.25">
      <c r="A13">
        <v>80</v>
      </c>
      <c r="B13">
        <v>0.80220499999999995</v>
      </c>
      <c r="C13">
        <v>82</v>
      </c>
      <c r="E13" t="str">
        <f t="shared" si="0"/>
        <v>41</v>
      </c>
      <c r="F13">
        <f t="shared" si="1"/>
        <v>1.9512195121951219</v>
      </c>
      <c r="G13">
        <f t="shared" si="2"/>
        <v>-1.0002586559968218E-2</v>
      </c>
      <c r="H13">
        <f t="shared" si="3"/>
        <v>-0.52262355551434647</v>
      </c>
      <c r="I13">
        <f t="shared" si="4"/>
        <v>-0.80020692479745748</v>
      </c>
      <c r="J13">
        <f t="shared" si="5"/>
        <v>1.8002069247974575</v>
      </c>
      <c r="L13">
        <f t="shared" si="6"/>
        <v>79.589893951041304</v>
      </c>
      <c r="M13" s="2">
        <f t="shared" si="7"/>
        <v>80</v>
      </c>
      <c r="N13">
        <f t="shared" si="8"/>
        <v>0</v>
      </c>
    </row>
    <row r="14" spans="1:14" x14ac:dyDescent="0.25">
      <c r="A14">
        <v>85</v>
      </c>
      <c r="B14">
        <v>0.85227200000000003</v>
      </c>
      <c r="C14">
        <v>86</v>
      </c>
      <c r="E14" t="str">
        <f t="shared" si="0"/>
        <v>44</v>
      </c>
      <c r="F14">
        <f t="shared" si="1"/>
        <v>1.9318181818181819</v>
      </c>
      <c r="G14">
        <f t="shared" si="2"/>
        <v>9.3987438169718107E-3</v>
      </c>
      <c r="H14">
        <f t="shared" si="3"/>
        <v>0.49107347200101564</v>
      </c>
      <c r="I14">
        <f t="shared" si="4"/>
        <v>0.79889322444260391</v>
      </c>
      <c r="J14">
        <f t="shared" si="5"/>
        <v>0.20110677555739609</v>
      </c>
      <c r="L14">
        <f t="shared" si="6"/>
        <v>85.413544727946757</v>
      </c>
      <c r="M14" s="2">
        <f t="shared" si="7"/>
        <v>86</v>
      </c>
      <c r="N14">
        <f t="shared" si="8"/>
        <v>1</v>
      </c>
    </row>
    <row r="15" spans="1:14" x14ac:dyDescent="0.25">
      <c r="A15">
        <v>90</v>
      </c>
      <c r="B15">
        <v>0.90234000000000003</v>
      </c>
      <c r="C15">
        <v>92</v>
      </c>
      <c r="E15" t="str">
        <f t="shared" si="0"/>
        <v>46</v>
      </c>
      <c r="F15">
        <f t="shared" si="1"/>
        <v>1.9565217391304348</v>
      </c>
      <c r="G15">
        <f t="shared" si="2"/>
        <v>-1.5304813495281122E-2</v>
      </c>
      <c r="H15">
        <f t="shared" si="3"/>
        <v>-0.79965876800302216</v>
      </c>
      <c r="I15">
        <f t="shared" si="4"/>
        <v>-1.377433214575301</v>
      </c>
      <c r="J15">
        <f>1-I15</f>
        <v>2.377433214575301</v>
      </c>
      <c r="L15">
        <f t="shared" si="6"/>
        <v>89.295978579217063</v>
      </c>
      <c r="M15" s="2">
        <f t="shared" si="7"/>
        <v>90</v>
      </c>
      <c r="N15">
        <f t="shared" si="8"/>
        <v>0</v>
      </c>
    </row>
    <row r="16" spans="1:14" x14ac:dyDescent="0.25">
      <c r="A16">
        <v>95</v>
      </c>
      <c r="B16">
        <v>0.952407</v>
      </c>
      <c r="C16">
        <v>96</v>
      </c>
      <c r="E16" t="str">
        <f t="shared" si="0"/>
        <v>49</v>
      </c>
      <c r="F16">
        <f t="shared" si="1"/>
        <v>1.9387755102040816</v>
      </c>
      <c r="G16">
        <f t="shared" si="2"/>
        <v>2.4414154310721248E-3</v>
      </c>
      <c r="H16">
        <f t="shared" si="3"/>
        <v>0.12756112685702756</v>
      </c>
      <c r="I16">
        <f t="shared" si="4"/>
        <v>0.23193446595185185</v>
      </c>
      <c r="J16">
        <f t="shared" si="5"/>
        <v>0.76806553404814815</v>
      </c>
      <c r="L16">
        <f t="shared" si="6"/>
        <v>95.11962935612253</v>
      </c>
      <c r="M16" s="2">
        <f t="shared" si="7"/>
        <v>96</v>
      </c>
      <c r="N16">
        <f t="shared" si="8"/>
        <v>1</v>
      </c>
    </row>
    <row r="17" spans="1:14" x14ac:dyDescent="0.25">
      <c r="A17">
        <v>98</v>
      </c>
      <c r="B17">
        <v>0.98244799999999999</v>
      </c>
      <c r="C17">
        <v>100</v>
      </c>
      <c r="E17" t="str">
        <f t="shared" si="0"/>
        <v>50</v>
      </c>
      <c r="F17">
        <f t="shared" si="1"/>
        <v>1.96</v>
      </c>
      <c r="G17">
        <f t="shared" si="2"/>
        <v>-1.8783074364846275E-2</v>
      </c>
      <c r="H17">
        <f t="shared" si="3"/>
        <v>-0.98139386739558754</v>
      </c>
      <c r="I17">
        <f t="shared" si="4"/>
        <v>-1.840741287754935</v>
      </c>
      <c r="J17">
        <f t="shared" si="5"/>
        <v>2.840741287754935</v>
      </c>
      <c r="L17">
        <f t="shared" si="6"/>
        <v>97.060846281757691</v>
      </c>
      <c r="M17" s="2">
        <f t="shared" si="7"/>
        <v>98</v>
      </c>
      <c r="N17">
        <f t="shared" si="8"/>
        <v>0</v>
      </c>
    </row>
    <row r="18" spans="1:14" x14ac:dyDescent="0.25">
      <c r="E18" t="s">
        <v>3</v>
      </c>
      <c r="F18">
        <f>AVERAGE(F2:F17)</f>
        <v>1.9412169256351537</v>
      </c>
      <c r="I18">
        <f>AVERAGE(I8:I13)</f>
        <v>0.21395557479889801</v>
      </c>
      <c r="J18">
        <f>AVERAGE(J2:J17)</f>
        <v>1.0406302708064596</v>
      </c>
      <c r="L18" s="3">
        <f>F18</f>
        <v>1.9412169256351537</v>
      </c>
    </row>
    <row r="19" spans="1:14" x14ac:dyDescent="0.25">
      <c r="E19" t="s">
        <v>4</v>
      </c>
      <c r="F19">
        <f>AVEDEV(F2:F17)</f>
        <v>1.9139180495077471E-2</v>
      </c>
      <c r="L19" s="4">
        <f>J18</f>
        <v>1.0406302708064596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BCHROM INSTRUMENTAL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 El-Behaidy</dc:creator>
  <cp:lastModifiedBy>Bassem El-Behaidy</cp:lastModifiedBy>
  <dcterms:created xsi:type="dcterms:W3CDTF">2022-10-24T23:08:01Z</dcterms:created>
  <dcterms:modified xsi:type="dcterms:W3CDTF">2022-10-25T21:06:07Z</dcterms:modified>
</cp:coreProperties>
</file>