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lenlopez/Desktop/"/>
    </mc:Choice>
  </mc:AlternateContent>
  <xr:revisionPtr revIDLastSave="0" documentId="8_{70BC705C-C0A4-E742-AD00-A659E45D81EA}" xr6:coauthVersionLast="46" xr6:coauthVersionMax="46" xr10:uidLastSave="{00000000-0000-0000-0000-000000000000}"/>
  <bookViews>
    <workbookView xWindow="5500" yWindow="460" windowWidth="22940" windowHeight="15540" xr2:uid="{00000000-000D-0000-FFFF-FFFF00000000}"/>
  </bookViews>
  <sheets>
    <sheet name="Kickstarter" sheetId="1" r:id="rId1"/>
    <sheet name="Outcomes Based on Goals" sheetId="13" r:id="rId2"/>
    <sheet name="Theater Outcomes by Launch Date" sheetId="12" r:id="rId3"/>
    <sheet name="Category Statistics" sheetId="4" r:id="rId4"/>
    <sheet name="Subcategory Statistics" sheetId="5" r:id="rId5"/>
    <sheet name="Outcomes Based on Launch Date" sheetId="6" r:id="rId6"/>
    <sheet name="Edinburg Research" sheetId="7" r:id="rId7"/>
    <sheet name="Descriptive Statistics" sheetId="10" r:id="rId8"/>
  </sheets>
  <definedNames>
    <definedName name="_xlnm._FilterDatabase" localSheetId="0" hidden="1">Kickstarter!$A$1:$T$4115</definedName>
  </definedNames>
  <calcPr calcId="191029"/>
  <pivotCaches>
    <pivotCache cacheId="69" r:id="rId9"/>
    <pivotCache cacheId="70" r:id="rId10"/>
    <pivotCache cacheId="71" r:id="rId11"/>
    <pivotCache cacheId="72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3" l="1"/>
  <c r="C13" i="13"/>
  <c r="D12" i="13"/>
  <c r="C12" i="13"/>
  <c r="D11" i="13"/>
  <c r="C11" i="13"/>
  <c r="D10" i="13"/>
  <c r="C10" i="13"/>
  <c r="D9" i="13"/>
  <c r="C9" i="13"/>
  <c r="D8" i="13"/>
  <c r="C8" i="13"/>
  <c r="D7" i="13"/>
  <c r="C7" i="13"/>
  <c r="D6" i="13"/>
  <c r="C6" i="13"/>
  <c r="D5" i="13"/>
  <c r="C5" i="13"/>
  <c r="D4" i="13"/>
  <c r="C4" i="13"/>
  <c r="D3" i="13"/>
  <c r="C3" i="13"/>
  <c r="D2" i="13"/>
  <c r="C2" i="13"/>
  <c r="B13" i="13"/>
  <c r="B12" i="13"/>
  <c r="B11" i="13"/>
  <c r="B10" i="13"/>
  <c r="B9" i="13"/>
  <c r="B8" i="13"/>
  <c r="B7" i="13"/>
  <c r="B6" i="13"/>
  <c r="B5" i="13"/>
  <c r="B4" i="13"/>
  <c r="B3" i="13"/>
  <c r="B2" i="13"/>
  <c r="C13" i="10"/>
  <c r="C6" i="10"/>
  <c r="C12" i="10"/>
  <c r="C5" i="10"/>
  <c r="C11" i="10"/>
  <c r="C4" i="10"/>
  <c r="B6" i="10"/>
  <c r="B5" i="10"/>
  <c r="C3" i="10"/>
  <c r="B4" i="10"/>
  <c r="B13" i="10"/>
  <c r="B12" i="10"/>
  <c r="B14" i="10" s="1"/>
  <c r="B11" i="10"/>
  <c r="B3" i="10"/>
  <c r="B2" i="10"/>
  <c r="C9" i="10"/>
  <c r="C2" i="10"/>
  <c r="B9" i="10"/>
  <c r="C10" i="10"/>
  <c r="B10" i="10"/>
  <c r="F2" i="7"/>
  <c r="F3" i="7"/>
  <c r="F4" i="7"/>
  <c r="F5" i="7"/>
  <c r="F6" i="7"/>
  <c r="D2" i="7"/>
  <c r="D3" i="7"/>
  <c r="D4" i="7"/>
  <c r="D5" i="7"/>
  <c r="D6" i="7"/>
  <c r="C2" i="7"/>
  <c r="C3" i="7"/>
  <c r="C4" i="7"/>
  <c r="C5" i="7"/>
  <c r="C6" i="7"/>
  <c r="B2" i="7"/>
  <c r="B3" i="7"/>
  <c r="B4" i="7"/>
  <c r="B5" i="7"/>
  <c r="B6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C7" i="10" l="1"/>
  <c r="C14" i="10"/>
  <c r="E13" i="13"/>
  <c r="H13" i="13" s="1"/>
  <c r="E11" i="13"/>
  <c r="F11" i="13" s="1"/>
  <c r="E8" i="13"/>
  <c r="F8" i="13" s="1"/>
  <c r="E7" i="13"/>
  <c r="G7" i="13" s="1"/>
  <c r="E6" i="13"/>
  <c r="H6" i="13" s="1"/>
  <c r="E4" i="13"/>
  <c r="F4" i="13" s="1"/>
  <c r="E3" i="13"/>
  <c r="F3" i="13" s="1"/>
  <c r="E5" i="13"/>
  <c r="E10" i="13"/>
  <c r="H10" i="13" s="1"/>
  <c r="E9" i="13"/>
  <c r="F9" i="13" s="1"/>
  <c r="E12" i="13"/>
  <c r="F12" i="13" s="1"/>
  <c r="E2" i="13"/>
  <c r="B7" i="10"/>
  <c r="G6" i="13" l="1"/>
  <c r="F6" i="13"/>
  <c r="G8" i="13"/>
  <c r="H11" i="13"/>
  <c r="G11" i="13"/>
  <c r="H7" i="13"/>
  <c r="H3" i="13"/>
  <c r="G3" i="13"/>
  <c r="F13" i="13"/>
  <c r="G13" i="13"/>
  <c r="H8" i="13"/>
  <c r="F7" i="13"/>
  <c r="G4" i="13"/>
  <c r="H4" i="13"/>
  <c r="H5" i="13"/>
  <c r="G5" i="13"/>
  <c r="F5" i="13"/>
  <c r="G10" i="13"/>
  <c r="F10" i="13"/>
  <c r="H9" i="13"/>
  <c r="G9" i="13"/>
  <c r="G12" i="13"/>
  <c r="H12" i="13"/>
  <c r="H2" i="13"/>
  <c r="G2" i="13"/>
  <c r="F2" i="13"/>
</calcChain>
</file>

<file path=xl/sharedStrings.xml><?xml version="1.0" encoding="utf-8"?>
<sst xmlns="http://schemas.openxmlformats.org/spreadsheetml/2006/main" count="33050" uniqueCount="8418">
  <si>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</si>
  <si>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</si>
  <si>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</si>
  <si>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</si>
  <si>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</si>
  <si>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</si>
  <si>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</si>
  <si>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</si>
  <si>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</si>
  <si>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</si>
  <si>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</si>
  <si>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</si>
  <si>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</si>
  <si>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</si>
  <si>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</si>
  <si>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</si>
  <si>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</si>
  <si>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</si>
  <si>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</si>
  <si>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</si>
  <si>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</si>
  <si>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</si>
  <si>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</si>
  <si>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</si>
  <si>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</si>
  <si>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</si>
  <si>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</si>
  <si>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</si>
  <si>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</si>
  <si>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</si>
  <si>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</si>
  <si>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</si>
  <si>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</si>
  <si>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</si>
  <si>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</si>
  <si>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</si>
  <si>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</si>
  <si>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</si>
  <si>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</si>
  <si>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</si>
  <si>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</si>
  <si>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</si>
  <si>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</si>
  <si>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</si>
  <si>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</si>
  <si>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</si>
  <si>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</si>
  <si>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</si>
  <si>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</si>
  <si>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</si>
  <si>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</si>
  <si>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</si>
  <si>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</si>
  <si>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</si>
  <si>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</si>
  <si>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</si>
  <si>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</si>
  <si>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</si>
  <si>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</si>
  <si>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</si>
  <si>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</si>
  <si>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</si>
  <si>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</si>
  <si>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</si>
  <si>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</si>
  <si>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</si>
  <si>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</si>
  <si>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</si>
  <si>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</si>
  <si>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</si>
  <si>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</si>
  <si>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</si>
  <si>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</si>
  <si>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</si>
  <si>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</si>
  <si>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</si>
  <si>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</si>
  <si>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</si>
  <si>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</si>
  <si>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</si>
  <si>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</si>
  <si>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</si>
  <si>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</si>
  <si>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</si>
  <si>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</si>
  <si>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</si>
  <si>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</si>
  <si>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</si>
  <si>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</si>
  <si>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</si>
  <si>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</si>
  <si>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</si>
  <si>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</si>
  <si>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</si>
  <si>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</si>
  <si>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</si>
  <si>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</si>
  <si>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</si>
  <si>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</si>
  <si>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</si>
  <si>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</si>
  <si>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</si>
  <si>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</si>
  <si>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</si>
  <si>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</si>
  <si>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</si>
  <si>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</si>
  <si>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</si>
  <si>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</si>
  <si>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</si>
  <si>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</si>
  <si>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</si>
  <si>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</si>
  <si>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</si>
  <si>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</si>
  <si>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</si>
  <si>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</si>
  <si>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</si>
  <si>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</si>
  <si>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</si>
  <si>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</si>
  <si>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</si>
  <si>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</si>
  <si>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</si>
  <si>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</si>
  <si>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</si>
  <si>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</si>
  <si>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</si>
  <si>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</si>
  <si>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</si>
  <si>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</si>
  <si>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</si>
  <si>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</si>
  <si>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</si>
  <si>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</si>
  <si>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</si>
  <si>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</si>
  <si>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</si>
  <si>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</si>
  <si>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</si>
  <si>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</si>
  <si>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</si>
  <si>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</si>
  <si>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</si>
  <si>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</si>
  <si>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</si>
  <si>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</si>
  <si>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</si>
  <si>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</si>
  <si>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</si>
  <si>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</si>
  <si>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</si>
  <si>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</si>
  <si>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</si>
  <si>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</si>
  <si>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</si>
  <si>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</si>
  <si>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</si>
  <si>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</si>
  <si>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</si>
  <si>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</si>
  <si>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</si>
  <si>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</si>
  <si>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</si>
  <si>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</si>
  <si>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</si>
  <si>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</si>
  <si>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</si>
  <si>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</si>
  <si>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</si>
  <si>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</si>
  <si>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</si>
  <si>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</si>
  <si>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</si>
  <si>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</si>
  <si>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</si>
  <si>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</si>
  <si>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</si>
  <si>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</si>
  <si>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</si>
  <si>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</si>
  <si>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</si>
  <si>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</si>
  <si>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</si>
  <si>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</si>
  <si>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</si>
  <si>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</si>
  <si>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</si>
  <si>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</si>
  <si>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</si>
  <si>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</si>
  <si>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</si>
  <si>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</si>
  <si>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</si>
  <si>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</si>
  <si>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</si>
  <si>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</si>
  <si>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</si>
  <si>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</si>
  <si>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</si>
  <si>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</si>
  <si>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</si>
  <si>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</si>
  <si>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</si>
  <si>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</si>
  <si>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</si>
  <si>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</si>
  <si>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</si>
  <si>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</si>
  <si>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</si>
  <si>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</si>
  <si>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</si>
  <si>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</si>
  <si>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</si>
  <si>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</si>
  <si>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</si>
  <si>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</si>
  <si>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</si>
  <si>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</si>
  <si>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</si>
  <si>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</si>
  <si>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</si>
  <si>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</si>
  <si>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</si>
  <si>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</si>
  <si>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</si>
  <si>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</si>
  <si>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</si>
  <si>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</si>
  <si>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</si>
  <si>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</si>
  <si>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</si>
  <si>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</si>
  <si>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</si>
  <si>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</si>
  <si>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</si>
  <si>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</si>
  <si>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</si>
  <si>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</si>
  <si>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</si>
  <si>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</si>
  <si>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</si>
  <si>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</si>
  <si>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</si>
  <si>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</si>
  <si>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</si>
  <si>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</si>
  <si>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</si>
  <si>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</si>
  <si>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</si>
  <si>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</si>
  <si>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</si>
  <si>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</si>
  <si>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</si>
  <si>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</si>
  <si>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</si>
  <si>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</si>
  <si>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</si>
  <si>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</si>
  <si>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</si>
  <si>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</si>
  <si>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</si>
  <si>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</si>
  <si>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</si>
  <si>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</si>
  <si>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</si>
  <si>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</si>
  <si>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</si>
  <si>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</si>
  <si>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</si>
  <si>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</si>
  <si>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</si>
  <si>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</si>
  <si>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</si>
  <si>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</si>
  <si>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</si>
  <si>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</si>
  <si>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</si>
  <si>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</si>
  <si>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</si>
  <si>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</si>
  <si>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</si>
  <si>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</si>
  <si>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</si>
  <si>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</si>
  <si>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</si>
  <si>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</si>
  <si>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</si>
  <si>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</si>
  <si>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</si>
  <si>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</si>
  <si>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</si>
  <si>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</si>
  <si>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</si>
  <si>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</si>
  <si>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</si>
  <si>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</si>
  <si>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</si>
  <si>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</si>
  <si>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</si>
  <si>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</si>
  <si>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</si>
  <si>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</si>
  <si>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</si>
  <si>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</si>
  <si>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</si>
  <si>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</si>
  <si>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</si>
  <si>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</si>
  <si>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</si>
  <si>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</si>
  <si>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</si>
  <si>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</si>
  <si>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</si>
  <si>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</si>
  <si>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</si>
  <si>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</si>
  <si>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</si>
  <si>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</si>
  <si>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</si>
  <si>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</si>
  <si>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</si>
  <si>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</si>
  <si>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</si>
  <si>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</si>
  <si>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</si>
  <si>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</si>
  <si>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</si>
  <si>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</si>
  <si>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</si>
  <si>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</si>
  <si>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</si>
  <si>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</si>
  <si>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</si>
  <si>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</si>
  <si>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</si>
  <si>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</si>
  <si>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</si>
  <si>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</si>
  <si>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</si>
  <si>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</si>
  <si>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</si>
  <si>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</si>
  <si>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</si>
  <si>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</si>
  <si>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</si>
  <si>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</si>
  <si>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</si>
  <si>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</si>
  <si>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</si>
  <si>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</si>
  <si>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</si>
  <si>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</si>
  <si>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</si>
  <si>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</si>
  <si>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</si>
  <si>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</si>
  <si>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</si>
  <si>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</si>
  <si>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</si>
  <si>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</si>
  <si>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</si>
  <si>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</si>
  <si>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</si>
  <si>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</si>
  <si>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</si>
  <si>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</si>
  <si>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</si>
  <si>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</si>
  <si>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</si>
  <si>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</si>
  <si>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</si>
  <si>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</si>
  <si>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</si>
  <si>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</si>
  <si>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</si>
  <si>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</si>
  <si>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</si>
  <si>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</si>
  <si>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</si>
  <si>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</si>
  <si>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</si>
  <si>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</si>
  <si>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</si>
  <si>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</si>
  <si>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</si>
  <si>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</si>
  <si>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</si>
  <si>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</si>
  <si>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</si>
  <si>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</si>
  <si>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</si>
  <si>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</si>
  <si>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</si>
  <si>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</si>
  <si>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</si>
  <si>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</si>
  <si>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</si>
  <si>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</si>
  <si>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</si>
  <si>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</si>
  <si>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</si>
  <si>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</si>
  <si>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</si>
  <si>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</si>
  <si>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</si>
  <si>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</si>
  <si>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</si>
  <si>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</si>
  <si>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</si>
  <si>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</si>
  <si>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</si>
  <si>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</si>
  <si>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</si>
  <si>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</si>
  <si>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</si>
  <si>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</si>
  <si>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</si>
  <si>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</si>
  <si>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</si>
  <si>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</si>
  <si>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</si>
  <si>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</si>
  <si>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</si>
  <si>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</si>
  <si>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</si>
  <si>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</si>
  <si>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</si>
  <si>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</si>
  <si>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</si>
  <si>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</si>
  <si>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</si>
  <si>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</si>
  <si>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</si>
  <si>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</si>
  <si>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</si>
  <si>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</si>
  <si>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</si>
  <si>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</si>
  <si>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</si>
  <si>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</si>
  <si>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</si>
  <si>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</si>
  <si>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</si>
  <si>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</si>
  <si>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</si>
  <si>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</si>
  <si>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</si>
  <si>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</si>
  <si>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</si>
  <si>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</si>
  <si>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</si>
  <si>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</si>
  <si>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</si>
  <si>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</si>
  <si>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</si>
  <si>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</si>
  <si>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</si>
  <si>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</si>
  <si>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</si>
  <si>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</si>
  <si>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</si>
  <si>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</si>
  <si>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</si>
  <si>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</si>
  <si>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</si>
  <si>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</si>
  <si>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</si>
  <si>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</si>
  <si>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</si>
  <si>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</si>
  <si>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</si>
  <si>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</si>
  <si>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</si>
  <si>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</si>
  <si>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</si>
  <si>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</si>
  <si>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</si>
  <si>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</si>
  <si>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</si>
  <si>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</si>
  <si>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</si>
  <si>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</si>
  <si>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</si>
  <si>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</si>
  <si>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</si>
  <si>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</si>
  <si>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</si>
  <si>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</si>
  <si>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</si>
  <si>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</si>
  <si>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</si>
  <si>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</si>
  <si>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</si>
  <si>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</si>
  <si>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</si>
  <si>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</si>
  <si>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</si>
  <si>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</si>
  <si>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</si>
  <si>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</si>
  <si>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</si>
  <si>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</si>
  <si>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</si>
  <si>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</si>
  <si>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</si>
  <si>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</si>
  <si>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</si>
  <si>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</si>
  <si>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</si>
  <si>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</si>
  <si>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</si>
  <si>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</si>
  <si>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</si>
  <si>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</si>
  <si>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</si>
  <si>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</si>
  <si>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</si>
  <si>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</si>
  <si>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</si>
  <si>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</si>
  <si>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</si>
  <si>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</si>
  <si>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</si>
  <si>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</si>
  <si>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</si>
  <si>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</si>
  <si>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</si>
  <si>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</si>
  <si>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</si>
  <si>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</si>
  <si>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</si>
  <si>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</si>
  <si>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</si>
  <si>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</si>
  <si>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</si>
  <si>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</si>
  <si>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</si>
  <si>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</si>
  <si>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</si>
  <si>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</si>
  <si>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</si>
  <si>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</si>
  <si>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</si>
  <si>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</si>
  <si>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</si>
  <si>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</si>
  <si>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</si>
  <si>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</si>
  <si>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</si>
  <si>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</si>
  <si>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</si>
  <si>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</si>
  <si>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</si>
  <si>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</si>
  <si>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</si>
  <si>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</si>
  <si>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</si>
  <si>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</si>
  <si>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</si>
  <si>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</si>
  <si>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</si>
  <si>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</si>
  <si>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</si>
  <si>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</si>
  <si>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</si>
  <si>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</si>
  <si>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</si>
  <si>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</si>
  <si>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</si>
  <si>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</si>
  <si>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</si>
  <si>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</si>
  <si>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</si>
  <si>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</si>
  <si>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</si>
  <si>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</si>
  <si>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</si>
  <si>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</si>
  <si>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</si>
  <si>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</si>
  <si>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</si>
  <si>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</si>
  <si>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</si>
  <si>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</si>
  <si>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</si>
  <si>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</si>
  <si>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</si>
  <si>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</si>
  <si>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</si>
  <si>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</si>
  <si>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</si>
  <si>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</si>
  <si>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</si>
  <si>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</si>
  <si>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</si>
  <si>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</si>
  <si>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</si>
  <si>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</si>
  <si>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</si>
  <si>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</si>
  <si>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</si>
  <si>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</si>
  <si>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</si>
  <si>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</si>
  <si>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</si>
  <si>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</si>
  <si>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</si>
  <si>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</si>
  <si>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</si>
  <si>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</si>
  <si>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</si>
  <si>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</si>
  <si>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</si>
  <si>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</si>
  <si>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</si>
  <si>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</si>
  <si>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</si>
  <si>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</si>
  <si>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</si>
  <si>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</si>
  <si>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</si>
  <si>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</si>
  <si>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</si>
  <si>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</si>
  <si>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</si>
  <si>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</si>
  <si>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</si>
  <si>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</si>
  <si>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</si>
  <si>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</si>
  <si>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</si>
  <si>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</si>
  <si>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</si>
  <si>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</si>
  <si>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</si>
  <si>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</si>
  <si>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</si>
  <si>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</si>
  <si>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</si>
  <si>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</si>
  <si>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</si>
  <si>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</si>
  <si>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</si>
  <si>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</si>
  <si>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</si>
  <si>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</si>
  <si>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</si>
  <si>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</si>
  <si>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</si>
  <si>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</si>
  <si>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</si>
  <si>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</si>
  <si>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</si>
  <si>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</si>
  <si>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</si>
  <si>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</si>
  <si>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</si>
  <si>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</si>
  <si>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</si>
  <si>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</si>
  <si>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</si>
  <si>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</si>
  <si>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</si>
  <si>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</si>
  <si>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</si>
  <si>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</si>
  <si>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</si>
  <si>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</si>
  <si>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</si>
  <si>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</si>
  <si>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</si>
  <si>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</si>
  <si>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</si>
  <si>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</si>
  <si>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</si>
  <si>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</si>
  <si>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</si>
  <si>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</si>
  <si>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</si>
  <si>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</si>
  <si>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</si>
  <si>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</si>
  <si>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</si>
  <si>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</si>
  <si>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</si>
  <si>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</si>
  <si>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</si>
  <si>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</si>
  <si>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</si>
  <si>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</si>
  <si>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</si>
  <si>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</si>
  <si>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</si>
  <si>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</si>
  <si>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</si>
  <si>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</si>
  <si>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</si>
  <si>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</si>
  <si>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</si>
  <si>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</si>
  <si>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</si>
  <si>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</si>
  <si>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</si>
  <si>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</si>
  <si>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</si>
  <si>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</si>
  <si>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</si>
  <si>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</si>
  <si>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</si>
  <si>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</si>
  <si>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</si>
  <si>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</si>
  <si>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</si>
  <si>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</si>
  <si>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</si>
  <si>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</si>
  <si>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</si>
  <si>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</si>
  <si>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</si>
  <si>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</si>
  <si>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</si>
  <si>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</si>
  <si>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</si>
  <si>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</si>
  <si>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</si>
  <si>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</si>
  <si>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</si>
  <si>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</si>
  <si>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</si>
  <si>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</si>
  <si>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</si>
  <si>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</si>
  <si>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</si>
  <si>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</si>
  <si>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</si>
  <si>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</si>
  <si>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</si>
  <si>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</si>
  <si>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</si>
  <si>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</si>
  <si>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</si>
  <si>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</si>
  <si>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</si>
  <si>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</si>
  <si>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</si>
  <si>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</si>
  <si>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</si>
  <si>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</si>
  <si>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</si>
  <si>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</si>
  <si>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</si>
  <si>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</si>
  <si>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</si>
  <si>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</si>
  <si>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</si>
  <si>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</si>
  <si>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</si>
  <si>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</si>
  <si>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</si>
  <si>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</si>
  <si>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</si>
  <si>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</si>
  <si>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</si>
  <si>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</si>
  <si>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</si>
  <si>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</si>
  <si>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</si>
  <si>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</si>
  <si>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</si>
  <si>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</si>
  <si>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</si>
  <si>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</si>
  <si>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</si>
  <si>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</si>
  <si>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</si>
  <si>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</si>
  <si>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</si>
  <si>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</si>
  <si>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</si>
  <si>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</si>
  <si>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</si>
  <si>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</si>
  <si>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</si>
  <si>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</si>
  <si>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</si>
  <si>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</si>
  <si>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</si>
  <si>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</si>
  <si>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</si>
  <si>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</si>
  <si>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</si>
  <si>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</si>
  <si>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</si>
  <si>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</si>
  <si>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</si>
  <si>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</si>
  <si>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</si>
  <si>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</si>
  <si>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</si>
  <si>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</si>
  <si>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</si>
  <si>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</si>
  <si>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</si>
  <si>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</si>
  <si>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</si>
  <si>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</si>
  <si>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</si>
  <si>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</si>
  <si>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</si>
  <si>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</si>
  <si>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</si>
  <si>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</si>
  <si>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</si>
  <si>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</si>
  <si>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</si>
  <si>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</si>
  <si>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</si>
  <si>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</si>
  <si>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</si>
  <si>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</si>
  <si>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</si>
  <si>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</si>
  <si>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</si>
  <si>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</si>
  <si>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</si>
  <si>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</si>
  <si>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</si>
  <si>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</si>
  <si>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</si>
  <si>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</si>
  <si>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</si>
  <si>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</si>
  <si>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</si>
  <si>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</si>
  <si>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</si>
  <si>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</si>
  <si>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</si>
  <si>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</si>
  <si>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</si>
  <si>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</si>
  <si>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</si>
  <si>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</si>
  <si>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</si>
  <si>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</si>
  <si>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</si>
  <si>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</si>
  <si>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</si>
  <si>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</si>
  <si>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</si>
  <si>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</si>
  <si>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</si>
  <si>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</si>
  <si>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</si>
  <si>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</si>
  <si>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</si>
  <si>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</si>
  <si>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</si>
  <si>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</si>
  <si>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</si>
  <si>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</si>
  <si>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</si>
  <si>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</si>
  <si>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</si>
  <si>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</si>
  <si>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</si>
  <si>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</si>
  <si>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</si>
  <si>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</si>
  <si>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</si>
  <si>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</si>
  <si>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</si>
  <si>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</si>
  <si>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</si>
  <si>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</si>
  <si>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</si>
  <si>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</si>
  <si>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</si>
  <si>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</si>
  <si>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</si>
  <si>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</si>
  <si>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</si>
  <si>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</si>
  <si>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</si>
  <si>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</si>
  <si>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</si>
  <si>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</si>
  <si>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</si>
  <si>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</si>
  <si>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</si>
  <si>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</si>
  <si>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</si>
  <si>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</si>
  <si>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</si>
  <si>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</si>
  <si>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</si>
  <si>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</si>
  <si>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</si>
  <si>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</si>
  <si>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</si>
  <si>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</si>
  <si>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</si>
  <si>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</si>
  <si>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</si>
  <si>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</si>
  <si>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</si>
  <si>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</si>
  <si>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</si>
  <si>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</si>
  <si>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</si>
  <si>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</si>
  <si>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</si>
  <si>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</si>
  <si>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</si>
  <si>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</si>
  <si>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</si>
  <si>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</si>
  <si>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</si>
  <si>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</si>
  <si>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</si>
  <si>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</si>
  <si>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</si>
  <si>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</si>
  <si>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</si>
  <si>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</si>
  <si>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</si>
  <si>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</si>
  <si>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</si>
  <si>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</si>
  <si>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</si>
  <si>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</si>
  <si>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</si>
  <si>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</si>
  <si>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</si>
  <si>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</si>
  <si>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</si>
  <si>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</si>
  <si>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</si>
  <si>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</si>
  <si>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</si>
  <si>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</si>
  <si>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</si>
  <si>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</si>
  <si>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</si>
  <si>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</si>
  <si>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</si>
  <si>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</si>
  <si>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</si>
  <si>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</si>
  <si>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</si>
  <si>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</si>
  <si>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</si>
  <si>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</si>
  <si>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</si>
  <si>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</si>
  <si>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</si>
  <si>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</si>
  <si>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</si>
  <si>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</si>
  <si>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</si>
  <si>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</si>
  <si>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</si>
  <si>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</si>
  <si>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</si>
  <si>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</si>
  <si>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</si>
  <si>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</si>
  <si>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</si>
  <si>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</si>
  <si>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</si>
  <si>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</si>
  <si>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</si>
  <si>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</si>
  <si>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</si>
  <si>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</si>
  <si>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</si>
  <si>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</si>
  <si>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</si>
  <si>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</si>
  <si>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</si>
  <si>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</si>
  <si>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</si>
  <si>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</si>
  <si>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</si>
  <si>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</si>
  <si>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</si>
  <si>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</si>
  <si>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</si>
  <si>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</si>
  <si>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</si>
  <si>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</si>
  <si>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</si>
  <si>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</si>
  <si>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</si>
  <si>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</si>
  <si>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</si>
  <si>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</si>
  <si>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</si>
  <si>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</si>
  <si>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</si>
  <si>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</si>
  <si>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</si>
  <si>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</si>
  <si>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</si>
  <si>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</si>
  <si>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</si>
  <si>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</si>
  <si>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</si>
  <si>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</si>
  <si>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</si>
  <si>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</si>
  <si>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</si>
  <si>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</si>
  <si>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</si>
  <si>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</si>
  <si>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</si>
  <si>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</si>
  <si>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</si>
  <si>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</si>
  <si>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</si>
  <si>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</si>
  <si>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</si>
  <si>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</si>
  <si>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</si>
  <si>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</si>
  <si>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</si>
  <si>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</si>
  <si>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</si>
  <si>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</si>
  <si>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</si>
  <si>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</si>
  <si>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</si>
  <si>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</si>
  <si>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</si>
  <si>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</si>
  <si>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</si>
  <si>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</si>
  <si>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</si>
  <si>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</si>
  <si>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</si>
  <si>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</si>
  <si>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</si>
  <si>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</si>
  <si>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</si>
  <si>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</si>
  <si>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</si>
  <si>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</si>
  <si>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</si>
  <si>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</si>
  <si>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</si>
  <si>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</si>
  <si>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</si>
  <si>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</si>
  <si>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</si>
  <si>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</si>
  <si>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</si>
  <si>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</si>
  <si>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</si>
  <si>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</si>
  <si>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</si>
  <si>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</si>
  <si>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</si>
  <si>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</si>
  <si>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</si>
  <si>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</si>
  <si>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</si>
  <si>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</si>
  <si>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</si>
  <si>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</si>
  <si>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</si>
  <si>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</si>
  <si>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</si>
  <si>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</si>
  <si>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</si>
  <si>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</si>
  <si>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</si>
  <si>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</si>
  <si>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</si>
  <si>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</si>
  <si>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</si>
  <si>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</si>
  <si>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</si>
  <si>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</si>
  <si>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</si>
  <si>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</si>
  <si>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</si>
  <si>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</si>
  <si>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</si>
  <si>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</si>
  <si>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</si>
  <si>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</si>
  <si>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</si>
  <si>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</si>
  <si>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</si>
  <si>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</si>
  <si>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</si>
  <si>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</si>
  <si>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</si>
  <si>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</si>
  <si>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</si>
  <si>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</si>
  <si>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</si>
  <si>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</si>
  <si>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</si>
  <si>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</si>
  <si>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</si>
  <si>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</si>
  <si>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</si>
  <si>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</si>
  <si>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</si>
  <si>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</si>
  <si>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</si>
  <si>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</si>
  <si>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</si>
  <si>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</si>
  <si>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</si>
  <si>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</si>
  <si>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</si>
  <si>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</si>
  <si>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</si>
  <si>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</si>
  <si>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</si>
  <si>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</si>
  <si>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</si>
  <si>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</si>
  <si>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</si>
  <si>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</si>
  <si>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</si>
  <si>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</si>
  <si>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</si>
  <si>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</si>
  <si>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</si>
  <si>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</si>
  <si>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</si>
  <si>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</si>
  <si>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</si>
  <si>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</si>
  <si>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</si>
  <si>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</si>
  <si>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</si>
  <si>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</si>
  <si>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</si>
  <si>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</si>
  <si>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</si>
  <si>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</si>
  <si>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</si>
  <si>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</si>
  <si>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</si>
  <si>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</si>
  <si>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</si>
  <si>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</si>
  <si>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</si>
  <si>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</si>
  <si>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</si>
  <si>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</si>
  <si>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</si>
  <si>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</si>
  <si>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</si>
  <si>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</si>
  <si>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</si>
  <si>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</si>
  <si>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</si>
  <si>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</si>
  <si>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</si>
  <si>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</si>
  <si>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</si>
  <si>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</si>
  <si>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</si>
  <si>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</si>
  <si>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</si>
  <si>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</si>
  <si>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</si>
  <si>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</si>
  <si>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</si>
  <si>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</si>
  <si>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</si>
  <si>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</si>
  <si>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</si>
  <si>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</si>
  <si>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</si>
  <si>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</si>
  <si>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</si>
  <si>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</si>
  <si>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</si>
  <si>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</si>
  <si>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</si>
  <si>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</si>
  <si>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</si>
  <si>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</si>
  <si>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</si>
  <si>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</si>
  <si>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</si>
  <si>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</si>
  <si>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</si>
  <si>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</si>
  <si>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</si>
  <si>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</si>
  <si>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</si>
  <si>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</si>
  <si>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</si>
  <si>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</si>
  <si>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</si>
  <si>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</si>
  <si>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</si>
  <si>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</si>
  <si>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</si>
  <si>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</si>
  <si>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</si>
  <si>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</si>
  <si>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</si>
  <si>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</si>
  <si>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</si>
  <si>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</si>
  <si>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</si>
  <si>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</si>
  <si>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</si>
  <si>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</si>
  <si>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</si>
  <si>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</si>
  <si>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</si>
  <si>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</si>
  <si>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</si>
  <si>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</si>
  <si>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</si>
  <si>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</si>
  <si>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</si>
  <si>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</si>
  <si>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</si>
  <si>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</si>
  <si>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</si>
  <si>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</si>
  <si>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</si>
  <si>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</si>
  <si>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</si>
  <si>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</si>
  <si>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</si>
  <si>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</si>
  <si>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</si>
  <si>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</si>
  <si>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</si>
  <si>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</si>
  <si>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</si>
  <si>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</si>
  <si>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</si>
  <si>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</si>
  <si>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</si>
  <si>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</si>
  <si>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</si>
  <si>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</si>
  <si>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</si>
  <si>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</si>
  <si>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</si>
  <si>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</si>
  <si>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</si>
  <si>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</si>
  <si>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</si>
  <si>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</si>
  <si>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</si>
  <si>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</si>
  <si>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</si>
  <si>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</si>
  <si>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</si>
  <si>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</si>
  <si>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</si>
  <si>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</si>
  <si>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</si>
  <si>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</si>
  <si>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</si>
  <si>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</si>
  <si>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</si>
  <si>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</si>
  <si>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</si>
  <si>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</si>
  <si>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</si>
  <si>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</si>
  <si>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</si>
  <si>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</si>
  <si>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</si>
  <si>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</si>
  <si>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</si>
  <si>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</si>
  <si>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</si>
  <si>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</si>
  <si>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</si>
  <si>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</si>
  <si>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</si>
  <si>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</si>
  <si>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</si>
  <si>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</si>
  <si>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</si>
  <si>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</si>
  <si>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</si>
  <si>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</si>
  <si>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</si>
  <si>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</si>
  <si>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</si>
  <si>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</si>
  <si>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</si>
  <si>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</si>
  <si>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</si>
  <si>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</si>
  <si>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</si>
  <si>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</si>
  <si>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</si>
  <si>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</si>
  <si>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</si>
  <si>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</si>
  <si>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</si>
  <si>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</si>
  <si>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</si>
  <si>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</si>
  <si>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</si>
  <si>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</si>
  <si>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</si>
  <si>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</si>
  <si>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</si>
  <si>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</si>
  <si>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</si>
  <si>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</si>
  <si>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</si>
  <si>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</si>
  <si>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</si>
  <si>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</si>
  <si>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</si>
  <si>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</si>
  <si>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</si>
  <si>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</si>
  <si>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</si>
  <si>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</si>
  <si>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</si>
  <si>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</si>
  <si>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</si>
  <si>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</si>
  <si>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</si>
  <si>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</si>
  <si>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</si>
  <si>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</si>
  <si>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</si>
  <si>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</si>
  <si>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</si>
  <si>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</si>
  <si>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</si>
  <si>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</si>
  <si>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</si>
  <si>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</si>
  <si>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</si>
  <si>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</si>
  <si>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</si>
  <si>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</si>
  <si>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</si>
  <si>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</si>
  <si>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</si>
  <si>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</si>
  <si>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</si>
  <si>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</si>
  <si>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</si>
  <si>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</si>
  <si>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</si>
  <si>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</si>
  <si>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</si>
  <si>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</si>
  <si>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</si>
  <si>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</si>
  <si>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</si>
  <si>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</si>
  <si>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</si>
  <si>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</si>
  <si>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</si>
  <si>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</si>
  <si>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</si>
  <si>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</si>
  <si>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</si>
  <si>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</si>
  <si>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</si>
  <si>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</si>
  <si>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</si>
  <si>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</si>
  <si>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</si>
  <si>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</si>
  <si>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</si>
  <si>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</si>
  <si>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</si>
  <si>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</si>
  <si>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</si>
  <si>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</si>
  <si>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</si>
  <si>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</si>
  <si>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</si>
  <si>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</si>
  <si>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</si>
  <si>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</si>
  <si>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</si>
  <si>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</si>
  <si>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</si>
  <si>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</si>
  <si>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</si>
  <si>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</si>
  <si>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</si>
  <si>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</si>
  <si>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</si>
  <si>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</si>
  <si>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</si>
  <si>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</si>
  <si>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</si>
  <si>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</si>
  <si>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</si>
  <si>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</si>
  <si>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</si>
  <si>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</si>
  <si>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</si>
  <si>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</si>
  <si>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</si>
  <si>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</si>
  <si>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</si>
  <si>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</si>
  <si>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</si>
  <si>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</si>
  <si>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</si>
  <si>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</si>
  <si>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</si>
  <si>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</si>
  <si>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</si>
  <si>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</si>
  <si>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</si>
  <si>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</si>
  <si>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</si>
  <si>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</si>
  <si>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</si>
  <si>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</si>
  <si>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</si>
  <si>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</si>
  <si>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</si>
  <si>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</si>
  <si>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</si>
  <si>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</si>
  <si>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</si>
  <si>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</si>
  <si>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</si>
  <si>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</si>
  <si>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</si>
  <si>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</si>
  <si>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</si>
  <si>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</si>
  <si>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</si>
  <si>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</si>
  <si>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</si>
  <si>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</si>
  <si>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</si>
  <si>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</si>
  <si>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</si>
  <si>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</si>
  <si>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</si>
  <si>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</si>
  <si>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</si>
  <si>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</si>
  <si>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</si>
  <si>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</si>
  <si>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</si>
  <si>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</si>
  <si>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</si>
  <si>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</si>
  <si>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</si>
  <si>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</si>
  <si>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</si>
  <si>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</si>
  <si>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</si>
  <si>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</si>
  <si>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</si>
  <si>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</si>
  <si>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</si>
  <si>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</si>
  <si>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</si>
  <si>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</si>
  <si>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</si>
  <si>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</si>
  <si>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</si>
  <si>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</si>
  <si>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</si>
  <si>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</si>
  <si>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</si>
  <si>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</si>
  <si>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</si>
  <si>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</si>
  <si>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</si>
  <si>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</si>
  <si>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</si>
  <si>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</si>
  <si>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</si>
  <si>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</si>
  <si>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</si>
  <si>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</si>
  <si>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</si>
  <si>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</si>
  <si>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</si>
  <si>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</si>
  <si>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</si>
  <si>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</si>
  <si>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</si>
  <si>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</si>
  <si>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</si>
  <si>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</si>
  <si>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</si>
  <si>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</si>
  <si>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</si>
  <si>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</si>
  <si>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</si>
  <si>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</si>
  <si>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</si>
  <si>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</si>
  <si>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</si>
  <si>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</si>
  <si>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</si>
  <si>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</si>
  <si>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</si>
  <si>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</si>
  <si>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</si>
  <si>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</si>
  <si>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</si>
  <si>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</si>
  <si>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</si>
  <si>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</si>
  <si>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</si>
  <si>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</si>
  <si>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</si>
  <si>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</si>
  <si>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</si>
  <si>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</si>
  <si>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</si>
  <si>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</si>
  <si>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</si>
  <si>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</si>
  <si>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</si>
  <si>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</si>
  <si>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</si>
  <si>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</si>
  <si>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</si>
  <si>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</si>
  <si>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</si>
  <si>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</si>
  <si>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</si>
  <si>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</si>
  <si>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</si>
  <si>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</si>
  <si>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</si>
  <si>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</si>
  <si>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</si>
  <si>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</si>
  <si>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</si>
  <si>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</si>
  <si>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</si>
  <si>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</si>
  <si>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</si>
  <si>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</si>
  <si>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</si>
  <si>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</si>
  <si>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</si>
  <si>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</si>
  <si>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</si>
  <si>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</si>
  <si>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</si>
  <si>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</si>
  <si>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</si>
  <si>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</si>
  <si>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</si>
  <si>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</si>
  <si>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</si>
  <si>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</si>
  <si>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</si>
  <si>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</si>
  <si>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</si>
  <si>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</si>
  <si>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</si>
  <si>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</si>
  <si>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</si>
  <si>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</si>
  <si>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</si>
  <si>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</si>
  <si>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</si>
  <si>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</si>
  <si>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</si>
  <si>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</si>
  <si>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</si>
  <si>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</si>
  <si>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</si>
  <si>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</si>
  <si>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</si>
  <si>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</si>
  <si>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</si>
  <si>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</si>
  <si>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</si>
  <si>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</si>
  <si>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</si>
  <si>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</si>
  <si>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</si>
  <si>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</si>
  <si>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</si>
  <si>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</si>
  <si>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</si>
  <si>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</si>
  <si>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</si>
  <si>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</si>
  <si>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</si>
  <si>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</si>
  <si>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</si>
  <si>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</si>
  <si>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</si>
  <si>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</si>
  <si>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</si>
  <si>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</si>
  <si>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</si>
  <si>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</si>
  <si>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</si>
  <si>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</si>
  <si>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</si>
  <si>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</si>
  <si>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</si>
  <si>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</si>
  <si>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</si>
  <si>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</si>
  <si>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</si>
  <si>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</si>
  <si>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</si>
  <si>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</si>
  <si>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</si>
  <si>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</si>
  <si>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</si>
  <si>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</si>
  <si>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</si>
  <si>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</si>
  <si>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</si>
  <si>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</si>
  <si>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</si>
  <si>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</si>
  <si>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</si>
  <si>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</si>
  <si>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</si>
  <si>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</si>
  <si>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</si>
  <si>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</si>
  <si>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</si>
  <si>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</si>
  <si>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</si>
  <si>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</si>
  <si>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</si>
  <si>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</si>
  <si>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</si>
  <si>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</si>
  <si>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</si>
  <si>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</si>
  <si>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</si>
  <si>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</si>
  <si>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</si>
  <si>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</si>
  <si>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</si>
  <si>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</si>
  <si>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</si>
  <si>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</si>
  <si>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</si>
  <si>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</si>
  <si>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</si>
  <si>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</si>
  <si>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</si>
  <si>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</si>
  <si>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</si>
  <si>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</si>
  <si>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</si>
  <si>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</si>
  <si>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</si>
  <si>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</si>
  <si>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</si>
  <si>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</si>
  <si>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</si>
  <si>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</si>
  <si>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</si>
  <si>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</si>
  <si>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</si>
  <si>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</si>
  <si>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</si>
  <si>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</si>
  <si>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</si>
  <si>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</si>
  <si>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</si>
  <si>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</si>
  <si>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</si>
  <si>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</si>
  <si>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</si>
  <si>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</si>
  <si>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</si>
  <si>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</si>
  <si>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</si>
  <si>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</si>
  <si>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</si>
  <si>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</si>
  <si>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</si>
  <si>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</si>
  <si>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</si>
  <si>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</si>
  <si>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</si>
  <si>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</si>
  <si>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</si>
  <si>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</si>
  <si>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</si>
  <si>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</si>
  <si>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</si>
  <si>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</si>
  <si>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</si>
  <si>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</si>
  <si>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</si>
  <si>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</si>
  <si>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</si>
  <si>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</si>
  <si>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</si>
  <si>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</si>
  <si>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</si>
  <si>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</si>
  <si>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</si>
  <si>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</si>
  <si>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</si>
  <si>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</si>
  <si>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</si>
  <si>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</si>
  <si>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</si>
  <si>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</si>
  <si>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</si>
  <si>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</si>
  <si>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</si>
  <si>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</si>
  <si>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</si>
  <si>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</si>
  <si>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</si>
  <si>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</si>
  <si>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</si>
  <si>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</si>
  <si>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</si>
  <si>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</si>
  <si>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</si>
  <si>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</si>
  <si>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</si>
  <si>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</si>
  <si>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</si>
  <si>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</si>
  <si>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</si>
  <si>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</si>
  <si>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</si>
  <si>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</si>
  <si>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</si>
  <si>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</si>
  <si>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</si>
  <si>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</si>
  <si>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</si>
  <si>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</si>
  <si>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</si>
  <si>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</si>
  <si>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</si>
  <si>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</si>
  <si>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</si>
  <si>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</si>
  <si>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</si>
  <si>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</si>
  <si>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</si>
  <si>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</si>
  <si>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</si>
  <si>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</si>
  <si>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</si>
  <si>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</si>
  <si>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</si>
  <si>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</si>
  <si>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</si>
  <si>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</si>
  <si>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</si>
  <si>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</si>
  <si>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</si>
  <si>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</si>
  <si>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</si>
  <si>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</si>
  <si>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</si>
  <si>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</si>
  <si>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</si>
  <si>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</si>
  <si>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</si>
  <si>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</si>
  <si>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</si>
  <si>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</si>
  <si>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</si>
  <si>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</si>
  <si>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</si>
  <si>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</si>
  <si>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</si>
  <si>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</si>
  <si>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</si>
  <si>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</si>
  <si>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</si>
  <si>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</si>
  <si>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</si>
  <si>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</si>
  <si>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</si>
  <si>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</si>
  <si>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</si>
  <si>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</si>
  <si>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</si>
  <si>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</si>
  <si>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</si>
  <si>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</si>
  <si>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</si>
  <si>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</si>
  <si>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</si>
  <si>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</si>
  <si>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</si>
  <si>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</si>
  <si>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</si>
  <si>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</si>
  <si>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</si>
  <si>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</si>
  <si>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</si>
  <si>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</si>
  <si>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</si>
  <si>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</si>
  <si>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</si>
  <si>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</si>
  <si>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</si>
  <si>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</si>
  <si>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</si>
  <si>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</si>
  <si>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</si>
  <si>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</si>
  <si>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</si>
  <si>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</si>
  <si>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</si>
  <si>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</si>
  <si>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</si>
  <si>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</si>
  <si>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</si>
  <si>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</si>
  <si>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</si>
  <si>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</si>
  <si>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</si>
  <si>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</si>
  <si>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</si>
  <si>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</si>
  <si>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</si>
  <si>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</si>
  <si>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</si>
  <si>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</si>
  <si>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</si>
  <si>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</si>
  <si>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</si>
  <si>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</si>
  <si>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</si>
  <si>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</si>
  <si>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</si>
  <si>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</si>
  <si>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</si>
  <si>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</si>
  <si>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</si>
  <si>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</si>
  <si>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</si>
  <si>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</si>
  <si>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</si>
  <si>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</si>
  <si>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</si>
  <si>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</si>
  <si>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</si>
  <si>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</si>
  <si>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</si>
  <si>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</si>
  <si>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</si>
  <si>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</si>
  <si>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</si>
  <si>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</si>
  <si>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</si>
  <si>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</si>
  <si>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</si>
  <si>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</si>
  <si>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</si>
  <si>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</si>
  <si>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</si>
  <si>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</si>
  <si>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</si>
  <si>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</si>
  <si>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</si>
  <si>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</si>
  <si>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</si>
  <si>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</si>
  <si>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</si>
  <si>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</si>
  <si>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</si>
  <si>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</si>
  <si>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</si>
  <si>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</si>
  <si>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</si>
  <si>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</si>
  <si>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</si>
  <si>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</si>
  <si>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</si>
  <si>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</si>
  <si>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</si>
  <si>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</si>
  <si>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</si>
  <si>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</si>
  <si>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</si>
  <si>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</si>
  <si>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</si>
  <si>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</si>
  <si>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</si>
  <si>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</si>
  <si>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</si>
  <si>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</si>
  <si>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</si>
  <si>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</si>
  <si>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</si>
  <si>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</si>
  <si>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</si>
  <si>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</si>
  <si>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</si>
  <si>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</si>
  <si>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</si>
  <si>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</si>
  <si>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</si>
  <si>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</si>
  <si>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</si>
  <si>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</si>
  <si>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</si>
  <si>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</si>
  <si>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</si>
  <si>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</si>
  <si>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</si>
  <si>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</si>
  <si>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</si>
  <si>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</si>
  <si>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</si>
  <si>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</si>
  <si>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</si>
  <si>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</si>
  <si>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</si>
  <si>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</si>
  <si>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</si>
  <si>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</si>
  <si>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</si>
  <si>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</si>
  <si>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</si>
  <si>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</si>
  <si>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</si>
  <si>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</si>
  <si>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</si>
  <si>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</si>
  <si>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</si>
  <si>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</si>
  <si>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</si>
  <si>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</si>
  <si>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</si>
  <si>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</si>
  <si>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</si>
  <si>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</si>
  <si>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</si>
  <si>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</si>
  <si>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</si>
  <si>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</si>
  <si>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</si>
  <si>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</si>
  <si>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</si>
  <si>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</si>
  <si>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</si>
  <si>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</si>
  <si>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</si>
  <si>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</si>
  <si>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</si>
  <si>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</si>
  <si>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</si>
  <si>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</si>
  <si>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</si>
  <si>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</si>
  <si>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</si>
  <si>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</si>
  <si>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</si>
  <si>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</si>
  <si>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</si>
  <si>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</si>
  <si>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</si>
  <si>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</si>
  <si>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</si>
  <si>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</si>
  <si>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</si>
  <si>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</si>
  <si>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</si>
  <si>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</si>
  <si>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</si>
  <si>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</si>
  <si>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</si>
  <si>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</si>
  <si>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</si>
  <si>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</si>
  <si>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</si>
  <si>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</si>
  <si>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</si>
  <si>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</si>
  <si>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</si>
  <si>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</si>
  <si>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</si>
  <si>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</si>
  <si>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</si>
  <si>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</si>
  <si>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</si>
  <si>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</si>
  <si>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</si>
  <si>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</si>
  <si>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</si>
  <si>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</si>
  <si>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</si>
  <si>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</si>
  <si>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</si>
  <si>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</si>
  <si>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</si>
  <si>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</si>
  <si>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</si>
  <si>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</si>
  <si>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</si>
  <si>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</si>
  <si>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</si>
  <si>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</si>
  <si>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</si>
  <si>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</si>
  <si>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</si>
  <si>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</si>
  <si>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</si>
  <si>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</si>
  <si>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</si>
  <si>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</si>
  <si>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</si>
  <si>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</si>
  <si>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</si>
  <si>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</si>
  <si>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</si>
  <si>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</si>
  <si>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</si>
  <si>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</si>
  <si>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</si>
  <si>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</si>
  <si>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</si>
  <si>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</si>
  <si>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</si>
  <si>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</si>
  <si>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</si>
  <si>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</si>
  <si>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</si>
  <si>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</si>
  <si>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</si>
  <si>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</si>
  <si>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</si>
  <si>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</si>
  <si>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</si>
  <si>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</si>
  <si>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</si>
  <si>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</si>
  <si>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</si>
  <si>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</si>
  <si>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</si>
  <si>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</si>
  <si>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</si>
  <si>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</si>
  <si>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</si>
  <si>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</si>
  <si>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</si>
  <si>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</si>
  <si>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</si>
  <si>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</si>
  <si>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</si>
  <si>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</si>
  <si>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</si>
  <si>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</si>
  <si>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</si>
  <si>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</si>
  <si>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</si>
  <si>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</si>
  <si>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</si>
  <si>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</si>
  <si>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</si>
  <si>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</si>
  <si>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</si>
  <si>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</si>
  <si>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</si>
  <si>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</si>
  <si>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</si>
  <si>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</si>
  <si>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</si>
  <si>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</si>
  <si>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</si>
  <si>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</si>
  <si>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</si>
  <si>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</si>
  <si>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</si>
  <si>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</si>
  <si>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</si>
  <si>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</si>
  <si>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</si>
  <si>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</si>
  <si>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</si>
  <si>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</si>
  <si>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</si>
  <si>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</si>
  <si>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</si>
  <si>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</si>
  <si>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</si>
  <si>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</si>
  <si>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</si>
  <si>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</si>
  <si>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</si>
  <si>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</si>
  <si>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</si>
  <si>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</si>
  <si>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</si>
  <si>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</si>
  <si>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</si>
  <si>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</si>
  <si>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</si>
  <si>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</si>
  <si>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</si>
  <si>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</si>
  <si>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</si>
  <si>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</si>
  <si>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</si>
  <si>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</si>
  <si>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</si>
  <si>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</si>
  <si>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</si>
  <si>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</si>
  <si>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</si>
  <si>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</si>
  <si>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</si>
  <si>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</si>
  <si>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</si>
  <si>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</si>
  <si>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</si>
  <si>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</si>
  <si>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</si>
  <si>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</si>
  <si>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</si>
  <si>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</si>
  <si>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</si>
  <si>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</si>
  <si>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</si>
  <si>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</si>
  <si>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</si>
  <si>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</si>
  <si>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</si>
  <si>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</si>
  <si>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</si>
  <si>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</si>
  <si>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</si>
  <si>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</si>
  <si>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</si>
  <si>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</si>
  <si>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</si>
  <si>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</si>
  <si>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</si>
  <si>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</si>
  <si>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</si>
  <si>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</si>
  <si>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</si>
  <si>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</si>
  <si>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</si>
  <si>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</si>
  <si>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</si>
  <si>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</si>
  <si>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</si>
  <si>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</si>
  <si>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</si>
  <si>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</si>
  <si>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</si>
  <si>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</si>
  <si>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</si>
  <si>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</si>
  <si>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</si>
  <si>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</si>
  <si>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</si>
  <si>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</si>
  <si>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</si>
  <si>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</si>
  <si>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</si>
  <si>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</si>
  <si>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</si>
  <si>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</si>
  <si>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</si>
  <si>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</si>
  <si>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</si>
  <si>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</si>
  <si>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</si>
  <si>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</si>
  <si>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</si>
  <si>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</si>
  <si>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</si>
  <si>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</si>
  <si>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</si>
  <si>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</si>
  <si>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</si>
  <si>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</si>
  <si>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</si>
  <si>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</si>
  <si>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</si>
  <si>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</si>
  <si>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</si>
  <si>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</si>
  <si>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</si>
  <si>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</si>
  <si>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</si>
  <si>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</si>
  <si>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</si>
  <si>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</si>
  <si>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</si>
  <si>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</si>
  <si>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</si>
  <si>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</si>
  <si>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</si>
  <si>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</si>
  <si>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</si>
  <si>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</si>
  <si>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</si>
  <si>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</si>
  <si>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</si>
  <si>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</si>
  <si>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</si>
  <si>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</si>
  <si>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</si>
  <si>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</si>
  <si>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</si>
  <si>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</si>
  <si>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</si>
  <si>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</si>
  <si>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</si>
  <si>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</si>
  <si>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</si>
  <si>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</si>
  <si>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</si>
  <si>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</si>
  <si>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</si>
  <si>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</si>
  <si>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</si>
  <si>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</si>
  <si>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</si>
  <si>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</si>
  <si>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</si>
  <si>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</si>
  <si>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</si>
  <si>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</si>
  <si>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</si>
  <si>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</si>
  <si>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</si>
  <si>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</si>
  <si>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</si>
  <si>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</si>
  <si>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</si>
  <si>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</si>
  <si>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</si>
  <si>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</si>
  <si>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</si>
  <si>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</si>
  <si>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</si>
  <si>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</si>
  <si>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</si>
  <si>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</si>
  <si>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</si>
  <si>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</si>
  <si>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</si>
  <si>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</si>
  <si>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</si>
  <si>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</si>
  <si>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</si>
  <si>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</si>
  <si>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</si>
  <si>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</si>
  <si>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</si>
  <si>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</si>
  <si>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</si>
  <si>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</si>
  <si>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</si>
  <si>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</si>
  <si>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</si>
  <si>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</si>
  <si>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</si>
  <si>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</si>
  <si>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</si>
  <si>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</si>
  <si>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</si>
  <si>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</si>
  <si>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</si>
  <si>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</si>
  <si>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</si>
  <si>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</si>
  <si>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</si>
  <si>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</si>
  <si>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</si>
  <si>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</si>
  <si>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</si>
  <si>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</si>
  <si>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</si>
  <si>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</si>
  <si>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</si>
  <si>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</si>
  <si>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</si>
  <si>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</si>
  <si>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</si>
  <si>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</si>
  <si>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</si>
  <si>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</si>
  <si>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</si>
  <si>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</si>
  <si>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</si>
  <si>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</si>
  <si>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</si>
  <si>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</si>
  <si>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</si>
  <si>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</si>
  <si>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</si>
  <si>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</si>
  <si>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</si>
  <si>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</si>
  <si>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</si>
  <si>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</si>
  <si>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</si>
  <si>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</si>
  <si>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</si>
  <si>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</si>
  <si>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</si>
  <si>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</si>
  <si>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</si>
  <si>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</si>
  <si>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</si>
  <si>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</si>
  <si>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</si>
  <si>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</si>
  <si>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</si>
  <si>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</si>
  <si>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</si>
  <si>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</si>
  <si>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</si>
  <si>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</si>
  <si>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</si>
  <si>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</si>
  <si>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</si>
  <si>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</si>
  <si>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</si>
  <si>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</si>
  <si>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</si>
  <si>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</si>
  <si>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</si>
  <si>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</si>
  <si>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</si>
  <si>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</si>
  <si>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</si>
  <si>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</si>
  <si>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</si>
  <si>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</si>
  <si>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</si>
  <si>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</si>
  <si>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</si>
  <si>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</si>
  <si>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</si>
  <si>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</si>
  <si>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</si>
  <si>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</si>
  <si>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</si>
  <si>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</si>
  <si>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</si>
  <si>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</si>
  <si>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</si>
  <si>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</si>
  <si>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</si>
  <si>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</si>
  <si>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</si>
  <si>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</si>
  <si>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</si>
  <si>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</si>
  <si>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</si>
  <si>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</si>
  <si>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</si>
  <si>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</si>
  <si>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</si>
  <si>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</si>
  <si>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</si>
  <si>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</si>
  <si>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</si>
  <si>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</si>
  <si>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</si>
  <si>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</si>
  <si>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</si>
  <si>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</si>
  <si>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</si>
  <si>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</si>
  <si>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</si>
  <si>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</si>
  <si>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</si>
  <si>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</si>
  <si>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</si>
  <si>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</si>
  <si>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</si>
  <si>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</si>
  <si>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</si>
  <si>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</si>
  <si>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</si>
  <si>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</si>
  <si>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</si>
  <si>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</si>
  <si>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</si>
  <si>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</si>
  <si>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</si>
  <si>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</si>
  <si>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</si>
  <si>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</si>
  <si>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</si>
  <si>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</si>
  <si>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</si>
  <si>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</si>
  <si>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</si>
  <si>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</si>
  <si>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</si>
  <si>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</si>
  <si>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</si>
  <si>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</si>
  <si>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</si>
  <si>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</si>
  <si>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</si>
  <si>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</si>
  <si>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</si>
  <si>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</si>
  <si>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</si>
  <si>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</si>
  <si>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</si>
  <si>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</si>
  <si>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</si>
  <si>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</si>
  <si>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</si>
  <si>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</si>
  <si>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</si>
  <si>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</si>
  <si>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</si>
  <si>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</si>
  <si>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</si>
  <si>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</si>
  <si>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</si>
  <si>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</si>
  <si>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</si>
  <si>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</si>
  <si>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</si>
  <si>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</si>
  <si>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</si>
  <si>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</si>
  <si>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</si>
  <si>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</si>
  <si>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</si>
  <si>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</si>
  <si>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</si>
  <si>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</si>
  <si>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</si>
  <si>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</si>
  <si>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</si>
  <si>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</si>
  <si>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</si>
  <si>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</si>
  <si>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</si>
  <si>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</si>
  <si>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</si>
  <si>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</si>
  <si>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</si>
  <si>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</si>
  <si>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</si>
  <si>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</si>
  <si>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</si>
  <si>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</si>
  <si>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</si>
  <si>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</si>
  <si>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</si>
  <si>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</si>
  <si>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</si>
  <si>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</si>
  <si>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</si>
  <si>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</si>
  <si>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</si>
  <si>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</si>
  <si>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</si>
  <si>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</si>
  <si>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</si>
  <si>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</si>
  <si>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</si>
  <si>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</si>
  <si>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</si>
  <si>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</si>
  <si>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</si>
  <si>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</si>
  <si>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</si>
  <si>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</si>
  <si>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</si>
  <si>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</si>
  <si>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</si>
  <si>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</si>
  <si>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</si>
  <si>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</si>
  <si>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</si>
  <si>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</si>
  <si>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</si>
  <si>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</si>
  <si>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</si>
  <si>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</si>
  <si>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</si>
  <si>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</si>
  <si>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</si>
  <si>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</si>
  <si>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</si>
  <si>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</si>
  <si>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</si>
  <si>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</si>
  <si>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</si>
  <si>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</si>
  <si>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</si>
  <si>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</si>
  <si>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</si>
  <si>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</si>
  <si>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</si>
  <si>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</si>
  <si>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</si>
  <si>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</si>
  <si>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</si>
  <si>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</si>
  <si>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</si>
  <si>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</si>
  <si>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</si>
  <si>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</si>
  <si>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</si>
  <si>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</si>
  <si>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</si>
  <si>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</si>
  <si>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</si>
  <si>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</si>
  <si>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</si>
  <si>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</si>
  <si>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</si>
  <si>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</si>
  <si>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</si>
  <si>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</si>
  <si>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</si>
  <si>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</si>
  <si>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</si>
  <si>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</si>
  <si>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</si>
  <si>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</si>
  <si>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</si>
  <si>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</si>
  <si>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</si>
  <si>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</si>
  <si>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</si>
  <si>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</si>
  <si>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</si>
  <si>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</si>
  <si>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</si>
  <si>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</si>
  <si>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</si>
  <si>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</si>
  <si>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</si>
  <si>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</si>
  <si>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</si>
  <si>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</si>
  <si>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</si>
  <si>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</si>
  <si>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</si>
  <si>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</si>
  <si>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</si>
  <si>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</si>
  <si>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</si>
  <si>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</si>
  <si>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</si>
  <si>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</si>
  <si>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</si>
  <si>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</si>
  <si>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</si>
  <si>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</si>
  <si>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</si>
  <si>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</si>
  <si>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</si>
  <si>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</si>
  <si>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</si>
  <si>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</si>
  <si>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</si>
  <si>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</si>
  <si>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</si>
  <si>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</si>
  <si>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</si>
  <si>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</si>
  <si>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</si>
  <si>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</si>
  <si>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</si>
  <si>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</si>
  <si>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</si>
  <si>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</si>
  <si>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</si>
  <si>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</si>
  <si>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</si>
  <si>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</si>
  <si>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</si>
  <si>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</si>
  <si>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</si>
  <si>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</si>
  <si>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</si>
  <si>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</si>
  <si>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</si>
  <si>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</si>
  <si>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</si>
  <si>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</si>
  <si>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</si>
  <si>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</si>
  <si>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</si>
  <si>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</si>
  <si>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</si>
  <si>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</si>
  <si>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</si>
  <si>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</si>
  <si>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</si>
  <si>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</si>
  <si>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</si>
  <si>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</si>
  <si>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</si>
  <si>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</si>
  <si>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</si>
  <si>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</si>
  <si>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</si>
  <si>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</si>
  <si>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</si>
  <si>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</si>
  <si>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</si>
  <si>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</si>
  <si>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</si>
  <si>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</si>
  <si>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</si>
  <si>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</si>
  <si>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</si>
  <si>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</si>
  <si>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</si>
  <si>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</si>
  <si>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</si>
  <si>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</si>
  <si>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</si>
  <si>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</si>
  <si>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</si>
  <si>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</si>
  <si>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</si>
  <si>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</si>
  <si>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</si>
  <si>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</si>
  <si>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</si>
  <si>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</si>
  <si>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</si>
  <si>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</si>
  <si>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</si>
  <si>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</si>
  <si>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</si>
  <si>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</si>
  <si>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</si>
  <si>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</si>
  <si>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</si>
  <si>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</si>
  <si>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</si>
  <si>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</si>
  <si>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</si>
  <si>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</si>
  <si>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</si>
  <si>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</si>
  <si>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</si>
  <si>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</si>
  <si>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</si>
  <si>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</si>
  <si>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</si>
  <si>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</si>
  <si>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</si>
  <si>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</si>
  <si>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</si>
  <si>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</si>
  <si>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</si>
  <si>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</si>
  <si>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</si>
  <si>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</si>
  <si>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</si>
  <si>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</si>
  <si>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</si>
  <si>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</si>
  <si>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</si>
  <si>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</si>
  <si>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</si>
  <si>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</si>
  <si>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</si>
  <si>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</si>
  <si>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</si>
  <si>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</si>
  <si>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</si>
  <si>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</si>
  <si>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</si>
  <si>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</si>
  <si>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</si>
  <si>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</si>
  <si>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</si>
  <si>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</si>
  <si>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</si>
  <si>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</si>
  <si>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</si>
  <si>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</si>
  <si>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</si>
  <si>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</si>
  <si>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</si>
  <si>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</si>
  <si>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</si>
  <si>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</si>
  <si>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</si>
  <si>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</si>
  <si>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</si>
  <si>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</si>
  <si>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</si>
  <si>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</si>
  <si>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</si>
  <si>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</si>
  <si>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</si>
  <si>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</si>
  <si>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</si>
  <si>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</si>
  <si>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</si>
  <si>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</si>
  <si>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</si>
  <si>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</si>
  <si>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</si>
  <si>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</si>
  <si>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</si>
  <si>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</si>
  <si>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</si>
  <si>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</si>
  <si>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</si>
  <si>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</si>
  <si>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</si>
  <si>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</si>
  <si>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</si>
  <si>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</si>
  <si>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</si>
  <si>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</si>
  <si>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</si>
  <si>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</si>
  <si>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</si>
  <si>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</si>
  <si>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</si>
  <si>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</si>
  <si>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</si>
  <si>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</si>
  <si>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</si>
  <si>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</si>
  <si>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</si>
  <si>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</si>
  <si>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</si>
  <si>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</si>
  <si>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</si>
  <si>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</si>
  <si>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</si>
  <si>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</si>
  <si>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</si>
  <si>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</si>
  <si>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</si>
  <si>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</si>
  <si>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</si>
  <si>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</si>
  <si>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</si>
  <si>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</si>
  <si>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</si>
  <si>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</si>
  <si>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</si>
  <si>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</si>
  <si>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</si>
  <si>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</si>
  <si>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</si>
  <si>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</si>
  <si>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</si>
  <si>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</si>
  <si>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</si>
  <si>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</si>
  <si>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</si>
  <si>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</si>
  <si>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</si>
  <si>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</si>
  <si>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</si>
  <si>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</si>
  <si>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</si>
  <si>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</si>
  <si>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</si>
  <si>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</si>
  <si>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</si>
  <si>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</si>
  <si>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</si>
  <si>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</si>
  <si>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</si>
  <si>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</si>
  <si>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</si>
  <si>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</si>
  <si>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</si>
  <si>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</si>
  <si>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</si>
  <si>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</si>
  <si>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</si>
  <si>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</si>
  <si>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</si>
  <si>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</si>
  <si>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</si>
  <si>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</si>
  <si>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</si>
  <si>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</si>
  <si>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</si>
  <si>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</si>
  <si>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</si>
  <si>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</si>
  <si>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</si>
  <si>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</si>
  <si>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</si>
  <si>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</si>
  <si>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</si>
  <si>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</si>
  <si>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</si>
  <si>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</si>
  <si>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</si>
  <si>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</si>
  <si>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</si>
  <si>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</si>
  <si>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</si>
  <si>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</si>
  <si>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</si>
  <si>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</si>
  <si>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</si>
  <si>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</si>
  <si>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</si>
  <si>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</si>
  <si>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</si>
  <si>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</si>
  <si>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</si>
  <si>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</si>
  <si>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</si>
  <si>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</si>
  <si>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</si>
  <si>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</si>
  <si>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</si>
  <si>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</si>
  <si>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</si>
  <si>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</si>
  <si>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</si>
  <si>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</si>
  <si>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</si>
  <si>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</si>
  <si>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</si>
  <si>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</si>
  <si>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</si>
  <si>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</si>
  <si>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</si>
  <si>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</si>
  <si>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</si>
  <si>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</si>
  <si>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</si>
  <si>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</si>
  <si>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</si>
  <si>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</si>
  <si>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</si>
  <si>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</si>
  <si>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</si>
  <si>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</si>
  <si>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</si>
  <si>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</si>
  <si>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</si>
  <si>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</si>
  <si>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</si>
  <si>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</si>
  <si>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</si>
  <si>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</si>
  <si>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</si>
  <si>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</si>
  <si>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</si>
  <si>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</si>
  <si>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</si>
  <si>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</si>
  <si>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</si>
  <si>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</si>
  <si>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</si>
  <si>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</si>
  <si>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</si>
  <si>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</si>
  <si>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</si>
  <si>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</si>
  <si>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</si>
  <si>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</si>
  <si>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</si>
  <si>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</si>
  <si>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</si>
  <si>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</si>
  <si>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</si>
  <si>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</si>
  <si>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</si>
  <si>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</si>
  <si>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</si>
  <si>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</si>
  <si>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</si>
  <si>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</si>
  <si>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</si>
  <si>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</si>
  <si>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</si>
  <si>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</si>
  <si>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</si>
  <si>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</si>
  <si>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</si>
  <si>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</si>
  <si>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</si>
  <si>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</si>
  <si>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</si>
  <si>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</si>
  <si>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</si>
  <si>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</si>
  <si>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</si>
  <si>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</si>
  <si>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</si>
  <si>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</si>
  <si>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</si>
  <si>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</si>
  <si>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</si>
  <si>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</si>
  <si>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</si>
  <si>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</si>
  <si>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</si>
  <si>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</si>
  <si>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</si>
  <si>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</si>
  <si>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</si>
  <si>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</si>
  <si>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</si>
  <si>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</si>
  <si>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</si>
  <si>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</si>
  <si>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</si>
  <si>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</si>
  <si>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</si>
  <si>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</si>
  <si>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</si>
  <si>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</si>
  <si>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</si>
  <si>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</si>
  <si>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</si>
  <si>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</si>
  <si>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</si>
  <si>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</si>
  <si>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</si>
  <si>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</si>
  <si>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</si>
  <si>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</si>
  <si>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</si>
  <si>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</si>
  <si>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</si>
  <si>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</si>
  <si>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</si>
  <si>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</si>
  <si>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</si>
  <si>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</si>
  <si>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</si>
  <si>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</si>
  <si>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</si>
  <si>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</si>
  <si>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</si>
  <si>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</si>
  <si>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</si>
  <si>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</si>
  <si>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</si>
  <si>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</si>
  <si>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</si>
  <si>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</si>
  <si>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</si>
  <si>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</si>
  <si>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</si>
  <si>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</si>
  <si>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</si>
  <si>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</si>
  <si>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</si>
  <si>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</si>
  <si>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</si>
  <si>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</si>
  <si>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</si>
  <si>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</si>
  <si>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</si>
  <si>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</si>
  <si>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</si>
  <si>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</si>
  <si>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</si>
  <si>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</si>
  <si>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</si>
  <si>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</si>
  <si>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</si>
  <si>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</si>
  <si>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</si>
  <si>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</si>
  <si>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</si>
  <si>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</si>
  <si>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</si>
  <si>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</si>
  <si>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</si>
  <si>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</si>
  <si>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</si>
  <si>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</si>
  <si>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</si>
  <si>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</si>
  <si>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</si>
  <si>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</si>
  <si>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</si>
  <si>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</si>
  <si>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</si>
  <si>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</si>
  <si>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</si>
  <si>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</si>
  <si>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</si>
  <si>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</si>
  <si>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</si>
  <si>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</si>
  <si>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</si>
  <si>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</si>
  <si>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</si>
  <si>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</si>
  <si>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</si>
  <si>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</si>
  <si>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</si>
  <si>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</si>
  <si>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</si>
  <si>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</si>
  <si>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</si>
  <si>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</si>
  <si>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</si>
  <si>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</si>
  <si>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</si>
  <si>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</si>
  <si>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</si>
  <si>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</si>
  <si>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</si>
  <si>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</si>
  <si>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</si>
  <si>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</si>
  <si>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</si>
  <si>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</si>
  <si>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</si>
  <si>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</si>
  <si>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</si>
  <si>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</si>
  <si>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</si>
  <si>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</si>
  <si>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</si>
  <si>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</si>
  <si>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</si>
  <si>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</si>
  <si>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</si>
  <si>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</si>
  <si>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</si>
  <si>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</si>
  <si>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</si>
  <si>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</si>
  <si>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</si>
  <si>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</si>
  <si>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</si>
  <si>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</si>
  <si>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</si>
  <si>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</si>
  <si>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</si>
  <si>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</si>
  <si>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</si>
  <si>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</si>
  <si>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</si>
  <si>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</si>
  <si>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</si>
  <si>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</si>
  <si>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</si>
  <si>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</si>
  <si>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</si>
  <si>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</si>
  <si>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</si>
  <si>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</si>
  <si>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</si>
  <si>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</si>
  <si>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</si>
  <si>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</si>
  <si>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</si>
  <si>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</si>
  <si>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</si>
  <si>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</si>
  <si>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</si>
  <si>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</si>
  <si>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</si>
  <si>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</si>
  <si>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</si>
  <si>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</si>
  <si>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</si>
  <si>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</si>
  <si>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</si>
  <si>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</si>
  <si>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</si>
  <si>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</si>
  <si>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</si>
  <si>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</si>
  <si>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</si>
  <si>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</si>
  <si>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</si>
  <si>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</si>
  <si>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</si>
  <si>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</si>
  <si>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</si>
  <si>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</si>
  <si>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</si>
  <si>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</si>
  <si>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</si>
  <si>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</si>
  <si>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</si>
  <si>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</si>
  <si>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</si>
  <si>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</si>
  <si>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</si>
  <si>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</si>
  <si>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</si>
  <si>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</si>
  <si>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</si>
  <si>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</si>
  <si>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</si>
  <si>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</si>
  <si>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</si>
  <si>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</si>
  <si>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</si>
  <si>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</si>
  <si>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</si>
  <si>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</si>
  <si>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</si>
  <si>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</si>
  <si>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</si>
  <si>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</si>
  <si>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</si>
  <si>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</si>
  <si>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</si>
  <si>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</si>
  <si>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</si>
  <si>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</si>
  <si>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</si>
  <si>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</si>
  <si>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</si>
  <si>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</si>
  <si>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</si>
  <si>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</si>
  <si>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</si>
  <si>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</si>
  <si>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</si>
  <si>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</si>
  <si>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</si>
  <si>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</si>
  <si>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</si>
  <si>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</si>
  <si>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</si>
  <si>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</si>
  <si>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</si>
  <si>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</si>
  <si>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</si>
  <si>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</si>
  <si>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</si>
  <si>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</si>
  <si>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</si>
  <si>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</si>
  <si>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</si>
  <si>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</si>
  <si>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</si>
  <si>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</si>
  <si>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</si>
  <si>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</si>
  <si>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</si>
  <si>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</si>
  <si>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</si>
  <si>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</si>
  <si>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</si>
  <si>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</si>
  <si>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</si>
  <si>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</si>
  <si>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</si>
  <si>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</si>
  <si>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</si>
  <si>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</si>
  <si>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</si>
  <si>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</si>
  <si>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</si>
  <si>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</si>
  <si>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</si>
  <si>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</si>
  <si>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</si>
  <si>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</si>
  <si>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</si>
  <si>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</si>
  <si>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</si>
  <si>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</si>
  <si>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</si>
  <si>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</si>
  <si>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</si>
  <si>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</si>
  <si>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</si>
  <si>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</si>
  <si>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</si>
  <si>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</si>
  <si>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</si>
  <si>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</si>
  <si>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</si>
  <si>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</si>
  <si>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</si>
  <si>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</si>
  <si>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</si>
  <si>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</si>
  <si>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</si>
  <si>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</si>
  <si>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</si>
  <si>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</si>
  <si>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</si>
  <si>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</si>
  <si>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</si>
  <si>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</si>
  <si>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</si>
  <si>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</si>
  <si>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</si>
  <si>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</si>
  <si>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</si>
  <si>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</si>
  <si>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</si>
  <si>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</si>
  <si>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</si>
  <si>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</si>
  <si>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</si>
  <si>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</si>
  <si>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</si>
  <si>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</si>
  <si>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</si>
  <si>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</si>
  <si>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</si>
  <si>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</si>
  <si>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</si>
  <si>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</si>
  <si>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</si>
  <si>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</si>
  <si>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</si>
  <si>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</si>
  <si>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</si>
  <si>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</si>
  <si>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</si>
  <si>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</si>
  <si>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</si>
  <si>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</si>
  <si>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</si>
  <si>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</si>
  <si>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</si>
  <si>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</si>
  <si>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</si>
  <si>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</si>
  <si>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</si>
  <si>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</si>
  <si>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</si>
  <si>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</si>
  <si>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</si>
  <si>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</si>
  <si>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</si>
  <si>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</si>
  <si>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</si>
  <si>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</si>
  <si>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</si>
  <si>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</si>
  <si>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</si>
  <si>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</si>
  <si>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</si>
  <si>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</si>
  <si>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</si>
  <si>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</si>
  <si>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</si>
  <si>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</si>
  <si>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</si>
  <si>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</si>
  <si>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</si>
  <si>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</si>
  <si>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</si>
  <si>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</si>
  <si>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</si>
  <si>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</si>
  <si>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</si>
  <si>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</si>
  <si>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</si>
  <si>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</si>
  <si>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</si>
  <si>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</si>
  <si>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</si>
  <si>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</si>
  <si>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</si>
  <si>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</si>
  <si>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</si>
  <si>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</si>
  <si>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</si>
  <si>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</si>
  <si>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</si>
  <si>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</si>
  <si>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</si>
  <si>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</si>
  <si>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</si>
  <si>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</si>
  <si>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</si>
  <si>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</si>
  <si>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</si>
  <si>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</si>
  <si>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</si>
  <si>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</si>
  <si>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</si>
  <si>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</si>
  <si>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</si>
  <si>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</si>
  <si>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</si>
  <si>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</si>
  <si>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</si>
  <si>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</si>
  <si>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</si>
  <si>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</si>
  <si>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</si>
  <si>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</si>
  <si>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</si>
  <si>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</si>
  <si>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</si>
  <si>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</si>
  <si>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</si>
  <si>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</si>
  <si>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</si>
  <si>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</si>
  <si>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</si>
  <si>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</si>
  <si>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</si>
  <si>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</si>
  <si>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</si>
  <si>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</si>
  <si>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</si>
  <si>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</si>
  <si>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</si>
  <si>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</si>
  <si>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</si>
  <si>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</si>
  <si>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</si>
  <si>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</si>
  <si>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</si>
  <si>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</si>
  <si>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</si>
  <si>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</si>
  <si>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</si>
  <si>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</si>
  <si>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</si>
  <si>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</si>
  <si>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</si>
  <si>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</si>
  <si>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</si>
  <si>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</si>
  <si>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</si>
  <si>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</si>
  <si>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</si>
  <si>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</si>
  <si>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</si>
  <si>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</si>
  <si>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</si>
  <si>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</si>
  <si>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</si>
  <si>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</si>
  <si>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</si>
  <si>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</si>
  <si>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</si>
  <si>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</si>
  <si>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</si>
  <si>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</si>
  <si>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</si>
  <si>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</si>
  <si>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</si>
  <si>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</si>
  <si>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</si>
  <si>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</si>
  <si>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</si>
  <si>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</si>
  <si>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</si>
  <si>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</si>
  <si>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</si>
  <si>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</si>
  <si>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</si>
  <si>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</si>
  <si>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</si>
  <si>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</si>
  <si>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</si>
  <si>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</si>
  <si>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</si>
  <si>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</si>
  <si>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</si>
  <si>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</si>
  <si>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</si>
  <si>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</si>
  <si>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</si>
  <si>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</si>
  <si>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</si>
  <si>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</si>
  <si>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</si>
  <si>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</si>
  <si>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</si>
  <si>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</si>
  <si>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</si>
  <si>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</si>
  <si>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</si>
  <si>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</si>
  <si>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</si>
  <si>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</si>
  <si>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</si>
  <si>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</si>
  <si>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</si>
  <si>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</si>
  <si>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</si>
  <si>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</si>
  <si>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</si>
  <si>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</si>
  <si>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</si>
  <si>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</si>
  <si>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</si>
  <si>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</si>
  <si>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</si>
  <si>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</si>
  <si>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</si>
  <si>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</si>
  <si>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</si>
  <si>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</si>
  <si>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</si>
  <si>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</si>
  <si>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</si>
  <si>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</si>
  <si>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</si>
  <si>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</si>
  <si>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</si>
  <si>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</si>
  <si>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</si>
  <si>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</si>
  <si>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</si>
  <si>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</si>
  <si>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</si>
  <si>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</si>
  <si>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</si>
  <si>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</si>
  <si>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</si>
  <si>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</si>
  <si>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</si>
  <si>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</si>
  <si>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</si>
  <si>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</si>
  <si>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</si>
  <si>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</si>
  <si>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</si>
  <si>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</si>
  <si>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</si>
  <si>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</si>
  <si>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</si>
  <si>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</si>
  <si>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</si>
  <si>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</si>
  <si>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</si>
  <si>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</si>
  <si>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</si>
  <si>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</si>
  <si>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</si>
  <si>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</si>
  <si>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</si>
  <si>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</si>
  <si>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</si>
  <si>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</si>
  <si>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</si>
  <si>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</si>
  <si>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</si>
  <si>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</si>
  <si>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</si>
  <si>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</si>
  <si>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</si>
  <si>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</si>
  <si>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</si>
  <si>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</si>
  <si>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</si>
  <si>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</si>
  <si>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</si>
  <si>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</si>
  <si>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</si>
  <si>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</si>
  <si>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</si>
  <si>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</si>
  <si>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</si>
  <si>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</si>
  <si>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</si>
  <si>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</si>
  <si>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</si>
  <si>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</si>
  <si>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</si>
  <si>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</si>
  <si>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</si>
  <si>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</si>
  <si>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</si>
  <si>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</si>
  <si>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</si>
  <si>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</si>
  <si>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</si>
  <si>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</si>
  <si>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</si>
  <si>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</si>
  <si>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</si>
  <si>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</si>
  <si>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</si>
  <si>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</si>
  <si>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</si>
  <si>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</si>
  <si>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</si>
  <si>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</si>
  <si>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</si>
  <si>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</si>
  <si>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</si>
  <si>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</si>
  <si>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</si>
  <si>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</si>
  <si>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</si>
  <si>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</si>
  <si>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</si>
  <si>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</si>
  <si>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</si>
  <si>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</si>
  <si>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</si>
  <si>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</si>
  <si>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</si>
  <si>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</si>
  <si>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</si>
  <si>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</si>
  <si>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</si>
  <si>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</si>
  <si>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</si>
  <si>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</si>
  <si>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</si>
  <si>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</si>
  <si>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</si>
  <si>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</si>
  <si>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</si>
  <si>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</si>
  <si>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</si>
  <si>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</si>
  <si>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</si>
  <si>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</si>
  <si>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</si>
  <si>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</si>
  <si>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</si>
  <si>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</si>
  <si>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</si>
  <si>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</si>
  <si>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</si>
  <si>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</si>
  <si>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</si>
  <si>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</si>
  <si>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</si>
  <si>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</si>
  <si>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</si>
  <si>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</si>
  <si>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</si>
  <si>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</si>
  <si>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</si>
  <si>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</si>
  <si>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</si>
  <si>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</si>
  <si>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</si>
  <si>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</si>
  <si>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</si>
  <si>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</si>
  <si>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</si>
  <si>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</si>
  <si>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</si>
  <si>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</si>
  <si>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</si>
  <si>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</si>
  <si>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</si>
  <si>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</si>
  <si>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</si>
  <si>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</si>
  <si>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</si>
  <si>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</si>
  <si>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</si>
  <si>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</si>
  <si>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</si>
  <si>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</si>
  <si>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</si>
  <si>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</si>
  <si>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</si>
  <si>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</si>
  <si>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</si>
  <si>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</si>
  <si>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</si>
  <si>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</si>
  <si>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</si>
  <si>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</si>
  <si>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</si>
  <si>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</si>
  <si>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</si>
  <si>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</si>
  <si>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</si>
  <si>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</si>
  <si>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</si>
  <si>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</si>
  <si>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</si>
  <si>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</si>
  <si>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</si>
  <si>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</si>
  <si>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</si>
  <si>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</si>
  <si>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</si>
  <si>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</si>
  <si>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</si>
  <si>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</si>
  <si>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</si>
  <si>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</si>
  <si>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</si>
  <si>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</si>
  <si>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</si>
  <si>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</si>
  <si>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</si>
  <si>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</si>
  <si>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</si>
  <si>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</si>
  <si>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</si>
  <si>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</si>
  <si>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</si>
  <si>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</si>
  <si>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</si>
  <si>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</si>
  <si>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</si>
  <si>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</si>
  <si>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</si>
  <si>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</si>
  <si>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</si>
  <si>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</si>
  <si>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</si>
  <si>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</si>
  <si>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</si>
  <si>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</si>
  <si>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</si>
  <si>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</si>
  <si>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</si>
  <si>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</si>
  <si>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</si>
  <si>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</si>
  <si>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</si>
  <si>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</si>
  <si>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</si>
  <si>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</si>
  <si>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</si>
  <si>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</si>
  <si>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</si>
  <si>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</si>
  <si>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</si>
  <si>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</si>
  <si>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</si>
  <si>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</si>
  <si>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</si>
  <si>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</si>
  <si>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</si>
  <si>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</si>
  <si>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</si>
  <si>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</si>
  <si>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</si>
  <si>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</si>
  <si>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</si>
  <si>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</si>
  <si>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</si>
  <si>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</si>
  <si>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</si>
  <si>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</si>
  <si>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</si>
  <si>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</si>
  <si>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</si>
  <si>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</si>
  <si>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</si>
  <si>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</si>
  <si>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</si>
  <si>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</si>
  <si>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</si>
  <si>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</si>
  <si>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</si>
  <si>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</si>
  <si>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</si>
  <si>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</si>
  <si>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</si>
  <si>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</si>
  <si>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</si>
  <si>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</si>
  <si>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</si>
  <si>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</si>
  <si>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</si>
  <si>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</si>
  <si>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</si>
  <si>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</si>
  <si>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</si>
  <si>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</si>
  <si>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</si>
  <si>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</si>
  <si>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</si>
  <si>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</si>
  <si>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</si>
  <si>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</si>
  <si>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</si>
  <si>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</si>
  <si>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</si>
  <si>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</si>
  <si>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</si>
  <si>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</si>
  <si>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</si>
  <si>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</si>
  <si>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</si>
  <si>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</si>
  <si>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</si>
  <si>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</si>
  <si>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</si>
  <si>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</si>
  <si>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</si>
  <si>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</si>
  <si>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</si>
  <si>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</si>
  <si>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</si>
  <si>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</si>
  <si>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</si>
  <si>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</si>
  <si>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</si>
  <si>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</si>
  <si>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</si>
  <si>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</si>
  <si>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</si>
  <si>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</si>
  <si>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</si>
  <si>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</si>
  <si>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</si>
  <si>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</si>
  <si>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</si>
  <si>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</si>
  <si>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</si>
  <si>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</si>
  <si>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</si>
  <si>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</si>
  <si>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</si>
  <si>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</si>
  <si>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</si>
  <si>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</si>
  <si>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</si>
  <si>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</si>
  <si>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</si>
  <si>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</si>
  <si>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</si>
  <si>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</si>
  <si>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</si>
  <si>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</si>
  <si>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</si>
  <si>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</si>
  <si>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</si>
  <si>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</si>
  <si>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</si>
  <si>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</si>
  <si>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</si>
  <si>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</si>
  <si>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</si>
  <si>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</si>
  <si>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</si>
  <si>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</si>
  <si>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</si>
  <si>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</si>
  <si>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</si>
  <si>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</si>
  <si>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</si>
  <si>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</si>
  <si>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</si>
  <si>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</si>
  <si>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</si>
  <si>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</si>
  <si>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</si>
  <si>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</si>
  <si>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</si>
  <si>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</si>
  <si>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</si>
  <si>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</si>
  <si>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</si>
  <si>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</si>
  <si>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</si>
  <si>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</si>
  <si>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</si>
  <si>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</si>
  <si>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</si>
  <si>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</si>
  <si>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</si>
  <si>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</si>
  <si>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</si>
  <si>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</si>
  <si>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</si>
  <si>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</si>
  <si>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</si>
  <si>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</si>
  <si>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</si>
  <si>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</si>
  <si>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</si>
  <si>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</si>
  <si>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</si>
  <si>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</si>
  <si>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</si>
  <si>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</si>
  <si>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</si>
  <si>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</si>
  <si>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</si>
  <si>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</si>
  <si>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</si>
  <si>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</si>
  <si>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</si>
  <si>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</si>
  <si>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</si>
  <si>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</si>
  <si>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</si>
  <si>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</si>
  <si>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</si>
  <si>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</si>
  <si>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</si>
  <si>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</si>
  <si>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</si>
  <si>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</si>
  <si>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</si>
  <si>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</si>
  <si>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</si>
  <si>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</si>
  <si>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</si>
  <si>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</si>
  <si>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</si>
  <si>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</si>
  <si>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</si>
  <si>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</si>
  <si>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</si>
  <si>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</si>
  <si>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</si>
  <si>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</si>
  <si>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</si>
  <si>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</si>
  <si>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</si>
  <si>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</si>
  <si>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</si>
  <si>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</si>
  <si>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</si>
  <si>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</si>
  <si>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</si>
  <si>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</si>
  <si>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</si>
  <si>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</si>
  <si>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</si>
  <si>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</si>
  <si>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</si>
  <si>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</si>
  <si>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</si>
  <si>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</si>
  <si>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</si>
  <si>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</si>
  <si>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</si>
  <si>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</si>
  <si>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</si>
  <si>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</si>
  <si>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</si>
  <si>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</si>
  <si>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</si>
  <si>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</si>
  <si>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</si>
  <si>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</si>
  <si>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</si>
  <si>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</si>
  <si>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</si>
  <si>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</si>
  <si>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</si>
  <si>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</si>
  <si>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</si>
  <si>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</si>
  <si>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</si>
  <si>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</si>
  <si>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</si>
  <si>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</si>
  <si>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</si>
  <si>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</si>
  <si>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</si>
  <si>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</si>
  <si>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</si>
  <si>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</si>
  <si>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</si>
  <si>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</si>
  <si>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</si>
  <si>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</si>
  <si>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</si>
  <si>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</si>
  <si>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</si>
  <si>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</si>
  <si>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</si>
  <si>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</si>
  <si>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</si>
  <si>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</si>
  <si>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</si>
  <si>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</si>
  <si>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</si>
  <si>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</si>
  <si>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</si>
  <si>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</si>
  <si>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</si>
  <si>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</si>
  <si>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</si>
  <si>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</si>
  <si>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</si>
  <si>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</si>
  <si>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</si>
  <si>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</si>
  <si>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</si>
  <si>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</si>
  <si>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</si>
  <si>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</si>
  <si>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</si>
  <si>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</si>
  <si>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</si>
  <si>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</si>
  <si>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</si>
  <si>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</si>
  <si>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</si>
  <si>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</si>
  <si>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</si>
  <si>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</si>
  <si>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</si>
  <si>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</si>
  <si>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</si>
  <si>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</si>
  <si>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</si>
  <si>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</si>
  <si>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</si>
  <si>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</si>
  <si>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</si>
  <si>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</si>
  <si>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</si>
  <si>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</si>
  <si>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</si>
  <si>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</si>
  <si>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</si>
  <si>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</si>
  <si>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</si>
  <si>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</si>
  <si>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</si>
  <si>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</si>
  <si>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</si>
  <si>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</si>
  <si>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</si>
  <si>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</si>
  <si>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</si>
  <si>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</si>
  <si>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</si>
  <si>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</si>
  <si>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</si>
  <si>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</si>
  <si>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</si>
  <si>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</si>
  <si>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</si>
  <si>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</si>
  <si>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</si>
  <si>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</si>
  <si>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</si>
  <si>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</si>
  <si>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</si>
  <si>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</si>
  <si>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</si>
  <si>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</si>
  <si>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</si>
  <si>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</si>
  <si>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</si>
  <si>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</si>
  <si>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</si>
  <si>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</si>
  <si>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</si>
  <si>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</si>
  <si>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</si>
  <si>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</si>
  <si>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</si>
  <si>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</si>
  <si>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</si>
  <si>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</si>
  <si>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</si>
  <si>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</si>
  <si>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</si>
  <si>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</si>
  <si>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</si>
  <si>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</si>
  <si>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</si>
  <si>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</si>
  <si>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</si>
  <si>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</si>
  <si>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</si>
  <si>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</si>
  <si>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</si>
  <si>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</si>
  <si>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</si>
  <si>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</si>
  <si>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</si>
  <si>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</si>
  <si>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</si>
  <si>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</si>
  <si>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</si>
  <si>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</si>
  <si>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</si>
  <si>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</si>
  <si>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</si>
  <si>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</si>
  <si>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</si>
  <si>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</si>
  <si>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</si>
  <si>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</si>
  <si>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</si>
  <si>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</si>
  <si>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</si>
  <si>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</si>
  <si>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</si>
  <si>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</si>
  <si>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</si>
  <si>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</si>
  <si>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</si>
  <si>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</si>
  <si>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</si>
  <si>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</si>
  <si>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</si>
  <si>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</si>
  <si>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</si>
  <si>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</si>
  <si>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</si>
  <si>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</si>
  <si>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</si>
  <si>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</si>
  <si>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</si>
  <si>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</si>
  <si>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</si>
  <si>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</si>
  <si>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</si>
  <si>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</si>
  <si>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</si>
  <si>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</si>
  <si>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</si>
  <si>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</si>
  <si>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</si>
  <si>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</si>
  <si>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</si>
  <si>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</si>
  <si>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</si>
  <si>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</si>
  <si>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</si>
  <si>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</si>
  <si>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</si>
  <si>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</si>
  <si>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</si>
  <si>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</si>
  <si>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</si>
  <si>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</si>
  <si>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</si>
  <si>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</si>
  <si>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</si>
  <si>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</si>
  <si>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</si>
  <si>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</si>
  <si>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</si>
  <si>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</si>
  <si>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</si>
  <si>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</si>
  <si>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</si>
  <si>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</si>
  <si>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</si>
  <si>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</si>
  <si>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</si>
  <si>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</si>
  <si>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</si>
  <si>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</si>
  <si>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</si>
  <si>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</si>
  <si>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</si>
  <si>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</si>
  <si>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</si>
  <si>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</si>
  <si>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</si>
  <si>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</si>
  <si>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</si>
  <si>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</si>
  <si>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</si>
  <si>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</si>
  <si>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</si>
  <si>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</si>
  <si>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</si>
  <si>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</si>
  <si>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</si>
  <si>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</si>
  <si>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</si>
  <si>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</si>
  <si>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</si>
  <si>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</si>
  <si>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</si>
  <si>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</si>
  <si>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</si>
  <si>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</si>
  <si>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</si>
  <si>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</si>
  <si>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</si>
  <si>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</si>
  <si>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</si>
  <si>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</si>
  <si>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</si>
  <si>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</si>
  <si>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</si>
  <si>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</si>
  <si>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</si>
  <si>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</si>
  <si>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</si>
  <si>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</si>
  <si>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</si>
  <si>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</si>
  <si>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</si>
  <si>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</si>
  <si>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</si>
  <si>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</si>
  <si>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</si>
  <si>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</si>
  <si>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</si>
  <si>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</si>
  <si>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</si>
  <si>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</si>
  <si>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</si>
  <si>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</si>
  <si>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</si>
  <si>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</si>
  <si>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</si>
  <si>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</si>
  <si>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</si>
  <si>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</si>
  <si>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</si>
  <si>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</si>
  <si>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</si>
  <si>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</si>
  <si>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</si>
  <si>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</si>
  <si>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</si>
  <si>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</si>
  <si>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</si>
  <si>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</si>
  <si>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</si>
  <si>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</si>
  <si>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</si>
  <si>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</si>
  <si>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</si>
  <si>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</si>
  <si>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</si>
  <si>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</si>
  <si>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</si>
  <si>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</si>
  <si>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</si>
  <si>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</si>
  <si>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</si>
  <si>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</si>
  <si>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</si>
  <si>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</si>
  <si>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</si>
  <si>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</si>
  <si>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</si>
  <si>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</si>
  <si>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</si>
  <si>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</si>
  <si>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</si>
  <si>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</si>
  <si>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</si>
  <si>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</si>
  <si>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</si>
  <si>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</si>
  <si>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</si>
  <si>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</si>
  <si>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</si>
  <si>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</si>
  <si>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</si>
  <si>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</si>
  <si>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</si>
  <si>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</si>
  <si>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</si>
  <si>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</si>
  <si>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</si>
  <si>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</si>
  <si>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</si>
  <si>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</si>
  <si>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</si>
  <si>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</si>
  <si>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</si>
  <si>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</si>
  <si>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</si>
  <si>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</si>
  <si>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</si>
  <si>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</si>
  <si>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</si>
  <si>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</si>
  <si>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</si>
  <si>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</si>
  <si>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</si>
  <si>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</si>
  <si>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</si>
  <si>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</si>
  <si>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</si>
  <si>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</si>
  <si>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</si>
  <si>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</si>
  <si>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</si>
  <si>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</si>
  <si>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</si>
  <si>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</si>
  <si>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</si>
  <si>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</si>
  <si>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</si>
  <si>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</si>
  <si>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</si>
  <si>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</si>
  <si>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</si>
  <si>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</si>
  <si>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</si>
  <si>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</si>
  <si>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</si>
  <si>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</si>
  <si>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</si>
  <si>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</si>
  <si>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</si>
  <si>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</si>
  <si>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</si>
  <si>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</si>
  <si>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</si>
  <si>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</si>
  <si>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</si>
  <si>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</si>
  <si>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</si>
  <si>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</si>
  <si>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</si>
  <si>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</si>
  <si>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</si>
  <si>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</si>
  <si>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</si>
  <si>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</si>
  <si>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</si>
  <si>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</si>
  <si>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</si>
  <si>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</si>
  <si>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</si>
  <si>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</si>
  <si>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</si>
  <si>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</si>
  <si>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</si>
  <si>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</si>
  <si>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</si>
  <si>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</si>
  <si>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</si>
  <si>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</si>
  <si>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</si>
  <si>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</si>
  <si>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</si>
  <si>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</si>
  <si>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</si>
  <si>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</si>
  <si>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</si>
  <si>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</si>
  <si>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</si>
  <si>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</si>
  <si>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</si>
  <si>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</si>
  <si>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</si>
  <si>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</si>
  <si>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</si>
  <si>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</si>
  <si>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</si>
  <si>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</si>
  <si>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</si>
  <si>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</si>
  <si>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</si>
  <si>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</si>
  <si>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</si>
  <si>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</si>
  <si>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</si>
  <si>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</si>
  <si>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</si>
  <si>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</si>
  <si>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</si>
  <si>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</si>
  <si>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</si>
  <si>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</si>
  <si>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</si>
  <si>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</si>
  <si>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</si>
  <si>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</si>
  <si>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</si>
  <si>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</si>
  <si>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</si>
  <si>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</si>
  <si>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</si>
  <si>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</si>
  <si>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</si>
  <si>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</si>
  <si>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</si>
  <si>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</si>
  <si>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</si>
  <si>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</si>
  <si>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</si>
  <si>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</si>
  <si>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</si>
  <si>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</si>
  <si>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</si>
  <si>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</si>
  <si>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</si>
  <si>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</si>
  <si>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</si>
  <si>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</si>
  <si>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</si>
  <si>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</si>
  <si>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</si>
  <si>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</si>
  <si>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</si>
  <si>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</si>
  <si>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</si>
  <si>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</si>
  <si>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</si>
  <si>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</si>
  <si>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</si>
  <si>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</si>
  <si>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</si>
  <si>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</si>
  <si>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</si>
  <si>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</si>
  <si>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</si>
  <si>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</si>
  <si>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</si>
  <si>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</si>
  <si>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</si>
  <si>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</si>
  <si>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</si>
  <si>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</si>
  <si>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</si>
  <si>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</si>
  <si>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</si>
  <si>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</si>
  <si>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</si>
  <si>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</si>
  <si>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</si>
  <si>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</si>
  <si>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</si>
  <si>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</si>
  <si>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</si>
  <si>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</si>
  <si>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</si>
  <si>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</si>
  <si>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</si>
  <si>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</si>
  <si>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</si>
  <si>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</si>
  <si>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</si>
  <si>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</si>
  <si>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</si>
  <si>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</si>
  <si>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</si>
  <si>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</si>
  <si>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</si>
  <si>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</si>
  <si>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</si>
  <si>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</si>
  <si>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</si>
  <si>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</si>
  <si>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</si>
  <si>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</si>
  <si>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</si>
  <si>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</si>
  <si>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</si>
  <si>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</si>
  <si>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</si>
  <si>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</si>
  <si>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</si>
  <si>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</si>
  <si>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</si>
  <si>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</si>
  <si>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</si>
  <si>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</si>
  <si>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</si>
  <si>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</si>
  <si>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</si>
  <si>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</si>
  <si>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</si>
  <si>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</si>
  <si>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</si>
  <si>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</si>
  <si>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</si>
  <si>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</si>
  <si>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</si>
  <si>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</si>
  <si>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</si>
  <si>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</si>
  <si>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</si>
  <si>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</si>
  <si>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</si>
  <si>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</si>
  <si>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</si>
  <si>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</si>
  <si>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</si>
  <si>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</si>
  <si>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</si>
  <si>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</si>
  <si>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</si>
  <si>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</si>
  <si>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</si>
  <si>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</si>
  <si>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</si>
  <si>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</si>
  <si>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</si>
  <si>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</si>
  <si>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</si>
  <si>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</si>
  <si>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</si>
  <si>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</si>
  <si>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</si>
  <si>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</si>
  <si>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</si>
  <si>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</si>
  <si>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</si>
  <si>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</si>
  <si>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</si>
  <si>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</si>
  <si>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</si>
  <si>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</si>
  <si>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</si>
  <si>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</si>
  <si>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</si>
  <si>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</si>
  <si>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</si>
  <si>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</si>
  <si>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</si>
  <si>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</si>
  <si>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</si>
  <si>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</si>
  <si>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</si>
  <si>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</si>
  <si>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</si>
  <si>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</si>
  <si>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</si>
  <si>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</si>
  <si>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</si>
  <si>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</si>
  <si>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</si>
  <si>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</si>
  <si>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</si>
  <si>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</si>
  <si>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</si>
  <si>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</si>
  <si>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</si>
  <si>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</si>
  <si>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</si>
  <si>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</si>
  <si>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</si>
  <si>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</si>
  <si>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</si>
  <si>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</si>
  <si>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</si>
  <si>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</si>
  <si>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</si>
  <si>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</si>
  <si>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</si>
  <si>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</si>
  <si>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</si>
  <si>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</si>
  <si>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</si>
  <si>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</si>
  <si>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</si>
  <si>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</si>
  <si>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</si>
  <si>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</si>
  <si>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</si>
  <si>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</si>
  <si>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</si>
  <si>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</si>
  <si>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</si>
  <si>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</si>
  <si>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</si>
  <si>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</si>
  <si>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</si>
  <si>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</si>
  <si>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</si>
  <si>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</si>
  <si>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</si>
  <si>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</si>
  <si>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</si>
  <si>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</si>
  <si>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</si>
  <si>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</si>
  <si>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</si>
  <si>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</si>
  <si>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</si>
  <si>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</si>
  <si>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</si>
  <si>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</si>
  <si>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</si>
  <si>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</si>
  <si>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</si>
  <si>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</si>
  <si>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</si>
  <si>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</si>
  <si>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</si>
  <si>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</si>
  <si>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</si>
  <si>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</si>
  <si>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</si>
  <si>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</si>
  <si>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</si>
  <si>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</si>
  <si>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</si>
  <si>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</si>
  <si>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</si>
  <si>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</si>
  <si>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</si>
  <si>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</si>
  <si>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</si>
  <si>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</si>
  <si>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</si>
  <si>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</si>
  <si>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</si>
  <si>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</si>
  <si>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</si>
  <si>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</si>
  <si>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</si>
  <si>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</si>
  <si>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</si>
  <si>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</si>
  <si>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</si>
  <si>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</si>
  <si>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</si>
  <si>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</si>
  <si>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</si>
  <si>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</si>
  <si>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</si>
  <si>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</si>
  <si>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</si>
  <si>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</si>
  <si>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</si>
  <si>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</si>
  <si>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</si>
  <si>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</si>
  <si>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</si>
  <si>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</si>
  <si>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</si>
  <si>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</si>
  <si>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</si>
  <si>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</si>
  <si>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</si>
  <si>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</si>
  <si>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</si>
  <si>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</si>
  <si>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</si>
  <si>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</si>
  <si>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</si>
  <si>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</si>
  <si>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</si>
  <si>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</si>
  <si>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</si>
  <si>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</si>
  <si>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</si>
  <si>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</si>
  <si>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</si>
  <si>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</si>
  <si>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</si>
  <si>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</si>
  <si>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</si>
  <si>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</si>
  <si>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</si>
  <si>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</si>
  <si>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</si>
  <si>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</si>
  <si>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</si>
  <si>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</si>
  <si>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</si>
  <si>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</si>
  <si>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</si>
  <si>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</si>
  <si>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</si>
  <si>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</si>
  <si>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</si>
  <si>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</si>
  <si>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</si>
  <si>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</si>
  <si>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</si>
  <si>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</si>
  <si>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</si>
  <si>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</si>
  <si>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</si>
  <si>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</si>
  <si>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</si>
  <si>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</si>
  <si>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</si>
  <si>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</si>
  <si>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</si>
  <si>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</si>
  <si>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</si>
  <si>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</si>
  <si>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</si>
  <si>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</si>
  <si>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</si>
  <si>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</si>
  <si>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</si>
  <si>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</si>
  <si>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</si>
  <si>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</si>
  <si>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</si>
  <si>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</si>
  <si>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</si>
  <si>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</si>
  <si>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</si>
  <si>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</si>
  <si>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</si>
  <si>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</si>
  <si>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</si>
  <si>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</si>
  <si>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</si>
  <si>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</si>
  <si>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</si>
  <si>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</si>
  <si>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</si>
  <si>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</si>
  <si>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</si>
  <si>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</si>
  <si>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</si>
  <si>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</si>
  <si>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</si>
  <si>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</si>
  <si>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</si>
  <si>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</si>
  <si>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</si>
  <si>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</si>
  <si>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</si>
  <si>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</si>
  <si>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</si>
  <si>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</si>
  <si>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</si>
  <si>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</si>
  <si>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</si>
  <si>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</si>
  <si>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</si>
  <si>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</si>
  <si>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</si>
  <si>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</si>
  <si>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</si>
  <si>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</si>
  <si>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</si>
  <si>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</si>
  <si>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</si>
  <si>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</si>
  <si>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</si>
  <si>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</si>
  <si>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</si>
  <si>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</si>
  <si>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</si>
  <si>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</si>
  <si>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</si>
  <si>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</si>
  <si>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</si>
  <si>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</si>
  <si>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</si>
  <si>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</si>
  <si>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</si>
  <si>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</si>
  <si>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</si>
  <si>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</si>
  <si>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</si>
  <si>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</si>
  <si>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</si>
  <si>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</si>
  <si>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</si>
  <si>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</si>
  <si>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</si>
  <si>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</si>
  <si>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</si>
  <si>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</si>
  <si>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</si>
  <si>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</si>
  <si>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</si>
  <si>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</si>
  <si>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</si>
  <si>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</si>
  <si>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</si>
  <si>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</si>
  <si>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</si>
  <si>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</si>
  <si>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</si>
  <si>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</si>
  <si>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</si>
  <si>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</si>
  <si>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</si>
  <si>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</si>
  <si>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</si>
  <si>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</si>
  <si>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</si>
  <si>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</si>
  <si>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</si>
  <si>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</si>
  <si>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</si>
  <si>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</si>
  <si>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</si>
  <si>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</si>
  <si>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</si>
  <si>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</si>
  <si>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</si>
  <si>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</si>
  <si>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</si>
  <si>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</si>
  <si>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</si>
  <si>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</si>
  <si>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</si>
  <si>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</si>
  <si>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</si>
  <si>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</si>
  <si>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</si>
  <si>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</si>
  <si>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</si>
  <si>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</si>
  <si>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</si>
  <si>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</si>
  <si>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</si>
  <si>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</si>
  <si>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</si>
  <si>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</si>
  <si>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</si>
  <si>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</si>
  <si>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</si>
  <si>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</si>
  <si>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</si>
  <si>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</si>
  <si>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</si>
  <si>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</si>
  <si>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</si>
  <si>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</si>
  <si>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</si>
  <si>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</si>
  <si>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</si>
  <si>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</si>
  <si>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</si>
  <si>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</si>
  <si>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</si>
  <si>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</si>
  <si>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</si>
  <si>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</si>
  <si>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</si>
  <si>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</si>
  <si>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</si>
  <si>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</si>
  <si>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</si>
  <si>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</si>
  <si>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</si>
  <si>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</si>
  <si>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</si>
  <si>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</si>
  <si>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</si>
  <si>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</si>
  <si>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</si>
  <si>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</si>
  <si>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</si>
  <si>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</si>
  <si>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</si>
  <si>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</si>
  <si>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</si>
  <si>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</si>
  <si>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</si>
  <si>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</si>
  <si>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</si>
  <si>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</si>
  <si>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</si>
  <si>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</si>
  <si>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</si>
  <si>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</si>
  <si>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</si>
  <si>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</si>
  <si>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</si>
  <si>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</si>
  <si>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</si>
  <si>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</si>
  <si>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</si>
  <si>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</si>
  <si>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</si>
  <si>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</si>
  <si>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</si>
  <si>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</si>
  <si>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</si>
  <si>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</si>
  <si>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</si>
  <si>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</si>
  <si>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</si>
  <si>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</si>
  <si>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</si>
  <si>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</si>
  <si>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</si>
  <si>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</si>
  <si>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</si>
  <si>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</si>
  <si>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</si>
  <si>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</si>
  <si>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</si>
  <si>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</si>
  <si>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</si>
  <si>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</si>
  <si>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</si>
  <si>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</si>
  <si>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</si>
  <si>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</si>
  <si>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</si>
  <si>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</si>
  <si>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</si>
  <si>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</si>
  <si>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</si>
  <si>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</si>
  <si>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</si>
  <si>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</si>
  <si>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</si>
  <si>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</si>
  <si>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</si>
  <si>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</si>
  <si>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</si>
  <si>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</si>
  <si>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</si>
  <si>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</si>
  <si>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</si>
  <si>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</si>
  <si>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</si>
  <si>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</si>
  <si>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</si>
  <si>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</si>
  <si>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</si>
  <si>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</si>
  <si>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</si>
  <si>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</si>
  <si>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</si>
  <si>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</si>
  <si>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</si>
  <si>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</si>
  <si>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</si>
  <si>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</si>
  <si>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</si>
  <si>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</si>
  <si>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</si>
  <si>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</si>
  <si>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</si>
  <si>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</si>
  <si>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</si>
  <si>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</si>
  <si>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</si>
  <si>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</si>
  <si>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</si>
  <si>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</si>
  <si>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</si>
  <si>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</si>
  <si>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</si>
  <si>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</si>
  <si>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</si>
  <si>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</si>
  <si>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</si>
  <si>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</si>
  <si>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</si>
  <si>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</si>
  <si>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</si>
  <si>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</si>
  <si>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</si>
  <si>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</si>
  <si>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</si>
  <si>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</si>
  <si>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</si>
  <si>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</si>
  <si>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</si>
  <si>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</si>
  <si>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</si>
  <si>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</si>
  <si>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</si>
  <si>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</si>
  <si>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</si>
  <si>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</si>
  <si>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</si>
  <si>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</si>
  <si>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</si>
  <si>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</si>
  <si>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</si>
  <si>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</si>
  <si>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</si>
  <si>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</si>
  <si>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</si>
  <si>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</si>
  <si>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</si>
  <si>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</si>
  <si>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</si>
  <si>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</si>
  <si>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</si>
  <si>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</si>
  <si>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</si>
  <si>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</si>
  <si>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</si>
  <si>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</si>
  <si>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</si>
  <si>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</si>
  <si>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</si>
  <si>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</si>
  <si>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</si>
  <si>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</si>
  <si>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</si>
  <si>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</si>
  <si>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</si>
  <si>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</si>
  <si>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</si>
  <si>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</si>
  <si>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</si>
  <si>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</si>
  <si>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</si>
  <si>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</si>
  <si>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</si>
  <si>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</si>
  <si>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</si>
  <si>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</si>
  <si>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</si>
  <si>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</si>
  <si>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</si>
  <si>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</si>
  <si>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</si>
  <si>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</si>
  <si>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</si>
  <si>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</si>
  <si>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</si>
  <si>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</si>
  <si>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</si>
  <si>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</si>
  <si>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</si>
  <si>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</si>
  <si>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</si>
  <si>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</si>
  <si>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</si>
  <si>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</si>
  <si>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</si>
  <si>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</si>
  <si>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</si>
  <si>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</si>
  <si>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</si>
  <si>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</si>
  <si>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</si>
  <si>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</si>
  <si>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</si>
  <si>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</si>
  <si>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</si>
  <si>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</si>
  <si>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</si>
  <si>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</si>
  <si>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</si>
  <si>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</si>
  <si>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</si>
  <si>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</si>
  <si>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</si>
  <si>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</si>
  <si>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</si>
  <si>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</si>
  <si>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</si>
  <si>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</si>
  <si>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</si>
  <si>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</si>
  <si>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</si>
  <si>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</si>
  <si>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</si>
  <si>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</si>
  <si>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</si>
  <si>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</si>
  <si>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</si>
  <si>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</si>
  <si>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</si>
  <si>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</si>
  <si>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</si>
  <si>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</si>
  <si>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</si>
  <si>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</si>
  <si>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</si>
  <si>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</si>
  <si>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</si>
  <si>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</si>
  <si>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</si>
  <si>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</si>
  <si>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</si>
  <si>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</si>
  <si>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</si>
  <si>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</si>
  <si>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</si>
  <si>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</si>
  <si>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</si>
  <si>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</si>
  <si>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</si>
  <si>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</si>
  <si>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</si>
  <si>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</si>
  <si>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</si>
  <si>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</si>
  <si>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</si>
  <si>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</si>
  <si>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</si>
  <si>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</si>
  <si>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</si>
  <si>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</si>
  <si>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</si>
  <si>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</si>
  <si>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</si>
  <si>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</si>
  <si>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</si>
  <si>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</si>
  <si>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</si>
  <si>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</si>
  <si>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</si>
  <si>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</si>
  <si>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</si>
  <si>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</si>
  <si>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</si>
  <si>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</si>
  <si>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</si>
  <si>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</si>
  <si>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</si>
  <si>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</si>
  <si>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</si>
  <si>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</si>
  <si>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</si>
  <si>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</si>
  <si>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</si>
  <si>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</si>
  <si>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</si>
  <si>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</si>
  <si>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</si>
  <si>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</si>
  <si>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</si>
  <si>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</si>
  <si>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</si>
  <si>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</si>
  <si>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</si>
  <si>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</si>
  <si>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</si>
  <si>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</si>
  <si>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</si>
  <si>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</si>
  <si>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</si>
  <si>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</si>
  <si>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</si>
  <si>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</si>
  <si>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</si>
  <si>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</si>
  <si>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</si>
  <si>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</si>
  <si>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</si>
  <si>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</si>
  <si>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</si>
  <si>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</si>
  <si>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</si>
  <si>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</si>
  <si>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</si>
  <si>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</si>
  <si>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</si>
  <si>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</si>
  <si>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</si>
  <si>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</si>
  <si>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</si>
  <si>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</si>
  <si>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</si>
  <si>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</si>
  <si>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</si>
  <si>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</si>
  <si>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</si>
  <si>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</si>
  <si>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</si>
  <si>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</si>
  <si>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</si>
  <si>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</si>
  <si>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</si>
  <si>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</si>
  <si>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</si>
  <si>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</si>
  <si>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</si>
  <si>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</si>
  <si>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</si>
  <si>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</si>
  <si>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</si>
  <si>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</si>
  <si>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</si>
  <si>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</si>
  <si>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</si>
  <si>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</si>
  <si>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</si>
  <si>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</si>
  <si>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</si>
  <si>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</si>
  <si>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</si>
  <si>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</si>
  <si>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</si>
  <si>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</si>
  <si>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</si>
  <si>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</si>
  <si>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</si>
  <si>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</si>
  <si>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</si>
  <si>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</si>
  <si>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</si>
  <si>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</si>
  <si>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</si>
  <si>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</si>
  <si>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</si>
  <si>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</si>
  <si>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</si>
  <si>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</si>
  <si>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</si>
  <si>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</si>
  <si>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</si>
  <si>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</si>
  <si>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</si>
  <si>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</si>
  <si>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</si>
  <si>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</si>
  <si>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</si>
  <si>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</si>
  <si>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</si>
  <si>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</si>
  <si>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</si>
  <si>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</si>
  <si>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</si>
  <si>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</si>
  <si>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</si>
  <si>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</si>
  <si>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</si>
  <si>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</si>
  <si>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</si>
  <si>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</si>
  <si>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</si>
  <si>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</si>
  <si>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</si>
  <si>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</si>
  <si>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</si>
  <si>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</si>
  <si>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</si>
  <si>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</si>
  <si>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</si>
  <si>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</si>
  <si>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</si>
  <si>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</si>
  <si>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</si>
  <si>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</si>
  <si>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</si>
  <si>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</si>
  <si>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</si>
  <si>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</si>
  <si>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</si>
  <si>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</si>
  <si>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</si>
  <si>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</si>
  <si>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</si>
  <si>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</si>
  <si>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</si>
  <si>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</si>
  <si>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</si>
  <si>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</si>
  <si>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</si>
  <si>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</si>
  <si>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</si>
  <si>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</si>
  <si>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</si>
  <si>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</si>
  <si>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</si>
  <si>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</si>
  <si>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</si>
  <si>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</si>
  <si>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</si>
  <si>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</si>
  <si>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</si>
  <si>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</si>
  <si>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</si>
  <si>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</si>
  <si>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</si>
  <si>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</si>
  <si>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</si>
  <si>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</si>
  <si>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</si>
  <si>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</si>
  <si>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</si>
  <si>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</si>
  <si>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</si>
  <si>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</si>
  <si>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</si>
  <si>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</si>
  <si>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</si>
  <si>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</si>
  <si>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</si>
  <si>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</si>
  <si>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</si>
  <si>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</si>
  <si>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</si>
  <si>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</si>
  <si>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</si>
  <si>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</si>
  <si>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</si>
  <si>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</si>
  <si>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</si>
  <si>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</si>
  <si>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</si>
  <si>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</si>
  <si>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</si>
  <si>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</si>
  <si>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</si>
  <si>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</si>
  <si>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</si>
  <si>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</si>
  <si>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</si>
  <si>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</si>
  <si>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</si>
  <si>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</si>
  <si>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</si>
  <si>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</si>
  <si>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</si>
  <si>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</si>
  <si>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</si>
  <si>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</si>
  <si>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</si>
  <si>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</si>
  <si>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</si>
  <si>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</si>
  <si>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</si>
  <si>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</si>
  <si>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</si>
  <si>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</si>
  <si>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</si>
  <si>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</si>
  <si>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</si>
  <si>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</si>
  <si>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</si>
  <si>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</si>
  <si>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</si>
  <si>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</si>
  <si>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</si>
  <si>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</si>
  <si>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</si>
  <si>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</si>
  <si>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</si>
  <si>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</si>
  <si>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</si>
  <si>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</si>
  <si>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</si>
  <si>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</si>
  <si>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</si>
  <si>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</si>
  <si>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</si>
  <si>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</si>
  <si>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</si>
  <si>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</si>
  <si>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</si>
  <si>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</si>
  <si>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</si>
  <si>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</si>
  <si>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</si>
  <si>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</si>
  <si>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</si>
  <si>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</si>
  <si>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</si>
  <si>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</si>
  <si>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</si>
  <si>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</si>
  <si>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</si>
  <si>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</si>
  <si>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</si>
  <si>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</si>
  <si>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</si>
  <si>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</si>
  <si>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</si>
  <si>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</si>
  <si>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</si>
  <si>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</si>
  <si>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</si>
  <si>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</si>
  <si>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</si>
  <si>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</si>
  <si>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</si>
  <si>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</si>
  <si>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</si>
  <si>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</si>
  <si>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</si>
  <si>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</si>
  <si>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</si>
  <si>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</si>
  <si>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</si>
  <si>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</si>
  <si>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</si>
  <si>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</si>
  <si>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</si>
  <si>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</si>
  <si>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</si>
  <si>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</si>
  <si>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</si>
  <si>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</si>
  <si>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</si>
  <si>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</si>
  <si>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</si>
  <si>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</si>
  <si>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</si>
  <si>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</si>
  <si>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</si>
  <si>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</si>
  <si>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</si>
  <si>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</si>
  <si>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</si>
  <si>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</si>
  <si>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</si>
  <si>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</si>
  <si>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</si>
  <si>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</si>
  <si>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</si>
  <si>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</si>
  <si>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</si>
  <si>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</si>
  <si>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</si>
  <si>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</si>
  <si>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</si>
  <si>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</si>
  <si>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</si>
  <si>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</si>
  <si>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</si>
  <si>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</si>
  <si>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</si>
  <si>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</si>
  <si>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</si>
  <si>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</si>
  <si>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</si>
  <si>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</si>
  <si>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</si>
  <si>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</si>
  <si>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</si>
  <si>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</si>
  <si>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</si>
  <si>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</si>
  <si>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</si>
  <si>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</si>
  <si>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</si>
  <si>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</si>
  <si>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</si>
  <si>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</si>
  <si>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</si>
  <si>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</si>
  <si>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</si>
  <si>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</si>
  <si>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</si>
  <si>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</si>
  <si>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</si>
  <si>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</si>
  <si>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</si>
  <si>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</si>
  <si>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</si>
  <si>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</si>
  <si>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</si>
  <si>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</si>
  <si>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</si>
  <si>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</si>
  <si>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</si>
  <si>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</si>
  <si>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</si>
  <si>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</si>
  <si>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</si>
  <si>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</si>
  <si>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</si>
  <si>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</si>
  <si>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</si>
  <si>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</si>
  <si>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</si>
  <si>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</si>
  <si>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</si>
  <si>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</si>
  <si>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</si>
  <si>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</si>
  <si>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</si>
  <si>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</si>
  <si>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</si>
  <si>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</si>
  <si>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</si>
  <si>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</si>
  <si>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</si>
  <si>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</si>
  <si>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</si>
  <si>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</si>
  <si>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</si>
  <si>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</si>
  <si>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</si>
  <si>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</si>
  <si>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</si>
  <si>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</si>
  <si>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</si>
  <si>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</si>
  <si>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</si>
  <si>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</si>
  <si>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</si>
  <si>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</si>
  <si>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</si>
  <si>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</si>
  <si>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</si>
  <si>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</si>
  <si>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</si>
  <si>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</si>
  <si>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</si>
  <si>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</si>
  <si>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</si>
  <si>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</si>
  <si>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</si>
  <si>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</si>
  <si>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</si>
  <si>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</si>
  <si>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</si>
  <si>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</si>
  <si>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</si>
  <si>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</si>
  <si>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</si>
  <si>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</si>
  <si>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</si>
  <si>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</si>
  <si>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</si>
  <si>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</si>
  <si>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</si>
  <si>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</si>
  <si>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</si>
  <si>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</si>
  <si>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</si>
  <si>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</si>
  <si>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</si>
  <si>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</si>
  <si>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</si>
  <si>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</si>
  <si>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</si>
  <si>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</si>
  <si>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</si>
  <si>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</si>
  <si>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</si>
  <si>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</si>
  <si>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</si>
  <si>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</si>
  <si>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</si>
  <si>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</si>
  <si>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</si>
  <si>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</si>
  <si>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</si>
  <si>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</si>
  <si>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</si>
  <si>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</si>
  <si>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</si>
  <si>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</si>
  <si>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</si>
  <si>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</si>
  <si>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</si>
  <si>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</si>
  <si>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</si>
  <si>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</si>
  <si>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</si>
  <si>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</si>
  <si>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</si>
  <si>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</si>
  <si>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</si>
  <si>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</si>
  <si>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</si>
  <si>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</si>
  <si>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</si>
  <si>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</si>
  <si>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</si>
  <si>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</si>
  <si>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</si>
  <si>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</si>
  <si>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</si>
  <si>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</si>
  <si>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</si>
  <si>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</si>
  <si>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</si>
  <si>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</si>
  <si>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</si>
  <si>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</si>
  <si>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</si>
  <si>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</si>
  <si>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</si>
  <si>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</si>
  <si>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</si>
  <si>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</si>
  <si>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</si>
  <si>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</si>
  <si>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</si>
  <si>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</si>
  <si>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</si>
  <si>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</si>
  <si>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</si>
  <si>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</si>
  <si>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</si>
  <si>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</si>
  <si>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</si>
  <si>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</si>
  <si>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</si>
  <si>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</si>
  <si>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</si>
  <si>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</si>
  <si>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</si>
  <si>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</si>
  <si>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</si>
  <si>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</si>
  <si>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</si>
  <si>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</si>
  <si>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</si>
  <si>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</si>
  <si>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</si>
  <si>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</si>
  <si>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</si>
  <si>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</si>
  <si>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</si>
  <si>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</si>
  <si>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</si>
  <si>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</si>
  <si>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</si>
  <si>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</si>
  <si>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</si>
  <si>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</si>
  <si>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</si>
  <si>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</si>
  <si>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</si>
  <si>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</si>
  <si>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</si>
  <si>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</si>
  <si>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</si>
  <si>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</si>
  <si>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</si>
  <si>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</si>
  <si>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</si>
  <si>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</si>
  <si>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</si>
  <si>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</si>
  <si>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</si>
  <si>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</si>
  <si>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</si>
  <si>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</si>
  <si>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</si>
  <si>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</si>
  <si>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</si>
  <si>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</si>
  <si>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</si>
  <si>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</si>
  <si>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</si>
  <si>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</si>
  <si>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</si>
  <si>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</si>
  <si>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</si>
  <si>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</si>
  <si>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</si>
  <si>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</si>
  <si>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</si>
  <si>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</si>
  <si>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</si>
  <si>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</si>
  <si>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</si>
  <si>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</si>
  <si>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</si>
  <si>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</si>
  <si>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</si>
  <si>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</si>
  <si>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</si>
  <si>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</si>
  <si>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</si>
  <si>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</si>
  <si>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</si>
  <si>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</si>
  <si>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</si>
  <si>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</si>
  <si>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</si>
  <si>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</si>
  <si>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</si>
  <si>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</si>
  <si>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</si>
  <si>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</si>
  <si>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</si>
  <si>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</si>
  <si>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</si>
  <si>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</si>
  <si>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</si>
  <si>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</si>
  <si>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</si>
  <si>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</si>
  <si>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</si>
  <si>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</si>
  <si>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</si>
  <si>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</si>
  <si>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</si>
  <si>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</si>
  <si>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</si>
  <si>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</si>
  <si>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</si>
  <si>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</si>
  <si>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</si>
  <si>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</si>
  <si>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</si>
  <si>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</si>
  <si>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</si>
  <si>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</si>
  <si>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</si>
  <si>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</si>
  <si>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</si>
  <si>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</si>
  <si>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</si>
  <si>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</si>
  <si>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</si>
  <si>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</si>
  <si>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</si>
  <si>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</si>
  <si>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</si>
  <si>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</si>
  <si>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</si>
  <si>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</si>
  <si>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</si>
  <si>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</si>
  <si>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</si>
  <si>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</si>
  <si>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</si>
  <si>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</si>
  <si>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</si>
  <si>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</si>
  <si>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</si>
  <si>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</si>
  <si>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</si>
  <si>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</si>
  <si>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</si>
  <si>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</si>
  <si>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</si>
  <si>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</si>
  <si>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</si>
  <si>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</si>
  <si>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</si>
  <si>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</si>
  <si>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</si>
  <si>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</si>
  <si>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</si>
  <si>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</si>
  <si>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</si>
  <si>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</si>
  <si>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</si>
  <si>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</si>
  <si>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</si>
  <si>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</si>
  <si>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</si>
  <si>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</si>
  <si>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</si>
  <si>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</si>
  <si>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</si>
  <si>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</si>
  <si>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</si>
  <si>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</si>
  <si>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</si>
  <si>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</si>
  <si>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</si>
  <si>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</si>
  <si>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</si>
  <si>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</si>
  <si>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</si>
  <si>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</si>
  <si>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</si>
  <si>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</si>
  <si>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</si>
  <si>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</si>
  <si>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</si>
  <si>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</si>
  <si>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</si>
  <si>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</si>
  <si>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</si>
  <si>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</si>
  <si>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</si>
  <si>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</si>
  <si>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</si>
  <si>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</si>
  <si>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</si>
  <si>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</si>
  <si>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</si>
  <si>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</si>
  <si>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</si>
  <si>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</si>
  <si>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</si>
  <si>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</si>
  <si>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</si>
  <si>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</si>
  <si>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</si>
  <si>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</si>
  <si>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</si>
  <si>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</si>
  <si>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</si>
  <si>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</si>
  <si>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</si>
  <si>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</si>
  <si>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</si>
  <si>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</si>
  <si>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</si>
  <si>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</si>
  <si>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</si>
  <si>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</si>
  <si>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</si>
  <si>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</si>
  <si>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</si>
  <si>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</si>
  <si>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</si>
  <si>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</si>
  <si>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</si>
  <si>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</si>
  <si>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</si>
  <si>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</si>
  <si>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</si>
  <si>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</si>
  <si>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</si>
  <si>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</si>
  <si>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</si>
  <si>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</si>
  <si>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</si>
  <si>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</si>
  <si>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</si>
  <si>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</si>
  <si>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</si>
  <si>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</si>
  <si>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</si>
  <si>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</si>
  <si>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</si>
  <si>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</si>
  <si>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</si>
  <si>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</si>
  <si>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</si>
  <si>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</si>
  <si>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</si>
  <si>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</si>
  <si>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</si>
  <si>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</si>
  <si>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</si>
  <si>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</si>
  <si>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</si>
  <si>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</si>
  <si>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</si>
  <si>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</si>
  <si>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</si>
  <si>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</si>
  <si>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</si>
  <si>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</si>
  <si>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</si>
  <si>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</si>
  <si>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</si>
  <si>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</si>
  <si>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</si>
  <si>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</si>
  <si>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</si>
  <si>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</si>
  <si>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</si>
  <si>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</si>
  <si>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</si>
  <si>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</si>
  <si>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</si>
  <si>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</si>
  <si>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</si>
  <si>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</si>
  <si>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</si>
  <si>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</si>
  <si>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</si>
  <si>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</si>
  <si>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</si>
  <si>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</si>
  <si>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</si>
  <si>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</si>
  <si>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</si>
  <si>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</si>
  <si>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</si>
  <si>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</si>
  <si>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</si>
  <si>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</si>
  <si>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</si>
  <si>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</si>
  <si>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</si>
  <si>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</si>
  <si>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</si>
  <si>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</si>
  <si>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</si>
  <si>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</si>
  <si>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</si>
  <si>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</si>
  <si>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</si>
  <si>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</si>
  <si>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</si>
  <si>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</si>
  <si>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</si>
  <si>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</si>
  <si>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</si>
  <si>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</si>
  <si>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</si>
  <si>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</si>
  <si>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</si>
  <si>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</si>
  <si>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</si>
  <si>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</si>
  <si>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</si>
  <si>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</si>
  <si>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</si>
  <si>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</si>
  <si>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</si>
  <si>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</si>
  <si>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</si>
  <si>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</si>
  <si>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</si>
  <si>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</si>
  <si>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</si>
  <si>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</si>
  <si>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</si>
  <si>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</si>
  <si>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</si>
  <si>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</si>
  <si>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</si>
  <si>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</si>
  <si>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</si>
  <si>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</si>
  <si>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</si>
  <si>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</si>
  <si>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</si>
  <si>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</si>
  <si>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</si>
  <si>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</si>
  <si>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</si>
  <si>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</si>
  <si>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</si>
  <si>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</si>
  <si>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</si>
  <si>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</si>
  <si>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</si>
  <si>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</si>
  <si>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</si>
  <si>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</si>
  <si>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</si>
  <si>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</si>
  <si>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</si>
  <si>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</si>
  <si>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</si>
  <si>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</si>
  <si>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</si>
  <si>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</si>
  <si>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</si>
  <si>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</si>
  <si>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</si>
  <si>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</si>
  <si>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</si>
  <si>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</si>
  <si>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</si>
  <si>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</si>
  <si>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</si>
  <si>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</si>
  <si>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</si>
  <si>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</si>
  <si>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</si>
  <si>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</si>
  <si>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</si>
  <si>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</si>
  <si>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</si>
  <si>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</si>
  <si>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</si>
  <si>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</si>
  <si>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</si>
  <si>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</si>
  <si>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</si>
  <si>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</si>
  <si>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</si>
  <si>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</si>
  <si>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</si>
  <si>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</si>
  <si>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</si>
  <si>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</si>
  <si>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</si>
  <si>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</si>
  <si>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</si>
  <si>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</si>
  <si>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</si>
  <si>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</si>
  <si>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</si>
  <si>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</si>
  <si>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</si>
  <si>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</si>
  <si>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</si>
  <si>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</si>
  <si>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</si>
  <si>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</si>
  <si>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</si>
  <si>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</si>
  <si>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</si>
  <si>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</si>
  <si>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</si>
  <si>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</si>
  <si>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</si>
  <si>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</si>
  <si>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</si>
  <si>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</si>
  <si>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</si>
  <si>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</si>
  <si>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</si>
  <si>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</si>
  <si>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</si>
  <si>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</si>
  <si>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</si>
  <si>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</si>
  <si>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</si>
  <si>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</si>
  <si>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</si>
  <si>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</si>
  <si>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</si>
  <si>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</si>
  <si>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</si>
  <si>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</si>
  <si>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</si>
  <si>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</si>
  <si>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</si>
  <si>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</si>
  <si>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</si>
  <si>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</si>
  <si>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</si>
  <si>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</si>
  <si>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</si>
  <si>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</si>
  <si>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</si>
  <si>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</si>
  <si>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</si>
  <si>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</si>
  <si>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</si>
  <si>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</si>
  <si>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</si>
  <si>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</si>
  <si>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</si>
  <si>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</si>
  <si>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</si>
  <si>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</si>
  <si>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</si>
  <si>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</si>
  <si>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</si>
  <si>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</si>
  <si>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</si>
  <si>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</si>
  <si>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</si>
  <si>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</si>
  <si>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</si>
  <si>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</si>
  <si>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</si>
  <si>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</si>
  <si>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</si>
  <si>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</si>
  <si>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</si>
  <si>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</si>
  <si>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</si>
  <si>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</si>
  <si>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</si>
  <si>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</si>
  <si>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</si>
  <si>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</si>
  <si>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</si>
  <si>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</si>
  <si>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</si>
  <si>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</si>
  <si>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</si>
  <si>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</si>
  <si>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</si>
  <si>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</si>
  <si>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</si>
  <si>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</si>
  <si>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</si>
  <si>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</si>
  <si>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</si>
  <si>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</si>
  <si>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</si>
  <si>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</si>
  <si>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</si>
  <si>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</si>
  <si>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</si>
  <si>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</si>
  <si>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</si>
  <si>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</si>
  <si>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</si>
  <si>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</si>
  <si>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</si>
  <si>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</si>
  <si>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</si>
  <si>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</si>
  <si>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</si>
  <si>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</si>
  <si>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</si>
  <si>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</si>
  <si>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</si>
  <si>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</si>
  <si>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</si>
  <si>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</si>
  <si>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</si>
  <si>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</si>
  <si>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</si>
  <si>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</si>
  <si>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</si>
  <si>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</si>
  <si>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</si>
  <si>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</si>
  <si>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</si>
  <si>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</si>
  <si>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</si>
  <si>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</si>
  <si>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</si>
  <si>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</si>
  <si>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</si>
  <si>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</si>
  <si>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</si>
  <si>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</si>
  <si>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</si>
  <si>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</si>
  <si>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</si>
  <si>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</si>
  <si>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</si>
  <si>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</si>
  <si>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</si>
  <si>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</si>
  <si>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</si>
  <si>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</si>
  <si>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</si>
  <si>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</si>
  <si>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</si>
  <si>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</si>
  <si>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</si>
  <si>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</si>
  <si>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</si>
  <si>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</si>
  <si>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</si>
  <si>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</si>
  <si>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</si>
  <si>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</si>
  <si>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</si>
  <si>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</si>
  <si>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</si>
  <si>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</si>
  <si>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</si>
  <si>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</si>
  <si>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</si>
  <si>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</si>
  <si>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</si>
  <si>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</si>
  <si>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</si>
  <si>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</si>
  <si>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</si>
  <si>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</si>
  <si>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</si>
  <si>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</si>
  <si>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</si>
  <si>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</si>
  <si>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</si>
  <si>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</si>
  <si>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</si>
  <si>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</si>
  <si>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</si>
  <si>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</si>
  <si>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</si>
  <si>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</si>
  <si>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</si>
  <si>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</si>
  <si>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</si>
  <si>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</si>
  <si>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</si>
  <si>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</si>
  <si>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</si>
  <si>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</si>
  <si>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</si>
  <si>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</si>
  <si>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</si>
  <si>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</si>
  <si>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</si>
  <si>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</si>
  <si>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</si>
  <si>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</si>
  <si>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</si>
  <si>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</si>
  <si>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</si>
  <si>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</si>
  <si>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</si>
  <si>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</si>
  <si>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</si>
  <si>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</si>
  <si>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</si>
  <si>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</si>
  <si>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</si>
  <si>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</si>
  <si>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</si>
  <si>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</si>
  <si>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</si>
  <si>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</si>
  <si>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</si>
  <si>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</si>
  <si>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</si>
  <si>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</si>
  <si>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</si>
  <si>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</si>
  <si>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</si>
  <si>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</si>
  <si>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</si>
  <si>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</si>
  <si>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</si>
  <si>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</si>
  <si>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</si>
  <si>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</si>
  <si>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</si>
  <si>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</si>
  <si>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</si>
  <si>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</si>
  <si>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</si>
  <si>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</si>
  <si>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</si>
  <si>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</si>
  <si>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</si>
  <si>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</si>
  <si>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</si>
  <si>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</si>
  <si>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</si>
  <si>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</si>
  <si>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</si>
  <si>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</si>
  <si>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</si>
  <si>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</si>
  <si>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</si>
  <si>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</si>
  <si>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</si>
  <si>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</si>
  <si>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</si>
  <si>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</si>
  <si>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</si>
  <si>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</si>
  <si>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</si>
  <si>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</si>
  <si>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</si>
  <si>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</si>
  <si>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</si>
  <si>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</si>
  <si>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</si>
  <si>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</si>
  <si>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</si>
  <si>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</si>
  <si>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</si>
  <si>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</si>
  <si>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</si>
  <si>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</si>
  <si>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</si>
  <si>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</si>
  <si>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</si>
  <si>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</si>
  <si>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</si>
  <si>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</si>
  <si>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</si>
  <si>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</si>
  <si>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</si>
  <si>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</si>
  <si>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</si>
  <si>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</si>
  <si>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</si>
  <si>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</si>
  <si>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</si>
  <si>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</si>
  <si>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</si>
  <si>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</si>
  <si>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</si>
  <si>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</si>
  <si>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</si>
  <si>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</si>
  <si>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</si>
  <si>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</si>
  <si>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</si>
  <si>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</si>
  <si>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</si>
  <si>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</si>
  <si>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</si>
  <si>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</si>
  <si>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</si>
  <si>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</si>
  <si>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</si>
  <si>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</si>
  <si>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</si>
  <si>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</si>
  <si>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</si>
  <si>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</si>
  <si>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</si>
  <si>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</si>
  <si>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</si>
  <si>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</si>
  <si>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</si>
  <si>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</si>
  <si>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</si>
  <si>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</si>
  <si>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</si>
  <si>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</si>
  <si>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</si>
  <si>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</si>
  <si>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</si>
  <si>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</si>
  <si>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</si>
  <si>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</si>
  <si>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</si>
  <si>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</si>
  <si>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</si>
  <si>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</si>
  <si>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</si>
  <si>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</si>
  <si>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</si>
  <si>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</si>
  <si>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</si>
  <si>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</si>
  <si>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</si>
  <si>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</si>
  <si>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</si>
  <si>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</si>
  <si>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</si>
  <si>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</si>
  <si>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</si>
  <si>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</si>
  <si>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</si>
  <si>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</si>
  <si>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</si>
  <si>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</si>
  <si>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</si>
  <si>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</si>
  <si>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</si>
  <si>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</si>
  <si>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</si>
  <si>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</si>
  <si>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</si>
  <si>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</si>
  <si>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</si>
  <si>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</si>
  <si>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</si>
  <si>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</si>
  <si>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</si>
  <si>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</si>
  <si>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</si>
  <si>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</si>
  <si>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</si>
  <si>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</si>
  <si>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</si>
  <si>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</si>
  <si>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</si>
  <si>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</si>
  <si>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</si>
  <si>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</si>
  <si>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</si>
  <si>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</si>
  <si>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</si>
  <si>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</si>
  <si>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</si>
  <si>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</si>
  <si>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</si>
  <si>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</si>
  <si>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</si>
  <si>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</si>
  <si>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</si>
  <si>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</si>
  <si>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</si>
  <si>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</si>
  <si>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</si>
  <si>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</si>
  <si>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</si>
  <si>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</si>
  <si>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</si>
  <si>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</si>
  <si>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</si>
  <si>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</si>
  <si>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</si>
  <si>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</si>
  <si>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</si>
  <si>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</si>
  <si>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</si>
  <si>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</si>
  <si>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</si>
  <si>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</si>
  <si>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</si>
  <si>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</si>
  <si>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</si>
  <si>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</si>
  <si>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</si>
  <si>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</si>
  <si>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</si>
  <si>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</si>
  <si>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</si>
  <si>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</si>
  <si>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</si>
  <si>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</si>
  <si>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</si>
  <si>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</si>
  <si>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</si>
  <si>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</si>
  <si>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</si>
  <si>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</si>
  <si>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</si>
  <si>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</si>
  <si>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</si>
  <si>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</si>
  <si>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</si>
  <si>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</si>
  <si>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</si>
  <si>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</si>
  <si>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</si>
  <si>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</si>
  <si>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</si>
  <si>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</si>
  <si>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</si>
  <si>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</si>
  <si>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</si>
  <si>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</si>
  <si>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</si>
  <si>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</si>
  <si>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</si>
  <si>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</si>
  <si>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</si>
  <si>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</si>
  <si>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</si>
  <si>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</si>
  <si>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</si>
  <si>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</si>
  <si>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</si>
  <si>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</si>
  <si>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</si>
  <si>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</si>
  <si>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</si>
  <si>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</si>
  <si>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</si>
  <si>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</si>
  <si>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</si>
  <si>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</si>
  <si>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</si>
  <si>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</si>
  <si>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</si>
  <si>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</si>
  <si>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</si>
  <si>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</si>
  <si>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</si>
  <si>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</si>
  <si>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</si>
  <si>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</si>
  <si>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</si>
  <si>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</si>
  <si>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</si>
  <si>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</si>
  <si>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</si>
  <si>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</si>
  <si>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</si>
  <si>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</si>
  <si>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</si>
  <si>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</si>
  <si>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</si>
  <si>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</si>
  <si>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</si>
  <si>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</si>
  <si>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</si>
  <si>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</si>
  <si>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</si>
  <si>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</si>
  <si>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</si>
  <si>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</si>
  <si>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</si>
  <si>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</si>
  <si>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</si>
  <si>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</si>
  <si>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</si>
  <si>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</si>
  <si>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</si>
  <si>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</si>
  <si>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</si>
  <si>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</si>
  <si>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</si>
  <si>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</si>
  <si>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</si>
  <si>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</si>
  <si>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</si>
  <si>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</si>
  <si>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</si>
  <si>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</si>
  <si>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</si>
  <si>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</si>
  <si>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</si>
  <si>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</si>
  <si>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</si>
  <si>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</si>
  <si>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</si>
  <si>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</si>
  <si>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</si>
  <si>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</si>
  <si>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</si>
  <si>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</si>
  <si>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</si>
  <si>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</si>
  <si>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</si>
  <si>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</si>
  <si>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</si>
  <si>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</si>
  <si>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</si>
  <si>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</si>
  <si>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</si>
  <si>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</si>
  <si>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</si>
  <si>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</si>
  <si>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</si>
  <si>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</si>
  <si>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</si>
  <si>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</si>
  <si>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</si>
  <si>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</si>
  <si>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</si>
  <si>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</si>
  <si>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</si>
  <si>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</si>
  <si>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</si>
  <si>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</si>
  <si>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</si>
  <si>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</si>
  <si>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</si>
  <si>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</si>
  <si>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</si>
  <si>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</si>
  <si>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</si>
  <si>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</si>
  <si>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</si>
  <si>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</si>
  <si>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</si>
  <si>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</si>
  <si>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</si>
  <si>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</si>
  <si>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</si>
  <si>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</si>
  <si>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</si>
  <si>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</si>
  <si>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</si>
  <si>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</si>
  <si>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</si>
  <si>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</si>
  <si>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</si>
  <si>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</si>
  <si>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</si>
  <si>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</si>
  <si>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</si>
  <si>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</si>
  <si>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</si>
  <si>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</si>
  <si>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</si>
  <si>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</si>
  <si>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</si>
  <si>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</si>
  <si>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</si>
  <si>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</si>
  <si>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</si>
  <si>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</si>
  <si>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</si>
  <si>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</si>
  <si>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</si>
  <si>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</si>
  <si>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</si>
  <si>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</si>
  <si>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</si>
  <si>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</si>
  <si>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</si>
  <si>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</si>
  <si>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</si>
  <si>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</si>
  <si>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</si>
  <si>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</si>
  <si>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</si>
  <si>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</si>
  <si>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</si>
  <si>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</si>
  <si>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</si>
  <si>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</si>
  <si>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</si>
  <si>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</si>
  <si>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</si>
  <si>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</si>
  <si>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</si>
  <si>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</si>
  <si>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</si>
  <si>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</si>
  <si>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</si>
  <si>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</si>
  <si>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</si>
  <si>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</si>
  <si>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</si>
  <si>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</si>
  <si>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</si>
  <si>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</si>
  <si>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</si>
  <si>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</si>
  <si>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</si>
  <si>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</si>
  <si>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</si>
  <si>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</si>
  <si>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</si>
  <si>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</si>
  <si>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</si>
  <si>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</si>
  <si>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</si>
  <si>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</si>
  <si>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</si>
  <si>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</si>
  <si>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</si>
  <si>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</si>
  <si>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</si>
  <si>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</si>
  <si>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</si>
  <si>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</si>
  <si>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</si>
  <si>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</si>
  <si>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</si>
  <si>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</si>
  <si>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</si>
  <si>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</si>
  <si>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</si>
  <si>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</si>
  <si>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</si>
  <si>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</si>
  <si>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</si>
  <si>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</si>
  <si>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</si>
  <si>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</si>
  <si>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</si>
  <si>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</si>
  <si>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</si>
  <si>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</si>
  <si>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</si>
  <si>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</si>
  <si>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</si>
  <si>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</si>
  <si>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</si>
  <si>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</si>
  <si>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</si>
  <si>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</si>
  <si>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</si>
  <si>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</si>
  <si>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</si>
  <si>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</si>
  <si>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</si>
  <si>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</si>
  <si>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</si>
  <si>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</si>
  <si>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</si>
  <si>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</si>
  <si>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</si>
  <si>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</si>
  <si>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</si>
  <si>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</si>
  <si>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</si>
  <si>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</si>
  <si>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</si>
  <si>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</si>
  <si>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</si>
  <si>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</si>
  <si>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</si>
  <si>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</si>
  <si>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</si>
  <si>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</si>
  <si>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</si>
  <si>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</si>
  <si>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</si>
  <si>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</si>
  <si>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</si>
  <si>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</si>
  <si>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</si>
  <si>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</si>
  <si>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</si>
  <si>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</si>
  <si>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</si>
  <si>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</si>
  <si>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</si>
  <si>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</si>
  <si>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</si>
  <si>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</si>
  <si>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</si>
  <si>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</si>
  <si>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</si>
  <si>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</si>
  <si>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</si>
  <si>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</si>
  <si>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</si>
  <si>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</si>
  <si>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</si>
  <si>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</si>
  <si>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</si>
  <si>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</si>
  <si>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</si>
  <si>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</si>
  <si>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</si>
  <si>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</si>
  <si>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</si>
  <si>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</si>
  <si>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</si>
  <si>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</si>
  <si>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</si>
  <si>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</si>
  <si>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</si>
  <si>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</si>
  <si>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</si>
  <si>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</si>
  <si>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</si>
  <si>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</si>
  <si>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</si>
  <si>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</si>
  <si>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</si>
  <si>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</si>
  <si>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</si>
  <si>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</si>
  <si>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</si>
  <si>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</si>
  <si>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</si>
  <si>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</si>
  <si>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</si>
  <si>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</si>
  <si>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</si>
  <si>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</si>
  <si>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</si>
  <si>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</si>
  <si>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</si>
  <si>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</si>
  <si>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</si>
  <si>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</si>
  <si>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</si>
  <si>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</si>
  <si>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</si>
  <si>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</si>
  <si>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</si>
  <si>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</si>
  <si>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</si>
  <si>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</si>
  <si>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</si>
  <si>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</si>
  <si>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</si>
  <si>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</si>
  <si>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</si>
  <si>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</si>
  <si>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</si>
  <si>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</si>
  <si>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</si>
  <si>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</si>
  <si>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</si>
  <si>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</si>
  <si>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</si>
  <si>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</si>
  <si>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</si>
  <si>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</si>
  <si>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</si>
  <si>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</si>
  <si>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</si>
  <si>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</si>
  <si>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</si>
  <si>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</si>
  <si>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</si>
  <si>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</si>
  <si>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</si>
  <si>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</si>
  <si>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</si>
  <si>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</si>
  <si>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</si>
  <si>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</si>
  <si>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</si>
  <si>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</si>
  <si>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</si>
  <si>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</si>
  <si>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</si>
  <si>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</si>
  <si>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</si>
  <si>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</si>
  <si>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</si>
  <si>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</si>
  <si>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</si>
  <si>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</si>
  <si>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</si>
  <si>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</si>
  <si>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</si>
  <si>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</si>
  <si>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</si>
  <si>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</si>
  <si>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</si>
  <si>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</si>
  <si>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</si>
  <si>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</si>
  <si>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</si>
  <si>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</si>
  <si>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</si>
  <si>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</si>
  <si>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</si>
  <si>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</si>
  <si>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</si>
  <si>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</si>
  <si>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</si>
  <si>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</si>
  <si>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</si>
  <si>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</si>
  <si>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</si>
  <si>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</si>
  <si>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</si>
  <si>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</si>
  <si>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</si>
  <si>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</si>
  <si>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</si>
  <si>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</si>
  <si>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</si>
  <si>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</si>
  <si>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</si>
  <si>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</si>
  <si>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</si>
  <si>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</si>
  <si>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</si>
  <si>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</si>
  <si>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</si>
  <si>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</si>
  <si>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</si>
  <si>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</si>
  <si>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</si>
  <si>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</si>
  <si>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</si>
  <si>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</si>
  <si>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</si>
  <si>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</si>
  <si>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</si>
  <si>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</si>
  <si>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</si>
  <si>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</si>
  <si>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</si>
  <si>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</si>
  <si>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</si>
  <si>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</si>
  <si>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</si>
  <si>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</si>
  <si>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</si>
  <si>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</si>
  <si>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</si>
  <si>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</si>
  <si>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</si>
  <si>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</si>
  <si>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</si>
  <si>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</si>
  <si>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</si>
  <si>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</si>
  <si>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</si>
  <si>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</si>
  <si>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</si>
  <si>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</si>
  <si>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</si>
  <si>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</si>
  <si>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</si>
  <si>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</si>
  <si>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</si>
  <si>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</si>
  <si>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</si>
  <si>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</si>
  <si>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</si>
  <si>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</si>
  <si>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</si>
  <si>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</si>
  <si>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</si>
  <si>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</si>
  <si>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</si>
  <si>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</si>
  <si>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</si>
  <si>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</si>
  <si>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</si>
  <si>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</si>
  <si>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</si>
  <si>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</si>
  <si>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</si>
  <si>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</si>
  <si>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</si>
  <si>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</si>
  <si>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</si>
  <si>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</si>
  <si>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</si>
  <si>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</si>
  <si>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</si>
  <si>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</si>
  <si>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</si>
  <si>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</si>
  <si>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</si>
  <si>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</si>
  <si>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</si>
  <si>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</si>
  <si>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</si>
  <si>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</si>
  <si>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</si>
  <si>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</si>
  <si>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</si>
  <si>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</si>
  <si>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</si>
  <si>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</si>
  <si>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</si>
  <si>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</si>
  <si>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</si>
  <si>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</si>
  <si>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</si>
  <si>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</si>
  <si>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</si>
  <si>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</si>
  <si>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</si>
  <si>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</si>
  <si>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</si>
  <si>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</si>
  <si>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</si>
  <si>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</si>
  <si>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</si>
  <si>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</si>
  <si>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</si>
  <si>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</si>
  <si>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</si>
  <si>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</si>
  <si>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</si>
  <si>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</si>
  <si>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</si>
  <si>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</si>
  <si>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</si>
  <si>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</si>
  <si>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</si>
  <si>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</si>
  <si>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</si>
  <si>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</si>
  <si>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</si>
  <si>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</si>
  <si>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</si>
  <si>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</si>
  <si>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</si>
  <si>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</si>
  <si>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</si>
  <si>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</si>
  <si>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</si>
  <si>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</si>
  <si>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</si>
  <si>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</si>
  <si>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</si>
  <si>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</si>
  <si>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</si>
  <si>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</si>
  <si>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</si>
  <si>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</si>
  <si>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</si>
  <si>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</si>
  <si>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</si>
  <si>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</si>
  <si>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</si>
  <si>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</si>
  <si>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</si>
  <si>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</si>
  <si>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</si>
  <si>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</si>
  <si>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</si>
  <si>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</si>
  <si>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</si>
  <si>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</si>
  <si>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</si>
  <si>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</si>
  <si>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</si>
  <si>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</si>
  <si>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</si>
  <si>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</si>
  <si>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</si>
  <si>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</si>
  <si>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</si>
  <si>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</si>
  <si>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</si>
  <si>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</si>
  <si>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</si>
  <si>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</si>
  <si>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</si>
  <si>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</si>
  <si>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</si>
  <si>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</si>
  <si>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</si>
  <si>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</si>
  <si>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</si>
  <si>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</si>
  <si>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</si>
  <si>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</si>
  <si>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</si>
  <si>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</si>
  <si>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</si>
  <si>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</si>
  <si>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</si>
  <si>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</si>
  <si>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</si>
  <si>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</si>
  <si>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</si>
  <si>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</si>
  <si>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</si>
  <si>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</si>
  <si>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</si>
  <si>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</si>
  <si>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</si>
  <si>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</si>
  <si>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</si>
  <si>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</si>
  <si>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</si>
  <si>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</si>
  <si>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</si>
  <si>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</si>
  <si>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</si>
  <si>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</si>
  <si>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</si>
  <si>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</si>
  <si>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</si>
  <si>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</si>
  <si>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</si>
  <si>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</si>
  <si>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</si>
  <si>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</si>
  <si>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</si>
  <si>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</si>
  <si>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</si>
  <si>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</si>
  <si>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</si>
  <si>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</si>
  <si>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</si>
  <si>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</si>
  <si>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</si>
  <si>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</si>
  <si>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</si>
  <si>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</si>
  <si>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</si>
  <si>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</si>
  <si>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</si>
  <si>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</si>
  <si>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</si>
  <si>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</si>
  <si>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</si>
  <si>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</si>
  <si>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</si>
  <si>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</si>
  <si>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</si>
  <si>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</si>
  <si>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</si>
  <si>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</si>
  <si>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</si>
  <si>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</si>
  <si>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</si>
  <si>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</si>
  <si>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</si>
  <si>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</si>
  <si>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</si>
  <si>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</si>
  <si>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</si>
  <si>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</si>
  <si>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</si>
  <si>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</si>
  <si>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</si>
  <si>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</si>
  <si>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</si>
  <si>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</si>
  <si>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</si>
  <si>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</si>
  <si>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</si>
  <si>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</si>
  <si>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</si>
  <si>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</si>
  <si>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</si>
  <si>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</si>
  <si>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</si>
  <si>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</si>
  <si>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</si>
  <si>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</si>
  <si>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</si>
  <si>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</si>
  <si>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</si>
  <si>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</si>
  <si>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</si>
  <si>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</si>
  <si>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</si>
  <si>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</si>
  <si>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</si>
  <si>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</si>
  <si>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</si>
  <si>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</si>
  <si>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</si>
  <si>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</si>
  <si>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</si>
  <si>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</si>
  <si>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</si>
  <si>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</si>
  <si>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</si>
  <si>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</si>
  <si>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</si>
  <si>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</si>
  <si>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</si>
  <si>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</si>
  <si>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</si>
  <si>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</si>
  <si>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</si>
  <si>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</si>
  <si>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</si>
  <si>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</si>
  <si>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</si>
  <si>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</si>
  <si>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</si>
  <si>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</si>
  <si>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</si>
  <si>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</si>
  <si>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</si>
  <si>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</si>
  <si>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</si>
  <si>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</si>
  <si>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</si>
  <si>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</si>
  <si>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</si>
  <si>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</si>
  <si>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</si>
  <si>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</si>
  <si>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</si>
  <si>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</si>
  <si>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</si>
  <si>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</si>
  <si>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</si>
  <si>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</si>
  <si>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</si>
  <si>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</si>
  <si>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</si>
  <si>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</si>
  <si>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</si>
  <si>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</si>
  <si>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</si>
  <si>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</si>
  <si>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</si>
  <si>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</si>
  <si>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</si>
  <si>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</si>
  <si>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</si>
  <si>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</si>
  <si>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</si>
  <si>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</si>
  <si>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</si>
  <si>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</si>
  <si>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</si>
  <si>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</si>
  <si>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</si>
  <si>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</si>
  <si>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</si>
  <si>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</si>
  <si>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</si>
  <si>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</si>
  <si>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</si>
  <si>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</si>
  <si>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</si>
  <si>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</si>
  <si>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</si>
  <si>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</si>
  <si>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</si>
  <si>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</si>
  <si>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</si>
  <si>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</si>
  <si>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</si>
  <si>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</si>
  <si>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</si>
  <si>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</si>
  <si>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</si>
  <si>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</si>
  <si>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</si>
  <si>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</si>
  <si>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</si>
  <si>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</si>
  <si>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</si>
  <si>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</si>
  <si>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</si>
  <si>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</si>
  <si>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</si>
  <si>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</si>
  <si>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</si>
  <si>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</si>
  <si>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</si>
  <si>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</si>
  <si>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</si>
  <si>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</si>
  <si>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</si>
  <si>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</si>
  <si>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</si>
  <si>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</si>
  <si>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</si>
  <si>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</si>
  <si>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</si>
  <si>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</si>
  <si>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</si>
  <si>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</si>
  <si>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</si>
  <si>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</si>
  <si>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</si>
  <si>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</si>
  <si>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</si>
  <si>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</si>
  <si>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</si>
  <si>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</si>
  <si>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</si>
  <si>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</si>
  <si>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</si>
  <si>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</si>
  <si>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</si>
  <si>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</si>
  <si>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</si>
  <si>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</si>
  <si>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</si>
  <si>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</si>
  <si>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</si>
  <si>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</si>
  <si>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</si>
  <si>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</si>
  <si>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</si>
  <si>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</si>
  <si>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</si>
  <si>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</si>
  <si>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</si>
  <si>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</si>
  <si>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</si>
  <si>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</si>
  <si>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</si>
  <si>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</si>
  <si>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</si>
  <si>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</si>
  <si>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</si>
  <si>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</si>
  <si>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</si>
  <si>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</si>
  <si>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</si>
  <si>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</si>
  <si>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</si>
  <si>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</si>
  <si>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</si>
  <si>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</si>
  <si>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</si>
  <si>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</si>
  <si>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</si>
  <si>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</si>
  <si>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</si>
  <si>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</si>
  <si>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</si>
  <si>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</si>
  <si>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</si>
  <si>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</si>
  <si>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</si>
  <si>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</si>
  <si>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</si>
  <si>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</si>
  <si>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</si>
  <si>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</si>
  <si>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</si>
  <si>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</si>
  <si>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</si>
  <si>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</si>
  <si>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</si>
  <si>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</si>
  <si>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</si>
  <si>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</si>
  <si>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</si>
  <si>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</si>
  <si>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</si>
  <si>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</si>
  <si>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</si>
  <si>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</si>
  <si>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</si>
  <si>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</si>
  <si>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</si>
  <si>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</si>
  <si>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</si>
  <si>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</si>
  <si>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</si>
  <si>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</si>
  <si>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</si>
  <si>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</si>
  <si>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</si>
  <si>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</si>
  <si>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</si>
  <si>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</si>
  <si>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</si>
  <si>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</si>
  <si>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</si>
  <si>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</si>
  <si>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</si>
  <si>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</si>
  <si>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</si>
  <si>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</si>
  <si>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</si>
  <si>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</si>
  <si>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</si>
  <si>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</si>
  <si>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</si>
  <si>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</si>
  <si>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</si>
  <si>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</si>
  <si>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</si>
  <si>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</si>
  <si>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</si>
  <si>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</si>
  <si>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</si>
  <si>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</si>
  <si>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</si>
  <si>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</si>
  <si>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</si>
  <si>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</si>
  <si>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</si>
  <si>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</si>
  <si>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</si>
  <si>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</si>
  <si>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</si>
  <si>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</si>
  <si>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</si>
  <si>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</si>
  <si>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</si>
  <si>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</si>
  <si>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</si>
  <si>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</si>
  <si>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</si>
  <si>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</si>
  <si>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</si>
  <si>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</si>
  <si>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</si>
  <si>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</si>
  <si>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</si>
  <si>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</si>
  <si>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</si>
  <si>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</si>
  <si>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</si>
  <si>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</si>
  <si>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</si>
  <si>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</si>
  <si>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</si>
  <si>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</si>
  <si>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</si>
  <si>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</si>
  <si>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</si>
  <si>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</si>
  <si>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</si>
  <si>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</si>
  <si>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</si>
  <si>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</si>
  <si>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</si>
  <si>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</si>
  <si>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</si>
  <si>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</si>
  <si>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</si>
  <si>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</si>
  <si>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</si>
  <si>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</si>
  <si>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</si>
  <si>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</si>
  <si>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</si>
  <si>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</si>
  <si>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</si>
  <si>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</si>
  <si>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</si>
  <si>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</si>
  <si>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</si>
  <si>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</si>
  <si>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</si>
  <si>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</si>
  <si>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</si>
  <si>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</si>
  <si>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</si>
  <si>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</si>
  <si>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</si>
  <si>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</si>
  <si>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</si>
  <si>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</si>
  <si>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</si>
  <si>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</si>
  <si>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</si>
  <si>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</si>
  <si>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</si>
  <si>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</si>
  <si>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</si>
  <si>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</si>
  <si>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</si>
  <si>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</si>
  <si>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</si>
  <si>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</si>
  <si>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</si>
  <si>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</si>
  <si>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</si>
  <si>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</si>
  <si>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</si>
  <si>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</si>
  <si>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</si>
  <si>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</si>
  <si>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</si>
  <si>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</si>
  <si>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</si>
  <si>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</si>
  <si>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</si>
  <si>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</si>
  <si>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</si>
  <si>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</si>
  <si>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</si>
  <si>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</si>
  <si>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</si>
  <si>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</si>
  <si>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</si>
  <si>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</si>
  <si>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</si>
  <si>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</si>
  <si>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</si>
  <si>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</si>
  <si>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</si>
  <si>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</si>
  <si>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</si>
  <si>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</si>
  <si>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</si>
  <si>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</si>
  <si>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</si>
  <si>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</si>
  <si>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</si>
  <si>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</si>
  <si>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</si>
  <si>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</si>
  <si>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</si>
  <si>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</si>
  <si>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</si>
  <si>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</si>
  <si>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</si>
  <si>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</si>
  <si>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</si>
  <si>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</si>
  <si>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</si>
  <si>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</si>
  <si>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</si>
  <si>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</si>
  <si>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</si>
  <si>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</si>
  <si>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</si>
  <si>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</si>
  <si>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</si>
  <si>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</si>
  <si>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</si>
  <si>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</si>
  <si>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</si>
  <si>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</si>
  <si>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</si>
  <si>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</si>
  <si>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</si>
  <si>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</si>
  <si>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</si>
  <si>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</si>
  <si>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</si>
  <si>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</si>
  <si>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</si>
  <si>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</si>
  <si>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</si>
  <si>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</si>
  <si>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</si>
  <si>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</si>
  <si>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</si>
  <si>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</si>
  <si>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</si>
  <si>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</si>
  <si>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</si>
  <si>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</si>
  <si>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</si>
  <si>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</si>
  <si>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</si>
  <si>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</si>
  <si>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</si>
  <si>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</si>
  <si>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</si>
  <si>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</si>
  <si>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</si>
  <si>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</si>
  <si>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</si>
  <si>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</si>
  <si>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</si>
  <si>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</si>
  <si>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</si>
  <si>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</si>
  <si>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</si>
  <si>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</si>
  <si>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</si>
  <si>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</si>
  <si>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</si>
  <si>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</si>
  <si>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</si>
  <si>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</si>
  <si>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</si>
  <si>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</si>
  <si>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</si>
  <si>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</si>
  <si>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</si>
  <si>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</si>
  <si>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</si>
  <si>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</si>
  <si>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</si>
  <si>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</si>
  <si>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</si>
  <si>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</si>
  <si>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</si>
  <si>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</si>
  <si>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</si>
  <si>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</si>
  <si>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</si>
  <si>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</si>
  <si>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</si>
  <si>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</si>
  <si>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</si>
  <si>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</si>
  <si>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</si>
  <si>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</si>
  <si>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</si>
  <si>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</si>
  <si>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</si>
  <si>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</si>
  <si>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</si>
  <si>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</si>
  <si>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</si>
  <si>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</si>
  <si>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</si>
  <si>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</si>
  <si>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</si>
  <si>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</si>
  <si>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</si>
  <si>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</si>
  <si>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</si>
  <si>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</si>
  <si>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</si>
  <si>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</si>
  <si>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</si>
  <si>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</si>
  <si>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</si>
  <si>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</si>
  <si>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</si>
  <si>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</si>
  <si>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</si>
  <si>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</si>
  <si>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</si>
  <si>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</si>
  <si>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</si>
  <si>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</si>
  <si>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</si>
  <si>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</si>
  <si>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</si>
  <si>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</si>
  <si>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</si>
  <si>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</si>
  <si>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</si>
  <si>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</si>
  <si>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</si>
  <si>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</si>
  <si>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</si>
  <si>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</si>
  <si>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</si>
  <si>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</si>
  <si>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</si>
  <si>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</si>
  <si>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</si>
  <si>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</si>
  <si>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</si>
  <si>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</si>
  <si>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</si>
  <si>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</si>
  <si>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</si>
  <si>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</si>
  <si>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</si>
  <si>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</si>
  <si>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</si>
  <si>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</si>
  <si>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</si>
  <si>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</si>
  <si>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</si>
  <si>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</si>
  <si>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</si>
  <si>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</si>
  <si>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</si>
  <si>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</si>
  <si>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</si>
  <si>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</si>
  <si>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</si>
  <si>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</si>
  <si>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</si>
  <si>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</si>
  <si>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</si>
  <si>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</si>
  <si>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</si>
  <si>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</si>
  <si>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</si>
  <si>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</si>
  <si>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</si>
  <si>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</si>
  <si>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</si>
  <si>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</si>
  <si>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</si>
  <si>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</si>
  <si>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</si>
  <si>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</si>
  <si>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</si>
  <si>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</si>
  <si>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</si>
  <si>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</si>
  <si>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</si>
  <si>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</si>
  <si>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</si>
  <si>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</si>
  <si>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</si>
  <si>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</si>
  <si>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</si>
  <si>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</si>
  <si>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</si>
  <si>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</si>
  <si>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</si>
  <si>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</si>
  <si>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</si>
  <si>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</si>
  <si>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</si>
  <si>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</si>
  <si>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</si>
  <si>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</si>
  <si>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</si>
  <si>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</si>
  <si>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</si>
  <si>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</si>
  <si>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</si>
  <si>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</si>
  <si>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</si>
  <si>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</si>
  <si>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</si>
  <si>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</si>
  <si>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</si>
  <si>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</si>
  <si>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</si>
  <si>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</si>
  <si>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</si>
  <si>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</si>
  <si>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</si>
  <si>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</si>
  <si>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</si>
  <si>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</si>
  <si>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</si>
  <si>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</si>
  <si>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</si>
  <si>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</si>
  <si>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</si>
  <si>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</si>
  <si>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</si>
  <si>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</si>
  <si>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</si>
  <si>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</si>
  <si>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</si>
  <si>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</si>
  <si>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</si>
  <si>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</si>
  <si>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</si>
  <si>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</si>
  <si>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</si>
  <si>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</si>
  <si>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</si>
  <si>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</si>
  <si>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</si>
  <si>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</si>
  <si>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</si>
  <si>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</si>
  <si>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</si>
  <si>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</si>
  <si>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</si>
  <si>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</si>
  <si>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</si>
  <si>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</si>
  <si>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</si>
  <si>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</si>
  <si>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</si>
  <si>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</si>
  <si>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</si>
  <si>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</si>
  <si>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</si>
  <si>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</si>
  <si>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</si>
  <si>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</si>
  <si>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</si>
  <si>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</si>
  <si>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</si>
  <si>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</si>
  <si>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</si>
  <si>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</si>
  <si>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</si>
  <si>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</si>
  <si>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</si>
  <si>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</si>
  <si>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</si>
  <si>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</si>
  <si>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</si>
  <si>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</si>
  <si>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</si>
  <si>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</si>
  <si>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</si>
  <si>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</si>
  <si>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</si>
  <si>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</si>
  <si>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</si>
  <si>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</si>
  <si>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</si>
  <si>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</si>
  <si>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</si>
  <si>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</si>
  <si>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</si>
  <si>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</si>
  <si>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</si>
  <si>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</si>
  <si>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</si>
  <si>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</si>
  <si>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</si>
  <si>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</si>
  <si>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</si>
  <si>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</si>
  <si>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</si>
  <si>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</si>
  <si>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</si>
  <si>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</si>
  <si>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</si>
  <si>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</si>
  <si>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</si>
  <si>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</si>
  <si>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</si>
  <si>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</si>
  <si>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</si>
  <si>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</si>
  <si>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</si>
  <si>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</si>
  <si>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</si>
  <si>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</si>
  <si>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</si>
  <si>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</si>
  <si>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</si>
  <si>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</si>
  <si>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</si>
  <si>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</si>
  <si>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</si>
  <si>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</si>
  <si>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</si>
  <si>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</si>
  <si>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</si>
  <si>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</si>
  <si>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</si>
  <si>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</si>
  <si>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</si>
  <si>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</si>
  <si>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</si>
  <si>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</si>
  <si>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</si>
  <si>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</si>
  <si>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</si>
  <si>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</si>
  <si>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</si>
  <si>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</si>
  <si>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</si>
  <si>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</si>
  <si>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</si>
  <si>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</si>
  <si>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</si>
  <si>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</si>
  <si>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</si>
  <si>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</si>
  <si>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</si>
  <si>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</si>
  <si>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</si>
  <si>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</si>
  <si>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</si>
  <si>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</si>
  <si>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</si>
  <si>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</si>
  <si>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</si>
  <si>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</si>
  <si>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</si>
  <si>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</si>
  <si>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</si>
  <si>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</si>
  <si>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</si>
  <si>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</si>
  <si>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</si>
  <si>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</si>
  <si>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</si>
  <si>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</si>
  <si>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</si>
  <si>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</si>
  <si>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</si>
  <si>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</si>
  <si>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</si>
  <si>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</si>
  <si>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</si>
  <si>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</si>
  <si>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</si>
  <si>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</si>
  <si>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</si>
  <si>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</si>
  <si>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</si>
  <si>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</si>
  <si>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</si>
  <si>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</si>
  <si>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</si>
  <si>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</si>
  <si>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</si>
  <si>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</si>
  <si>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</si>
  <si>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</si>
  <si>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</si>
  <si>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</si>
  <si>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</si>
  <si>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</si>
  <si>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</si>
  <si>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</si>
  <si>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</si>
  <si>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</si>
  <si>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</si>
  <si>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</si>
  <si>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</si>
  <si>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</si>
  <si>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</si>
  <si>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</si>
  <si>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</si>
  <si>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</si>
  <si>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</si>
  <si>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</si>
  <si>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</si>
  <si>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</si>
  <si>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</si>
  <si>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</si>
  <si>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</si>
  <si>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</si>
  <si>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</si>
  <si>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</si>
  <si>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</si>
  <si>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</si>
  <si>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</si>
  <si>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</si>
  <si>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</si>
  <si>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</si>
  <si>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</si>
  <si>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</si>
  <si>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</si>
  <si>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</si>
  <si>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</si>
  <si>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</si>
  <si>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</si>
  <si>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</si>
  <si>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</si>
  <si>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</si>
  <si>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</si>
  <si>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</si>
  <si>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</si>
  <si>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</si>
  <si>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</si>
  <si>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</si>
  <si>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</si>
  <si>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</si>
  <si>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</si>
  <si>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</si>
  <si>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</si>
  <si>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</si>
  <si>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</si>
  <si>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</si>
  <si>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</si>
  <si>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</si>
  <si>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</si>
  <si>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</si>
  <si>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</si>
  <si>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</si>
  <si>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</si>
  <si>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</si>
  <si>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</si>
  <si>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</si>
  <si>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</si>
  <si>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</si>
  <si>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</si>
  <si>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</si>
  <si>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</si>
  <si>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</si>
  <si>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</si>
  <si>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</si>
  <si>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</si>
  <si>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</si>
  <si>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</si>
  <si>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</si>
  <si>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</si>
  <si>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</si>
  <si>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</si>
  <si>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</si>
  <si>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</si>
  <si>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</si>
  <si>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</si>
  <si>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</si>
  <si>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</si>
  <si>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</si>
  <si>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</si>
  <si>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</si>
  <si>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</si>
  <si>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</si>
  <si>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</si>
  <si>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</si>
  <si>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</si>
  <si>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</si>
  <si>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</si>
  <si>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</si>
  <si>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</si>
  <si>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</si>
  <si>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</si>
  <si>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</si>
  <si>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</si>
  <si>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</si>
  <si>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</si>
  <si>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</si>
  <si>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</si>
  <si>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</si>
  <si>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</si>
  <si>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</si>
  <si>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</si>
  <si>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</si>
  <si>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</si>
  <si>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</si>
  <si>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</si>
  <si>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</si>
  <si>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</si>
  <si>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</si>
  <si>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</si>
  <si>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</si>
  <si>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</si>
  <si>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</si>
  <si>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</si>
  <si>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</si>
  <si>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</si>
  <si>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</si>
  <si>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</si>
  <si>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</si>
  <si>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</si>
  <si>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</si>
  <si>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</si>
  <si>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</si>
  <si>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</si>
  <si>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</si>
  <si>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</si>
  <si>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</si>
  <si>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</si>
  <si>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</si>
  <si>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</si>
  <si>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</si>
  <si>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</si>
  <si>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</si>
  <si>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</si>
  <si>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</si>
  <si>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</si>
  <si>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</si>
  <si>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</si>
  <si>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</si>
  <si>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</si>
  <si>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</si>
  <si>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</si>
  <si>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</si>
  <si>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</si>
  <si>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</si>
  <si>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</si>
  <si>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</si>
  <si>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</si>
  <si>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</si>
  <si>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</si>
  <si>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</si>
  <si>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</si>
  <si>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</si>
  <si>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</si>
  <si>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</si>
  <si>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</si>
  <si>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</si>
  <si>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</si>
  <si>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</si>
  <si>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</si>
  <si>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</si>
  <si>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</si>
  <si>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</si>
  <si>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</si>
  <si>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</si>
  <si>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</si>
  <si>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</si>
  <si>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</si>
  <si>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</si>
  <si>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</si>
  <si>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</si>
  <si>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</si>
  <si>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</si>
  <si>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</si>
  <si>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</si>
  <si>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</si>
  <si>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</si>
  <si>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</si>
  <si>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</si>
  <si>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</si>
  <si>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</si>
  <si>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</si>
  <si>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</si>
  <si>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</si>
  <si>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</si>
  <si>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</si>
  <si>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</si>
  <si>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</si>
  <si>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</si>
  <si>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</si>
  <si>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</si>
  <si>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</si>
  <si>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</si>
  <si>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</si>
  <si>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</si>
  <si>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</si>
  <si>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</si>
  <si>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</si>
  <si>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</si>
  <si>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</si>
  <si>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</si>
  <si>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</si>
  <si>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</si>
  <si>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</si>
  <si>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</si>
  <si>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</si>
  <si>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</si>
  <si>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</si>
  <si>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</si>
  <si>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</si>
  <si>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</si>
  <si>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</si>
  <si>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</si>
  <si>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</si>
  <si>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</si>
  <si>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</si>
  <si>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</si>
  <si>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</si>
  <si>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</si>
  <si>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</si>
  <si>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</si>
  <si>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</si>
  <si>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</si>
  <si>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</si>
  <si>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</si>
  <si>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</si>
  <si>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</si>
  <si>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</si>
  <si>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</si>
  <si>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</si>
  <si>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</si>
  <si>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</si>
  <si>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</si>
  <si>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</si>
  <si>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</si>
  <si>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</si>
  <si>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</si>
  <si>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</si>
  <si>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</si>
  <si>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</si>
  <si>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</si>
  <si>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</si>
  <si>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</si>
  <si>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</si>
  <si>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</si>
  <si>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</si>
  <si>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</si>
  <si>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</si>
  <si>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</si>
  <si>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</si>
  <si>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</si>
  <si>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</si>
  <si>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</si>
  <si>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</si>
  <si>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</si>
  <si>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</si>
  <si>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</si>
  <si>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</si>
  <si>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</si>
  <si>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</si>
  <si>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</si>
  <si>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</si>
  <si>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</si>
  <si>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</si>
  <si>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</si>
  <si>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</si>
  <si>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</si>
  <si>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</si>
  <si>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</si>
  <si>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</si>
  <si>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</si>
  <si>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</si>
  <si>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</si>
  <si>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</si>
  <si>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</si>
  <si>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</si>
  <si>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</si>
  <si>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</si>
  <si>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</si>
  <si>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</si>
  <si>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</si>
  <si>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</si>
  <si>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</si>
  <si>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</si>
  <si>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</si>
  <si>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</si>
  <si>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</si>
  <si>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</si>
  <si>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</si>
  <si>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</si>
  <si>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</si>
  <si>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</si>
  <si>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</si>
  <si>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</si>
  <si>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</si>
  <si>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</si>
  <si>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</si>
  <si>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</si>
  <si>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</si>
  <si>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</si>
  <si>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</si>
  <si>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</si>
  <si>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</si>
  <si>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</si>
  <si>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</si>
  <si>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</si>
  <si>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</si>
  <si>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</si>
  <si>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</si>
  <si>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</si>
  <si>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</si>
  <si>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</si>
  <si>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</si>
  <si>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</si>
  <si>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</si>
  <si>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</si>
  <si>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</si>
  <si>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</si>
  <si>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</si>
  <si>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</si>
  <si>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</si>
  <si>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</si>
  <si>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</si>
  <si>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</si>
  <si>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</si>
  <si>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</si>
  <si>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</si>
  <si>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</si>
  <si>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</si>
  <si>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</si>
  <si>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</si>
  <si>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</si>
  <si>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</si>
  <si>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</si>
  <si>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</si>
  <si>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</si>
  <si>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</si>
  <si>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</si>
  <si>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</si>
  <si>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</si>
  <si>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</si>
  <si>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</si>
  <si>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</si>
  <si>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</si>
  <si>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</si>
  <si>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</si>
  <si>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</si>
  <si>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</si>
  <si>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</si>
  <si>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</si>
  <si>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</si>
  <si>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</si>
  <si>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</si>
  <si>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</si>
  <si>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</si>
  <si>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</si>
  <si>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</si>
  <si>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</si>
  <si>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</si>
  <si>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</si>
  <si>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</si>
  <si>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</si>
  <si>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</si>
  <si>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</si>
  <si>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</si>
  <si>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</si>
  <si>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</si>
  <si>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</si>
  <si>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</si>
  <si>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</si>
  <si>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</si>
  <si>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</si>
  <si>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</si>
  <si>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</si>
  <si>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</si>
  <si>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</si>
  <si>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</si>
  <si>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</si>
  <si>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</si>
  <si>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</si>
  <si>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</si>
  <si>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</si>
  <si>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</si>
  <si>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</si>
  <si>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</si>
  <si>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</si>
  <si>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</si>
  <si>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</si>
  <si>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</si>
  <si>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</si>
  <si>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</si>
  <si>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</si>
  <si>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</si>
  <si>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</si>
  <si>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</si>
  <si>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</si>
  <si>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</si>
  <si>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</si>
  <si>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</si>
  <si>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</si>
  <si>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</si>
  <si>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</si>
  <si>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</si>
  <si>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</si>
  <si>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</si>
  <si>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</si>
  <si>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</si>
  <si>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</si>
  <si>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</si>
  <si>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</si>
  <si>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</si>
  <si>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</si>
  <si>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</si>
  <si>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</si>
  <si>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</si>
  <si>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</si>
  <si>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</si>
  <si>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</si>
  <si>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</si>
  <si>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</si>
  <si>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</si>
  <si>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</si>
  <si>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</si>
  <si>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</si>
  <si>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</si>
  <si>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</si>
  <si>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</si>
  <si>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</si>
  <si>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</si>
  <si>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</si>
  <si>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</si>
  <si>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</si>
  <si>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</si>
  <si>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</si>
  <si>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</si>
  <si>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</si>
  <si>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</si>
  <si>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</si>
  <si>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</si>
  <si>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</si>
  <si>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</si>
  <si>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</si>
  <si>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</si>
  <si>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</si>
  <si>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</si>
  <si>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</si>
  <si>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</si>
  <si>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</si>
  <si>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</si>
  <si>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</si>
  <si>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</si>
  <si>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</si>
  <si>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</si>
  <si>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</si>
  <si>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</si>
  <si>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</si>
  <si>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</si>
  <si>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</si>
  <si>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</si>
  <si>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</si>
  <si>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</si>
  <si>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</si>
  <si>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</si>
  <si>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</si>
  <si>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</si>
  <si>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</si>
  <si>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</si>
  <si>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</si>
  <si>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</si>
  <si>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</si>
  <si>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</si>
  <si>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</si>
  <si>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</si>
  <si>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</si>
  <si>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</si>
  <si>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</si>
  <si>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</si>
  <si>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</si>
  <si>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</si>
  <si>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</si>
  <si>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</si>
  <si>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</si>
  <si>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</si>
  <si>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</si>
  <si>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</si>
  <si>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</si>
  <si>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</si>
  <si>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</si>
  <si>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</si>
  <si>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</si>
  <si>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</si>
  <si>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</si>
  <si>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</si>
  <si>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</si>
  <si>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</si>
  <si>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</si>
  <si>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</si>
  <si>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</si>
  <si>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</si>
  <si>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</si>
  <si>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</si>
  <si>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</si>
  <si>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</si>
  <si>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</si>
  <si>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</si>
  <si>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</si>
  <si>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</si>
  <si>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</si>
  <si>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</si>
  <si>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</si>
  <si>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</si>
  <si>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</si>
  <si>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</si>
  <si>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</si>
  <si>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</si>
  <si>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</si>
  <si>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</si>
  <si>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</si>
  <si>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</si>
  <si>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</si>
  <si>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</si>
  <si>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</si>
  <si>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</si>
  <si>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</si>
  <si>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</si>
  <si>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</si>
  <si>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</si>
  <si>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</si>
  <si>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</si>
  <si>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</si>
  <si>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</si>
  <si>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</si>
  <si>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</si>
  <si>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</si>
  <si>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</si>
  <si>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</si>
  <si>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</si>
  <si>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</si>
  <si>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</si>
  <si>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</si>
  <si>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</si>
  <si>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</si>
  <si>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</si>
  <si>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</si>
  <si>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</si>
  <si>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</si>
  <si>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</si>
  <si>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</si>
  <si>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</si>
  <si>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</si>
  <si>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</si>
  <si>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</si>
  <si>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</si>
  <si>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</si>
  <si>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</si>
  <si>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</si>
  <si>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</si>
  <si>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</si>
  <si>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</si>
  <si>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</si>
  <si>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</si>
  <si>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</si>
  <si>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</si>
  <si>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</si>
  <si>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</si>
  <si>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</si>
  <si>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</si>
  <si>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</si>
  <si>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</si>
  <si>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</si>
  <si>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</si>
  <si>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</si>
  <si>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</si>
  <si>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</si>
  <si>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</si>
  <si>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</si>
  <si>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</si>
  <si>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</si>
  <si>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</si>
  <si>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</si>
  <si>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</si>
  <si>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</si>
  <si>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</si>
  <si>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</si>
  <si>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</si>
  <si>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</si>
  <si>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</si>
  <si>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</si>
  <si>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</si>
  <si>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</si>
  <si>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</si>
  <si>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</si>
  <si>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</si>
  <si>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</si>
  <si>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</si>
  <si>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</si>
  <si>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</si>
  <si>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</si>
  <si>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</si>
  <si>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</si>
  <si>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</si>
  <si>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</si>
  <si>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</si>
  <si>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</si>
  <si>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</si>
  <si>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</si>
  <si>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</si>
  <si>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</si>
  <si>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</si>
  <si>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</si>
  <si>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</si>
  <si>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</si>
  <si>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</si>
  <si>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</si>
  <si>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</si>
  <si>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</si>
  <si>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</si>
  <si>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</si>
  <si>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</si>
  <si>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</si>
  <si>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</si>
  <si>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</si>
  <si>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</si>
  <si>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</si>
  <si>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</si>
  <si>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</si>
  <si>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</si>
  <si>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</si>
  <si>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</si>
  <si>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</si>
  <si>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</si>
  <si>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</si>
  <si>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</si>
  <si>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</si>
  <si>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</si>
  <si>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</si>
  <si>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</si>
  <si>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</si>
  <si>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</si>
  <si>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</si>
  <si>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</si>
  <si>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</si>
  <si>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</si>
  <si>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</si>
  <si>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</si>
  <si>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</si>
  <si>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</si>
  <si>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</si>
  <si>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</si>
  <si>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</si>
  <si>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</si>
  <si>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</si>
  <si>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</si>
  <si>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</si>
  <si>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</si>
  <si>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</si>
  <si>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</si>
  <si>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</si>
  <si>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</si>
  <si>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</si>
  <si>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</si>
  <si>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</si>
  <si>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</si>
  <si>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</si>
  <si>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</si>
  <si>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</si>
  <si>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</si>
  <si>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</si>
  <si>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</si>
  <si>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</si>
  <si>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</si>
  <si>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</si>
  <si>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</si>
  <si>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</si>
  <si>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Parent Category</t>
  </si>
  <si>
    <t>Subcategory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</si>
  <si>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</si>
  <si>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</si>
  <si>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</si>
  <si>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</si>
  <si>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</si>
  <si>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</si>
  <si>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</si>
  <si>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</si>
  <si>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</si>
  <si>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</si>
  <si>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</si>
  <si>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</si>
  <si>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</si>
  <si>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</si>
  <si>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</si>
  <si>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</si>
  <si>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</si>
  <si>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</si>
  <si>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</si>
  <si>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</si>
  <si>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</si>
  <si>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</si>
  <si>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 Count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</si>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</sst>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5" fontId="0" fillId="0" borderId="0" xfId="0" applyNumberFormat="1"/>
    <xf numFmtId="10" fontId="0" fillId="0" borderId="0" xfId="0" applyNumberFormat="1"/>
    <xf numFmtId="10" fontId="1" fillId="0" borderId="0" xfId="0" applyNumberFormat="1" applyFont="1"/>
  </cellXfs>
  <cellStyles count="1">
    <cellStyle name="Normal" xfId="0" builtinId="0"/>
  </cellStyles>
  <dxfs count="4">
    <dxf>
      <fill>
        <patternFill>
          <bgColor theme="8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Light16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</a:t>
            </a:r>
            <a:r>
              <a:rPr lang="en-US"/>
              <a:t>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E8-7A4F-9E0B-8D9E166D372E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E8-7A4F-9E0B-8D9E166D372E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4E8-7A4F-9E0B-8D9E166D37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4995984"/>
        <c:axId val="401599984"/>
      </c:lineChart>
      <c:catAx>
        <c:axId val="364995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599984"/>
        <c:crosses val="autoZero"/>
        <c:auto val="1"/>
        <c:lblAlgn val="ctr"/>
        <c:lblOffset val="100"/>
        <c:noMultiLvlLbl val="0"/>
      </c:catAx>
      <c:valAx>
        <c:axId val="401599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995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[Kickstarter_Challenge1.xlsx]Theater Outcomes by Launch Date!PivotTable8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vs Launch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01-EA4E-8B44-525978AE9C4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01-EA4E-8B44-525978AE9C4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01-EA4E-8B44-525978AE9C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1650816"/>
        <c:axId val="182469808"/>
      </c:lineChart>
      <c:catAx>
        <c:axId val="341650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469808"/>
        <c:crosses val="autoZero"/>
        <c:auto val="1"/>
        <c:lblAlgn val="ctr"/>
        <c:lblOffset val="100"/>
        <c:noMultiLvlLbl val="0"/>
      </c:catAx>
      <c:valAx>
        <c:axId val="18246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650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[Kickstarter_Challenge1.xlsx]Category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E3-5E44-A359-8F0EFAAC237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BE3-5E44-A359-8F0EFAAC237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BE3-5E44-A359-8F0EFAAC237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BE3-5E44-A359-8F0EFAAC23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0384048"/>
        <c:axId val="180603696"/>
      </c:barChart>
      <c:catAx>
        <c:axId val="180384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603696"/>
        <c:crosses val="autoZero"/>
        <c:auto val="1"/>
        <c:lblAlgn val="ctr"/>
        <c:lblOffset val="100"/>
        <c:noMultiLvlLbl val="0"/>
      </c:catAx>
      <c:valAx>
        <c:axId val="180603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384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[Kickstarter_Challenge1.xlsx]Subcategory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4A-5144-8A1A-2290B376403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94A-5144-8A1A-2290B376403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94A-5144-8A1A-2290B37640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17178864"/>
        <c:axId val="217215056"/>
      </c:barChart>
      <c:catAx>
        <c:axId val="217178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215056"/>
        <c:crosses val="autoZero"/>
        <c:auto val="1"/>
        <c:lblAlgn val="ctr"/>
        <c:lblOffset val="100"/>
        <c:noMultiLvlLbl val="0"/>
      </c:catAx>
      <c:valAx>
        <c:axId val="217215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178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[Kickstarter_Challenge1.xlsx]Outcomes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C0-E048-B24A-AF6C3CC15AF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8C0-E048-B24A-AF6C3CC15AF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8C0-E048-B24A-AF6C3CC15AF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8C0-E048-B24A-AF6C3CC15A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2517856"/>
        <c:axId val="215209888"/>
      </c:lineChart>
      <c:catAx>
        <c:axId val="242517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209888"/>
        <c:crosses val="autoZero"/>
        <c:auto val="1"/>
        <c:lblAlgn val="ctr"/>
        <c:lblOffset val="100"/>
        <c:noMultiLvlLbl val="0"/>
      </c:catAx>
      <c:valAx>
        <c:axId val="21520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517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444500</xdr:colOff>
      <xdr:row>14</xdr:row>
      <xdr:rowOff>63500</xdr:rowOff>
    </xdr:from>
    <xdr:to>
      <xdr:col>8</xdr:col>
      <xdr:colOff>508000</xdr:colOff>
      <xdr:row>34</xdr:row>
      <xdr:rowOff>88900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4B36690-45F8-634A-AB9C-B581AACAFB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457200</xdr:colOff>
      <xdr:row>2</xdr:row>
      <xdr:rowOff>158750</xdr:rowOff>
    </xdr:from>
    <xdr:to>
      <xdr:col>11</xdr:col>
      <xdr:colOff>139700</xdr:colOff>
      <xdr:row>17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31F441-C1F7-7F43-8EB9-2846D08E69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254000</xdr:colOff>
      <xdr:row>2</xdr:row>
      <xdr:rowOff>25400</xdr:rowOff>
    </xdr:from>
    <xdr:to>
      <xdr:col>12</xdr:col>
      <xdr:colOff>571500</xdr:colOff>
      <xdr:row>20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A399BD-32A7-1543-8455-D5D8AE9F49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469900</xdr:colOff>
      <xdr:row>2</xdr:row>
      <xdr:rowOff>133350</xdr:rowOff>
    </xdr:from>
    <xdr:to>
      <xdr:col>12</xdr:col>
      <xdr:colOff>88900</xdr:colOff>
      <xdr:row>17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4E1E32-34A7-D04B-BC5A-6E35F76ADF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177800</xdr:colOff>
      <xdr:row>1</xdr:row>
      <xdr:rowOff>44450</xdr:rowOff>
    </xdr:from>
    <xdr:to>
      <xdr:col>11</xdr:col>
      <xdr:colOff>622300</xdr:colOff>
      <xdr:row>15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4B3D64-044C-C747-8A71-3E0A0AF7B3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47.381986111111" createdVersion="6" refreshedVersion="6" minRefreshableVersion="3" recordCount="4114" xr:uid="{81DA1378-6471-F24C-91BA-40B0B2072B8A}">
  <cacheSource type="worksheet">
    <worksheetSource ref="A1:P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47.405515509257" createdVersion="6" refreshedVersion="6" minRefreshableVersion="3" recordCount="4114" xr:uid="{9958B9D8-A437-8747-BB2A-81F8327B318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47.647623495373" createdVersion="6" refreshedVersion="6" minRefreshableVersion="3" recordCount="4114" xr:uid="{F1D69B5F-2E8D-EC47-94D9-6A47F1C7F0E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51.824800115741" createdVersion="6" refreshedVersion="6" minRefreshableVersion="3" recordCount="4114" xr:uid="{8EA4A03D-D4E7-284A-ADD2-5C9C465B8877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MixedTypes="1" containsNumber="1" containsInteger="1" minValue="39756" maxValue="39756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n v="39756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 count="2">
        <b v="1"/>
        <b v="0"/>
      </sharedItems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s v="documentary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x v="0"/>
    <n v="8500"/>
    <x v="0"/>
    <x v="0"/>
    <s v="US"/>
    <x v="0"/>
    <x v="0"/>
    <x v="0"/>
    <x v="0"/>
    <x v="0"/>
    <x v="0"/>
    <s v="film &amp; video/television"/>
    <x v="0"/>
    <x v="0"/>
    <x v="0"/>
    <x v="0"/>
    <x v="0"/>
    <x v="0"/>
    <x v="0"/>
  </r>
  <r>
    <x v="1"/>
    <x v="1"/>
    <x v="1"/>
    <n v="10275"/>
    <x v="1"/>
    <x v="0"/>
    <s v="US"/>
    <x v="0"/>
    <x v="1"/>
    <x v="1"/>
    <x v="0"/>
    <x v="1"/>
    <x v="0"/>
    <s v="film &amp; video/television"/>
    <x v="1"/>
    <x v="1"/>
    <x v="0"/>
    <x v="0"/>
    <x v="1"/>
    <x v="1"/>
    <x v="0"/>
  </r>
  <r>
    <x v="2"/>
    <x v="2"/>
    <x v="2"/>
    <n v="500"/>
    <x v="2"/>
    <x v="0"/>
    <s v="GB"/>
    <x v="1"/>
    <x v="2"/>
    <x v="2"/>
    <x v="0"/>
    <x v="2"/>
    <x v="0"/>
    <s v="film &amp; video/television"/>
    <x v="2"/>
    <x v="2"/>
    <x v="0"/>
    <x v="0"/>
    <x v="2"/>
    <x v="2"/>
    <x v="0"/>
  </r>
  <r>
    <x v="3"/>
    <x v="3"/>
    <x v="3"/>
    <n v="10000"/>
    <x v="3"/>
    <x v="0"/>
    <s v="US"/>
    <x v="0"/>
    <x v="3"/>
    <x v="3"/>
    <x v="0"/>
    <x v="3"/>
    <x v="0"/>
    <s v="film &amp; video/television"/>
    <x v="3"/>
    <x v="3"/>
    <x v="0"/>
    <x v="0"/>
    <x v="3"/>
    <x v="3"/>
    <x v="0"/>
  </r>
  <r>
    <x v="4"/>
    <x v="4"/>
    <x v="4"/>
    <n v="44000"/>
    <x v="4"/>
    <x v="0"/>
    <s v="US"/>
    <x v="0"/>
    <x v="4"/>
    <x v="4"/>
    <x v="0"/>
    <x v="4"/>
    <x v="0"/>
    <s v="film &amp; video/television"/>
    <x v="4"/>
    <x v="4"/>
    <x v="0"/>
    <x v="0"/>
    <x v="4"/>
    <x v="4"/>
    <x v="0"/>
  </r>
  <r>
    <x v="5"/>
    <x v="5"/>
    <x v="5"/>
    <n v="3999"/>
    <x v="5"/>
    <x v="0"/>
    <s v="US"/>
    <x v="0"/>
    <x v="5"/>
    <x v="5"/>
    <x v="0"/>
    <x v="5"/>
    <x v="0"/>
    <s v="film &amp; video/television"/>
    <x v="5"/>
    <x v="5"/>
    <x v="0"/>
    <x v="0"/>
    <x v="5"/>
    <x v="5"/>
    <x v="0"/>
  </r>
  <r>
    <x v="6"/>
    <x v="6"/>
    <x v="6"/>
    <n v="8000"/>
    <x v="6"/>
    <x v="0"/>
    <s v="US"/>
    <x v="0"/>
    <x v="6"/>
    <x v="6"/>
    <x v="0"/>
    <x v="6"/>
    <x v="0"/>
    <s v="film &amp; video/television"/>
    <x v="6"/>
    <x v="6"/>
    <x v="0"/>
    <x v="0"/>
    <x v="6"/>
    <x v="6"/>
    <x v="0"/>
  </r>
  <r>
    <x v="7"/>
    <x v="7"/>
    <x v="7"/>
    <n v="9000"/>
    <x v="7"/>
    <x v="0"/>
    <s v="US"/>
    <x v="0"/>
    <x v="7"/>
    <x v="7"/>
    <x v="0"/>
    <x v="7"/>
    <x v="0"/>
    <s v="film &amp; video/television"/>
    <x v="7"/>
    <x v="7"/>
    <x v="0"/>
    <x v="0"/>
    <x v="7"/>
    <x v="7"/>
    <x v="0"/>
  </r>
  <r>
    <x v="8"/>
    <x v="8"/>
    <x v="8"/>
    <n v="3500"/>
    <x v="8"/>
    <x v="0"/>
    <s v="US"/>
    <x v="0"/>
    <x v="8"/>
    <x v="8"/>
    <x v="0"/>
    <x v="8"/>
    <x v="0"/>
    <s v="film &amp; video/television"/>
    <x v="8"/>
    <x v="8"/>
    <x v="0"/>
    <x v="0"/>
    <x v="8"/>
    <x v="8"/>
    <x v="0"/>
  </r>
  <r>
    <x v="9"/>
    <x v="9"/>
    <x v="9"/>
    <n v="500"/>
    <x v="9"/>
    <x v="0"/>
    <s v="US"/>
    <x v="0"/>
    <x v="9"/>
    <x v="9"/>
    <x v="0"/>
    <x v="9"/>
    <x v="0"/>
    <s v="film &amp; video/television"/>
    <x v="9"/>
    <x v="9"/>
    <x v="0"/>
    <x v="0"/>
    <x v="9"/>
    <x v="9"/>
    <x v="0"/>
  </r>
  <r>
    <x v="10"/>
    <x v="10"/>
    <x v="10"/>
    <n v="3000"/>
    <x v="10"/>
    <x v="0"/>
    <s v="US"/>
    <x v="0"/>
    <x v="10"/>
    <x v="10"/>
    <x v="0"/>
    <x v="10"/>
    <x v="0"/>
    <s v="film &amp; video/television"/>
    <x v="7"/>
    <x v="10"/>
    <x v="0"/>
    <x v="0"/>
    <x v="10"/>
    <x v="10"/>
    <x v="0"/>
  </r>
  <r>
    <x v="11"/>
    <x v="11"/>
    <x v="11"/>
    <n v="5000"/>
    <x v="11"/>
    <x v="0"/>
    <s v="US"/>
    <x v="0"/>
    <x v="11"/>
    <x v="11"/>
    <x v="0"/>
    <x v="11"/>
    <x v="0"/>
    <s v="film &amp; video/television"/>
    <x v="10"/>
    <x v="11"/>
    <x v="0"/>
    <x v="0"/>
    <x v="11"/>
    <x v="11"/>
    <x v="0"/>
  </r>
  <r>
    <x v="12"/>
    <x v="12"/>
    <x v="12"/>
    <n v="30000"/>
    <x v="12"/>
    <x v="0"/>
    <s v="US"/>
    <x v="0"/>
    <x v="12"/>
    <x v="12"/>
    <x v="0"/>
    <x v="12"/>
    <x v="0"/>
    <s v="film &amp; video/television"/>
    <x v="11"/>
    <x v="12"/>
    <x v="0"/>
    <x v="0"/>
    <x v="12"/>
    <x v="12"/>
    <x v="0"/>
  </r>
  <r>
    <x v="13"/>
    <x v="13"/>
    <x v="13"/>
    <n v="3500"/>
    <x v="13"/>
    <x v="0"/>
    <s v="US"/>
    <x v="0"/>
    <x v="13"/>
    <x v="13"/>
    <x v="0"/>
    <x v="13"/>
    <x v="0"/>
    <s v="film &amp; video/television"/>
    <x v="12"/>
    <x v="13"/>
    <x v="0"/>
    <x v="0"/>
    <x v="13"/>
    <x v="13"/>
    <x v="0"/>
  </r>
  <r>
    <x v="14"/>
    <x v="14"/>
    <x v="14"/>
    <n v="6000"/>
    <x v="14"/>
    <x v="0"/>
    <s v="AU"/>
    <x v="2"/>
    <x v="14"/>
    <x v="14"/>
    <x v="0"/>
    <x v="14"/>
    <x v="0"/>
    <s v="film &amp; video/television"/>
    <x v="7"/>
    <x v="14"/>
    <x v="0"/>
    <x v="0"/>
    <x v="14"/>
    <x v="14"/>
    <x v="0"/>
  </r>
  <r>
    <x v="15"/>
    <x v="15"/>
    <x v="15"/>
    <n v="2000"/>
    <x v="15"/>
    <x v="0"/>
    <s v="ES"/>
    <x v="3"/>
    <x v="15"/>
    <x v="15"/>
    <x v="0"/>
    <x v="15"/>
    <x v="0"/>
    <s v="film &amp; video/television"/>
    <x v="13"/>
    <x v="15"/>
    <x v="0"/>
    <x v="0"/>
    <x v="15"/>
    <x v="15"/>
    <x v="0"/>
  </r>
  <r>
    <x v="16"/>
    <x v="16"/>
    <x v="16"/>
    <n v="12000"/>
    <x v="16"/>
    <x v="0"/>
    <s v="US"/>
    <x v="0"/>
    <x v="16"/>
    <x v="16"/>
    <x v="0"/>
    <x v="16"/>
    <x v="0"/>
    <s v="film &amp; video/television"/>
    <x v="8"/>
    <x v="16"/>
    <x v="0"/>
    <x v="0"/>
    <x v="16"/>
    <x v="16"/>
    <x v="0"/>
  </r>
  <r>
    <x v="17"/>
    <x v="17"/>
    <x v="17"/>
    <n v="1500"/>
    <x v="17"/>
    <x v="0"/>
    <s v="GB"/>
    <x v="1"/>
    <x v="17"/>
    <x v="17"/>
    <x v="0"/>
    <x v="17"/>
    <x v="0"/>
    <s v="film &amp; video/television"/>
    <x v="7"/>
    <x v="17"/>
    <x v="0"/>
    <x v="0"/>
    <x v="17"/>
    <x v="17"/>
    <x v="0"/>
  </r>
  <r>
    <x v="18"/>
    <x v="18"/>
    <x v="18"/>
    <n v="30000"/>
    <x v="18"/>
    <x v="0"/>
    <s v="US"/>
    <x v="0"/>
    <x v="18"/>
    <x v="18"/>
    <x v="0"/>
    <x v="18"/>
    <x v="0"/>
    <s v="film &amp; video/television"/>
    <x v="6"/>
    <x v="18"/>
    <x v="0"/>
    <x v="0"/>
    <x v="18"/>
    <x v="18"/>
    <x v="0"/>
  </r>
  <r>
    <x v="19"/>
    <x v="19"/>
    <x v="19"/>
    <n v="850"/>
    <x v="19"/>
    <x v="0"/>
    <s v="US"/>
    <x v="0"/>
    <x v="19"/>
    <x v="19"/>
    <x v="0"/>
    <x v="19"/>
    <x v="0"/>
    <s v="film &amp; video/television"/>
    <x v="14"/>
    <x v="19"/>
    <x v="0"/>
    <x v="0"/>
    <x v="19"/>
    <x v="19"/>
    <x v="0"/>
  </r>
  <r>
    <x v="20"/>
    <x v="20"/>
    <x v="20"/>
    <n v="2000"/>
    <x v="20"/>
    <x v="0"/>
    <s v="US"/>
    <x v="0"/>
    <x v="20"/>
    <x v="20"/>
    <x v="0"/>
    <x v="20"/>
    <x v="0"/>
    <s v="film &amp; video/television"/>
    <x v="8"/>
    <x v="20"/>
    <x v="0"/>
    <x v="0"/>
    <x v="20"/>
    <x v="20"/>
    <x v="0"/>
  </r>
  <r>
    <x v="21"/>
    <x v="21"/>
    <x v="21"/>
    <n v="18500"/>
    <x v="21"/>
    <x v="0"/>
    <s v="US"/>
    <x v="0"/>
    <x v="21"/>
    <x v="21"/>
    <x v="0"/>
    <x v="21"/>
    <x v="0"/>
    <s v="film &amp; video/television"/>
    <x v="15"/>
    <x v="21"/>
    <x v="0"/>
    <x v="0"/>
    <x v="21"/>
    <x v="21"/>
    <x v="0"/>
  </r>
  <r>
    <x v="22"/>
    <x v="22"/>
    <x v="22"/>
    <n v="350"/>
    <x v="22"/>
    <x v="0"/>
    <s v="US"/>
    <x v="0"/>
    <x v="22"/>
    <x v="22"/>
    <x v="0"/>
    <x v="22"/>
    <x v="0"/>
    <s v="film &amp; video/television"/>
    <x v="16"/>
    <x v="22"/>
    <x v="0"/>
    <x v="0"/>
    <x v="22"/>
    <x v="22"/>
    <x v="0"/>
  </r>
  <r>
    <x v="23"/>
    <x v="23"/>
    <x v="23"/>
    <n v="2000"/>
    <x v="23"/>
    <x v="0"/>
    <s v="US"/>
    <x v="0"/>
    <x v="23"/>
    <x v="23"/>
    <x v="0"/>
    <x v="23"/>
    <x v="0"/>
    <s v="film &amp; video/television"/>
    <x v="17"/>
    <x v="23"/>
    <x v="0"/>
    <x v="0"/>
    <x v="23"/>
    <x v="23"/>
    <x v="0"/>
  </r>
  <r>
    <x v="24"/>
    <x v="24"/>
    <x v="24"/>
    <n v="35000"/>
    <x v="24"/>
    <x v="0"/>
    <s v="US"/>
    <x v="0"/>
    <x v="24"/>
    <x v="24"/>
    <x v="0"/>
    <x v="24"/>
    <x v="0"/>
    <s v="film &amp; video/television"/>
    <x v="15"/>
    <x v="24"/>
    <x v="0"/>
    <x v="0"/>
    <x v="24"/>
    <x v="24"/>
    <x v="0"/>
  </r>
  <r>
    <x v="25"/>
    <x v="25"/>
    <x v="25"/>
    <n v="600"/>
    <x v="25"/>
    <x v="0"/>
    <s v="US"/>
    <x v="0"/>
    <x v="25"/>
    <x v="25"/>
    <x v="0"/>
    <x v="25"/>
    <x v="0"/>
    <s v="film &amp; video/television"/>
    <x v="18"/>
    <x v="25"/>
    <x v="0"/>
    <x v="0"/>
    <x v="25"/>
    <x v="25"/>
    <x v="0"/>
  </r>
  <r>
    <x v="26"/>
    <x v="26"/>
    <x v="26"/>
    <n v="1250"/>
    <x v="26"/>
    <x v="0"/>
    <s v="US"/>
    <x v="0"/>
    <x v="26"/>
    <x v="26"/>
    <x v="0"/>
    <x v="10"/>
    <x v="0"/>
    <s v="film &amp; video/television"/>
    <x v="19"/>
    <x v="26"/>
    <x v="0"/>
    <x v="0"/>
    <x v="26"/>
    <x v="26"/>
    <x v="0"/>
  </r>
  <r>
    <x v="27"/>
    <x v="27"/>
    <x v="27"/>
    <n v="20000"/>
    <x v="27"/>
    <x v="0"/>
    <s v="NZ"/>
    <x v="4"/>
    <x v="27"/>
    <x v="27"/>
    <x v="0"/>
    <x v="3"/>
    <x v="0"/>
    <s v="film &amp; video/television"/>
    <x v="20"/>
    <x v="27"/>
    <x v="0"/>
    <x v="0"/>
    <x v="27"/>
    <x v="27"/>
    <x v="0"/>
  </r>
  <r>
    <x v="28"/>
    <x v="28"/>
    <x v="28"/>
    <n v="12000"/>
    <x v="28"/>
    <x v="0"/>
    <s v="US"/>
    <x v="0"/>
    <x v="28"/>
    <x v="28"/>
    <x v="0"/>
    <x v="26"/>
    <x v="0"/>
    <s v="film &amp; video/television"/>
    <x v="8"/>
    <x v="28"/>
    <x v="0"/>
    <x v="0"/>
    <x v="28"/>
    <x v="28"/>
    <x v="0"/>
  </r>
  <r>
    <x v="29"/>
    <x v="29"/>
    <x v="29"/>
    <n v="3000"/>
    <x v="29"/>
    <x v="0"/>
    <s v="GB"/>
    <x v="1"/>
    <x v="29"/>
    <x v="29"/>
    <x v="0"/>
    <x v="27"/>
    <x v="0"/>
    <s v="film &amp; video/television"/>
    <x v="4"/>
    <x v="29"/>
    <x v="0"/>
    <x v="0"/>
    <x v="29"/>
    <x v="29"/>
    <x v="0"/>
  </r>
  <r>
    <x v="30"/>
    <x v="30"/>
    <x v="30"/>
    <n v="4000"/>
    <x v="30"/>
    <x v="0"/>
    <s v="US"/>
    <x v="0"/>
    <x v="30"/>
    <x v="30"/>
    <x v="0"/>
    <x v="28"/>
    <x v="0"/>
    <s v="film &amp; video/television"/>
    <x v="7"/>
    <x v="30"/>
    <x v="0"/>
    <x v="0"/>
    <x v="30"/>
    <x v="30"/>
    <x v="0"/>
  </r>
  <r>
    <x v="31"/>
    <x v="31"/>
    <x v="31"/>
    <n v="13"/>
    <x v="31"/>
    <x v="0"/>
    <s v="US"/>
    <x v="0"/>
    <x v="31"/>
    <x v="31"/>
    <x v="0"/>
    <x v="29"/>
    <x v="0"/>
    <s v="film &amp; video/television"/>
    <x v="8"/>
    <x v="31"/>
    <x v="0"/>
    <x v="0"/>
    <x v="31"/>
    <x v="31"/>
    <x v="0"/>
  </r>
  <r>
    <x v="32"/>
    <x v="32"/>
    <x v="32"/>
    <n v="28450"/>
    <x v="32"/>
    <x v="0"/>
    <s v="US"/>
    <x v="0"/>
    <x v="32"/>
    <x v="32"/>
    <x v="0"/>
    <x v="30"/>
    <x v="0"/>
    <s v="film &amp; video/television"/>
    <x v="8"/>
    <x v="32"/>
    <x v="0"/>
    <x v="0"/>
    <x v="32"/>
    <x v="32"/>
    <x v="0"/>
  </r>
  <r>
    <x v="33"/>
    <x v="33"/>
    <x v="33"/>
    <n v="5250"/>
    <x v="33"/>
    <x v="0"/>
    <s v="US"/>
    <x v="0"/>
    <x v="33"/>
    <x v="33"/>
    <x v="0"/>
    <x v="31"/>
    <x v="0"/>
    <s v="film &amp; video/television"/>
    <x v="21"/>
    <x v="33"/>
    <x v="0"/>
    <x v="0"/>
    <x v="33"/>
    <x v="33"/>
    <x v="0"/>
  </r>
  <r>
    <x v="34"/>
    <x v="34"/>
    <x v="34"/>
    <n v="2600"/>
    <x v="34"/>
    <x v="0"/>
    <s v="US"/>
    <x v="0"/>
    <x v="34"/>
    <x v="34"/>
    <x v="0"/>
    <x v="32"/>
    <x v="0"/>
    <s v="film &amp; video/television"/>
    <x v="22"/>
    <x v="34"/>
    <x v="0"/>
    <x v="0"/>
    <x v="34"/>
    <x v="34"/>
    <x v="0"/>
  </r>
  <r>
    <x v="35"/>
    <x v="35"/>
    <x v="35"/>
    <n v="1000"/>
    <x v="35"/>
    <x v="0"/>
    <s v="US"/>
    <x v="0"/>
    <x v="35"/>
    <x v="35"/>
    <x v="0"/>
    <x v="33"/>
    <x v="0"/>
    <s v="film &amp; video/television"/>
    <x v="23"/>
    <x v="35"/>
    <x v="0"/>
    <x v="0"/>
    <x v="35"/>
    <x v="35"/>
    <x v="0"/>
  </r>
  <r>
    <x v="36"/>
    <x v="36"/>
    <x v="36"/>
    <n v="6000"/>
    <x v="36"/>
    <x v="0"/>
    <s v="US"/>
    <x v="0"/>
    <x v="36"/>
    <x v="36"/>
    <x v="0"/>
    <x v="34"/>
    <x v="0"/>
    <s v="film &amp; video/television"/>
    <x v="24"/>
    <x v="36"/>
    <x v="0"/>
    <x v="0"/>
    <x v="36"/>
    <x v="36"/>
    <x v="0"/>
  </r>
  <r>
    <x v="37"/>
    <x v="37"/>
    <x v="37"/>
    <n v="22000"/>
    <x v="37"/>
    <x v="0"/>
    <s v="US"/>
    <x v="0"/>
    <x v="37"/>
    <x v="37"/>
    <x v="0"/>
    <x v="35"/>
    <x v="0"/>
    <s v="film &amp; video/television"/>
    <x v="25"/>
    <x v="37"/>
    <x v="0"/>
    <x v="0"/>
    <x v="37"/>
    <x v="37"/>
    <x v="0"/>
  </r>
  <r>
    <x v="38"/>
    <x v="38"/>
    <x v="38"/>
    <n v="2500"/>
    <x v="38"/>
    <x v="0"/>
    <s v="US"/>
    <x v="0"/>
    <x v="38"/>
    <x v="38"/>
    <x v="0"/>
    <x v="36"/>
    <x v="0"/>
    <s v="film &amp; video/television"/>
    <x v="5"/>
    <x v="38"/>
    <x v="0"/>
    <x v="0"/>
    <x v="38"/>
    <x v="38"/>
    <x v="0"/>
  </r>
  <r>
    <x v="39"/>
    <x v="39"/>
    <x v="39"/>
    <n v="25000"/>
    <x v="39"/>
    <x v="0"/>
    <s v="GB"/>
    <x v="1"/>
    <x v="39"/>
    <x v="39"/>
    <x v="0"/>
    <x v="37"/>
    <x v="0"/>
    <s v="film &amp; video/television"/>
    <x v="26"/>
    <x v="39"/>
    <x v="0"/>
    <x v="0"/>
    <x v="39"/>
    <x v="39"/>
    <x v="0"/>
  </r>
  <r>
    <x v="40"/>
    <x v="40"/>
    <x v="40"/>
    <n v="2000"/>
    <x v="40"/>
    <x v="0"/>
    <s v="US"/>
    <x v="0"/>
    <x v="40"/>
    <x v="40"/>
    <x v="0"/>
    <x v="38"/>
    <x v="0"/>
    <s v="film &amp; video/television"/>
    <x v="7"/>
    <x v="40"/>
    <x v="0"/>
    <x v="0"/>
    <x v="40"/>
    <x v="40"/>
    <x v="0"/>
  </r>
  <r>
    <x v="41"/>
    <x v="41"/>
    <x v="41"/>
    <n v="2000"/>
    <x v="41"/>
    <x v="0"/>
    <s v="US"/>
    <x v="0"/>
    <x v="41"/>
    <x v="41"/>
    <x v="0"/>
    <x v="10"/>
    <x v="0"/>
    <s v="film &amp; video/television"/>
    <x v="8"/>
    <x v="41"/>
    <x v="0"/>
    <x v="0"/>
    <x v="41"/>
    <x v="41"/>
    <x v="0"/>
  </r>
  <r>
    <x v="42"/>
    <x v="42"/>
    <x v="42"/>
    <n v="14000"/>
    <x v="42"/>
    <x v="0"/>
    <s v="US"/>
    <x v="0"/>
    <x v="42"/>
    <x v="42"/>
    <x v="0"/>
    <x v="39"/>
    <x v="0"/>
    <s v="film &amp; video/television"/>
    <x v="24"/>
    <x v="42"/>
    <x v="0"/>
    <x v="0"/>
    <x v="42"/>
    <x v="42"/>
    <x v="0"/>
  </r>
  <r>
    <x v="43"/>
    <x v="43"/>
    <x v="43"/>
    <n v="10000"/>
    <x v="43"/>
    <x v="0"/>
    <s v="US"/>
    <x v="0"/>
    <x v="43"/>
    <x v="43"/>
    <x v="0"/>
    <x v="40"/>
    <x v="0"/>
    <s v="film &amp; video/television"/>
    <x v="27"/>
    <x v="43"/>
    <x v="0"/>
    <x v="0"/>
    <x v="43"/>
    <x v="43"/>
    <x v="0"/>
  </r>
  <r>
    <x v="44"/>
    <x v="44"/>
    <x v="44"/>
    <n v="2000"/>
    <x v="41"/>
    <x v="0"/>
    <s v="US"/>
    <x v="0"/>
    <x v="44"/>
    <x v="44"/>
    <x v="0"/>
    <x v="41"/>
    <x v="0"/>
    <s v="film &amp; video/television"/>
    <x v="8"/>
    <x v="44"/>
    <x v="0"/>
    <x v="0"/>
    <x v="44"/>
    <x v="44"/>
    <x v="0"/>
  </r>
  <r>
    <x v="45"/>
    <x v="45"/>
    <x v="45"/>
    <n v="5000"/>
    <x v="44"/>
    <x v="0"/>
    <s v="US"/>
    <x v="0"/>
    <x v="45"/>
    <x v="45"/>
    <x v="0"/>
    <x v="42"/>
    <x v="0"/>
    <s v="film &amp; video/television"/>
    <x v="28"/>
    <x v="45"/>
    <x v="0"/>
    <x v="0"/>
    <x v="45"/>
    <x v="45"/>
    <x v="0"/>
  </r>
  <r>
    <x v="46"/>
    <x v="46"/>
    <x v="46"/>
    <n v="8400"/>
    <x v="45"/>
    <x v="0"/>
    <s v="AU"/>
    <x v="2"/>
    <x v="46"/>
    <x v="46"/>
    <x v="0"/>
    <x v="43"/>
    <x v="0"/>
    <s v="film &amp; video/television"/>
    <x v="3"/>
    <x v="46"/>
    <x v="0"/>
    <x v="0"/>
    <x v="46"/>
    <x v="46"/>
    <x v="0"/>
  </r>
  <r>
    <x v="47"/>
    <x v="47"/>
    <x v="47"/>
    <n v="5000"/>
    <x v="46"/>
    <x v="0"/>
    <s v="US"/>
    <x v="0"/>
    <x v="47"/>
    <x v="47"/>
    <x v="0"/>
    <x v="16"/>
    <x v="0"/>
    <s v="film &amp; video/television"/>
    <x v="29"/>
    <x v="47"/>
    <x v="0"/>
    <x v="0"/>
    <x v="47"/>
    <x v="47"/>
    <x v="0"/>
  </r>
  <r>
    <x v="48"/>
    <x v="48"/>
    <x v="48"/>
    <n v="2000"/>
    <x v="47"/>
    <x v="0"/>
    <s v="GB"/>
    <x v="1"/>
    <x v="48"/>
    <x v="48"/>
    <x v="0"/>
    <x v="44"/>
    <x v="0"/>
    <s v="film &amp; video/television"/>
    <x v="29"/>
    <x v="48"/>
    <x v="0"/>
    <x v="0"/>
    <x v="48"/>
    <x v="48"/>
    <x v="0"/>
  </r>
  <r>
    <x v="49"/>
    <x v="49"/>
    <x v="49"/>
    <n v="12000"/>
    <x v="48"/>
    <x v="0"/>
    <s v="US"/>
    <x v="0"/>
    <x v="49"/>
    <x v="49"/>
    <x v="0"/>
    <x v="45"/>
    <x v="0"/>
    <s v="film &amp; video/television"/>
    <x v="8"/>
    <x v="49"/>
    <x v="0"/>
    <x v="0"/>
    <x v="49"/>
    <x v="49"/>
    <x v="0"/>
  </r>
  <r>
    <x v="50"/>
    <x v="50"/>
    <x v="50"/>
    <n v="600"/>
    <x v="49"/>
    <x v="0"/>
    <s v="GB"/>
    <x v="1"/>
    <x v="50"/>
    <x v="50"/>
    <x v="0"/>
    <x v="19"/>
    <x v="0"/>
    <s v="film &amp; video/television"/>
    <x v="8"/>
    <x v="50"/>
    <x v="0"/>
    <x v="0"/>
    <x v="50"/>
    <x v="50"/>
    <x v="0"/>
  </r>
  <r>
    <x v="51"/>
    <x v="51"/>
    <x v="51"/>
    <n v="11000"/>
    <x v="50"/>
    <x v="0"/>
    <s v="US"/>
    <x v="0"/>
    <x v="51"/>
    <x v="51"/>
    <x v="0"/>
    <x v="46"/>
    <x v="0"/>
    <s v="film &amp; video/television"/>
    <x v="30"/>
    <x v="51"/>
    <x v="0"/>
    <x v="0"/>
    <x v="51"/>
    <x v="51"/>
    <x v="0"/>
  </r>
  <r>
    <x v="52"/>
    <x v="52"/>
    <x v="52"/>
    <n v="10000"/>
    <x v="51"/>
    <x v="0"/>
    <s v="US"/>
    <x v="0"/>
    <x v="52"/>
    <x v="52"/>
    <x v="0"/>
    <x v="47"/>
    <x v="0"/>
    <s v="film &amp; video/television"/>
    <x v="31"/>
    <x v="52"/>
    <x v="0"/>
    <x v="0"/>
    <x v="52"/>
    <x v="52"/>
    <x v="0"/>
  </r>
  <r>
    <x v="53"/>
    <x v="53"/>
    <x v="53"/>
    <n v="3000"/>
    <x v="52"/>
    <x v="0"/>
    <s v="US"/>
    <x v="0"/>
    <x v="53"/>
    <x v="53"/>
    <x v="0"/>
    <x v="27"/>
    <x v="0"/>
    <s v="film &amp; video/television"/>
    <x v="5"/>
    <x v="53"/>
    <x v="0"/>
    <x v="0"/>
    <x v="53"/>
    <x v="53"/>
    <x v="0"/>
  </r>
  <r>
    <x v="54"/>
    <x v="54"/>
    <x v="54"/>
    <n v="10000"/>
    <x v="53"/>
    <x v="0"/>
    <s v="US"/>
    <x v="0"/>
    <x v="54"/>
    <x v="54"/>
    <x v="0"/>
    <x v="47"/>
    <x v="0"/>
    <s v="film &amp; video/television"/>
    <x v="7"/>
    <x v="54"/>
    <x v="0"/>
    <x v="0"/>
    <x v="54"/>
    <x v="54"/>
    <x v="0"/>
  </r>
  <r>
    <x v="55"/>
    <x v="55"/>
    <x v="55"/>
    <n v="8600"/>
    <x v="54"/>
    <x v="0"/>
    <s v="US"/>
    <x v="0"/>
    <x v="55"/>
    <x v="55"/>
    <x v="0"/>
    <x v="48"/>
    <x v="0"/>
    <s v="film &amp; video/television"/>
    <x v="32"/>
    <x v="55"/>
    <x v="0"/>
    <x v="0"/>
    <x v="55"/>
    <x v="55"/>
    <x v="0"/>
  </r>
  <r>
    <x v="56"/>
    <x v="56"/>
    <x v="56"/>
    <n v="8000"/>
    <x v="55"/>
    <x v="0"/>
    <s v="GB"/>
    <x v="1"/>
    <x v="56"/>
    <x v="56"/>
    <x v="0"/>
    <x v="49"/>
    <x v="0"/>
    <s v="film &amp; video/television"/>
    <x v="13"/>
    <x v="56"/>
    <x v="0"/>
    <x v="0"/>
    <x v="56"/>
    <x v="56"/>
    <x v="0"/>
  </r>
  <r>
    <x v="57"/>
    <x v="57"/>
    <x v="57"/>
    <n v="15000"/>
    <x v="56"/>
    <x v="0"/>
    <s v="US"/>
    <x v="0"/>
    <x v="57"/>
    <x v="57"/>
    <x v="0"/>
    <x v="50"/>
    <x v="0"/>
    <s v="film &amp; video/television"/>
    <x v="21"/>
    <x v="57"/>
    <x v="0"/>
    <x v="0"/>
    <x v="57"/>
    <x v="57"/>
    <x v="0"/>
  </r>
  <r>
    <x v="58"/>
    <x v="58"/>
    <x v="58"/>
    <n v="10000"/>
    <x v="57"/>
    <x v="0"/>
    <s v="US"/>
    <x v="0"/>
    <x v="58"/>
    <x v="58"/>
    <x v="0"/>
    <x v="11"/>
    <x v="0"/>
    <s v="film &amp; video/television"/>
    <x v="33"/>
    <x v="58"/>
    <x v="0"/>
    <x v="0"/>
    <x v="58"/>
    <x v="58"/>
    <x v="0"/>
  </r>
  <r>
    <x v="59"/>
    <x v="59"/>
    <x v="59"/>
    <n v="20000"/>
    <x v="58"/>
    <x v="0"/>
    <s v="US"/>
    <x v="0"/>
    <x v="59"/>
    <x v="59"/>
    <x v="0"/>
    <x v="51"/>
    <x v="0"/>
    <s v="film &amp; video/television"/>
    <x v="8"/>
    <x v="59"/>
    <x v="0"/>
    <x v="0"/>
    <x v="59"/>
    <x v="59"/>
    <x v="0"/>
  </r>
  <r>
    <x v="60"/>
    <x v="60"/>
    <x v="60"/>
    <n v="4500"/>
    <x v="59"/>
    <x v="0"/>
    <s v="GB"/>
    <x v="1"/>
    <x v="60"/>
    <x v="60"/>
    <x v="0"/>
    <x v="52"/>
    <x v="0"/>
    <s v="film &amp; video/shorts"/>
    <x v="33"/>
    <x v="60"/>
    <x v="0"/>
    <x v="1"/>
    <x v="60"/>
    <x v="60"/>
    <x v="0"/>
  </r>
  <r>
    <x v="61"/>
    <x v="61"/>
    <x v="61"/>
    <n v="5000"/>
    <x v="60"/>
    <x v="0"/>
    <s v="US"/>
    <x v="0"/>
    <x v="61"/>
    <x v="61"/>
    <x v="0"/>
    <x v="23"/>
    <x v="0"/>
    <s v="film &amp; video/shorts"/>
    <x v="34"/>
    <x v="61"/>
    <x v="0"/>
    <x v="1"/>
    <x v="61"/>
    <x v="61"/>
    <x v="0"/>
  </r>
  <r>
    <x v="62"/>
    <x v="62"/>
    <x v="62"/>
    <n v="3000"/>
    <x v="61"/>
    <x v="0"/>
    <s v="US"/>
    <x v="0"/>
    <x v="62"/>
    <x v="62"/>
    <x v="0"/>
    <x v="53"/>
    <x v="0"/>
    <s v="film &amp; video/shorts"/>
    <x v="19"/>
    <x v="62"/>
    <x v="0"/>
    <x v="1"/>
    <x v="62"/>
    <x v="62"/>
    <x v="0"/>
  </r>
  <r>
    <x v="63"/>
    <x v="63"/>
    <x v="63"/>
    <n v="2000"/>
    <x v="62"/>
    <x v="0"/>
    <s v="US"/>
    <x v="0"/>
    <x v="63"/>
    <x v="63"/>
    <x v="0"/>
    <x v="31"/>
    <x v="0"/>
    <s v="film &amp; video/shorts"/>
    <x v="35"/>
    <x v="63"/>
    <x v="0"/>
    <x v="1"/>
    <x v="63"/>
    <x v="63"/>
    <x v="0"/>
  </r>
  <r>
    <x v="64"/>
    <x v="64"/>
    <x v="64"/>
    <n v="1200"/>
    <x v="63"/>
    <x v="0"/>
    <s v="US"/>
    <x v="0"/>
    <x v="64"/>
    <x v="64"/>
    <x v="0"/>
    <x v="54"/>
    <x v="0"/>
    <s v="film &amp; video/shorts"/>
    <x v="36"/>
    <x v="64"/>
    <x v="0"/>
    <x v="1"/>
    <x v="64"/>
    <x v="64"/>
    <x v="0"/>
  </r>
  <r>
    <x v="65"/>
    <x v="65"/>
    <x v="65"/>
    <n v="7000"/>
    <x v="64"/>
    <x v="0"/>
    <s v="CA"/>
    <x v="5"/>
    <x v="65"/>
    <x v="65"/>
    <x v="0"/>
    <x v="7"/>
    <x v="0"/>
    <s v="film &amp; video/shorts"/>
    <x v="29"/>
    <x v="65"/>
    <x v="0"/>
    <x v="1"/>
    <x v="65"/>
    <x v="65"/>
    <x v="0"/>
  </r>
  <r>
    <x v="66"/>
    <x v="66"/>
    <x v="66"/>
    <n v="2000"/>
    <x v="65"/>
    <x v="0"/>
    <s v="US"/>
    <x v="0"/>
    <x v="66"/>
    <x v="66"/>
    <x v="0"/>
    <x v="55"/>
    <x v="0"/>
    <s v="film &amp; video/shorts"/>
    <x v="17"/>
    <x v="66"/>
    <x v="0"/>
    <x v="1"/>
    <x v="66"/>
    <x v="66"/>
    <x v="0"/>
  </r>
  <r>
    <x v="67"/>
    <x v="67"/>
    <x v="67"/>
    <n v="2000"/>
    <x v="66"/>
    <x v="0"/>
    <s v="US"/>
    <x v="0"/>
    <x v="67"/>
    <x v="67"/>
    <x v="0"/>
    <x v="9"/>
    <x v="0"/>
    <s v="film &amp; video/shorts"/>
    <x v="31"/>
    <x v="67"/>
    <x v="0"/>
    <x v="1"/>
    <x v="67"/>
    <x v="67"/>
    <x v="0"/>
  </r>
  <r>
    <x v="68"/>
    <x v="68"/>
    <x v="68"/>
    <n v="600"/>
    <x v="67"/>
    <x v="0"/>
    <s v="GB"/>
    <x v="1"/>
    <x v="68"/>
    <x v="68"/>
    <x v="0"/>
    <x v="17"/>
    <x v="0"/>
    <s v="film &amp; video/shorts"/>
    <x v="37"/>
    <x v="68"/>
    <x v="0"/>
    <x v="1"/>
    <x v="68"/>
    <x v="68"/>
    <x v="0"/>
  </r>
  <r>
    <x v="69"/>
    <x v="69"/>
    <x v="69"/>
    <n v="10000"/>
    <x v="68"/>
    <x v="0"/>
    <s v="US"/>
    <x v="0"/>
    <x v="69"/>
    <x v="69"/>
    <x v="0"/>
    <x v="56"/>
    <x v="0"/>
    <s v="film &amp; video/shorts"/>
    <x v="38"/>
    <x v="69"/>
    <x v="0"/>
    <x v="1"/>
    <x v="69"/>
    <x v="69"/>
    <x v="0"/>
  </r>
  <r>
    <x v="70"/>
    <x v="70"/>
    <x v="70"/>
    <n v="500"/>
    <x v="69"/>
    <x v="0"/>
    <s v="US"/>
    <x v="0"/>
    <x v="70"/>
    <x v="70"/>
    <x v="0"/>
    <x v="57"/>
    <x v="0"/>
    <s v="film &amp; video/shorts"/>
    <x v="37"/>
    <x v="70"/>
    <x v="0"/>
    <x v="1"/>
    <x v="70"/>
    <x v="70"/>
    <x v="0"/>
  </r>
  <r>
    <x v="71"/>
    <x v="71"/>
    <x v="71"/>
    <n v="1800"/>
    <x v="70"/>
    <x v="0"/>
    <s v="US"/>
    <x v="0"/>
    <x v="71"/>
    <x v="71"/>
    <x v="0"/>
    <x v="58"/>
    <x v="0"/>
    <s v="film &amp; video/shorts"/>
    <x v="39"/>
    <x v="71"/>
    <x v="0"/>
    <x v="1"/>
    <x v="71"/>
    <x v="71"/>
    <x v="0"/>
  </r>
  <r>
    <x v="72"/>
    <x v="72"/>
    <x v="72"/>
    <n v="2200"/>
    <x v="71"/>
    <x v="0"/>
    <s v="US"/>
    <x v="0"/>
    <x v="72"/>
    <x v="72"/>
    <x v="0"/>
    <x v="14"/>
    <x v="0"/>
    <s v="film &amp; video/shorts"/>
    <x v="29"/>
    <x v="72"/>
    <x v="0"/>
    <x v="1"/>
    <x v="72"/>
    <x v="72"/>
    <x v="0"/>
  </r>
  <r>
    <x v="73"/>
    <x v="73"/>
    <x v="73"/>
    <n v="900"/>
    <x v="72"/>
    <x v="0"/>
    <s v="US"/>
    <x v="0"/>
    <x v="73"/>
    <x v="73"/>
    <x v="0"/>
    <x v="59"/>
    <x v="0"/>
    <s v="film &amp; video/shorts"/>
    <x v="8"/>
    <x v="73"/>
    <x v="0"/>
    <x v="1"/>
    <x v="73"/>
    <x v="73"/>
    <x v="0"/>
  </r>
  <r>
    <x v="74"/>
    <x v="74"/>
    <x v="74"/>
    <n v="500"/>
    <x v="73"/>
    <x v="0"/>
    <s v="FR"/>
    <x v="3"/>
    <x v="74"/>
    <x v="74"/>
    <x v="0"/>
    <x v="60"/>
    <x v="0"/>
    <s v="film &amp; video/shorts"/>
    <x v="40"/>
    <x v="74"/>
    <x v="0"/>
    <x v="1"/>
    <x v="74"/>
    <x v="74"/>
    <x v="0"/>
  </r>
  <r>
    <x v="75"/>
    <x v="75"/>
    <x v="75"/>
    <n v="3500"/>
    <x v="74"/>
    <x v="0"/>
    <s v="US"/>
    <x v="0"/>
    <x v="75"/>
    <x v="75"/>
    <x v="0"/>
    <x v="5"/>
    <x v="0"/>
    <s v="film &amp; video/shorts"/>
    <x v="41"/>
    <x v="75"/>
    <x v="0"/>
    <x v="1"/>
    <x v="75"/>
    <x v="75"/>
    <x v="0"/>
  </r>
  <r>
    <x v="76"/>
    <x v="76"/>
    <x v="76"/>
    <n v="300"/>
    <x v="75"/>
    <x v="0"/>
    <s v="US"/>
    <x v="0"/>
    <x v="76"/>
    <x v="76"/>
    <x v="0"/>
    <x v="41"/>
    <x v="0"/>
    <s v="film &amp; video/shorts"/>
    <x v="42"/>
    <x v="76"/>
    <x v="0"/>
    <x v="1"/>
    <x v="76"/>
    <x v="76"/>
    <x v="0"/>
  </r>
  <r>
    <x v="77"/>
    <x v="77"/>
    <x v="77"/>
    <n v="400"/>
    <x v="76"/>
    <x v="0"/>
    <s v="US"/>
    <x v="0"/>
    <x v="77"/>
    <x v="77"/>
    <x v="0"/>
    <x v="55"/>
    <x v="0"/>
    <s v="film &amp; video/shorts"/>
    <x v="43"/>
    <x v="77"/>
    <x v="0"/>
    <x v="1"/>
    <x v="77"/>
    <x v="77"/>
    <x v="0"/>
  </r>
  <r>
    <x v="78"/>
    <x v="78"/>
    <x v="78"/>
    <n v="50"/>
    <x v="77"/>
    <x v="0"/>
    <s v="FR"/>
    <x v="3"/>
    <x v="78"/>
    <x v="78"/>
    <x v="0"/>
    <x v="2"/>
    <x v="0"/>
    <s v="film &amp; video/shorts"/>
    <x v="44"/>
    <x v="78"/>
    <x v="0"/>
    <x v="1"/>
    <x v="78"/>
    <x v="78"/>
    <x v="0"/>
  </r>
  <r>
    <x v="79"/>
    <x v="79"/>
    <x v="79"/>
    <n v="1300"/>
    <x v="78"/>
    <x v="0"/>
    <s v="GB"/>
    <x v="1"/>
    <x v="79"/>
    <x v="79"/>
    <x v="0"/>
    <x v="14"/>
    <x v="0"/>
    <s v="film &amp; video/shorts"/>
    <x v="37"/>
    <x v="79"/>
    <x v="0"/>
    <x v="1"/>
    <x v="79"/>
    <x v="79"/>
    <x v="0"/>
  </r>
  <r>
    <x v="80"/>
    <x v="80"/>
    <x v="80"/>
    <n v="12000"/>
    <x v="79"/>
    <x v="0"/>
    <s v="US"/>
    <x v="0"/>
    <x v="80"/>
    <x v="80"/>
    <x v="0"/>
    <x v="5"/>
    <x v="0"/>
    <s v="film &amp; video/shorts"/>
    <x v="13"/>
    <x v="80"/>
    <x v="0"/>
    <x v="1"/>
    <x v="80"/>
    <x v="80"/>
    <x v="0"/>
  </r>
  <r>
    <x v="81"/>
    <x v="81"/>
    <x v="81"/>
    <n v="750"/>
    <x v="80"/>
    <x v="0"/>
    <s v="US"/>
    <x v="0"/>
    <x v="81"/>
    <x v="81"/>
    <x v="0"/>
    <x v="33"/>
    <x v="0"/>
    <s v="film &amp; video/shorts"/>
    <x v="45"/>
    <x v="81"/>
    <x v="0"/>
    <x v="1"/>
    <x v="81"/>
    <x v="81"/>
    <x v="0"/>
  </r>
  <r>
    <x v="82"/>
    <x v="82"/>
    <x v="82"/>
    <n v="4000"/>
    <x v="81"/>
    <x v="0"/>
    <s v="US"/>
    <x v="0"/>
    <x v="82"/>
    <x v="82"/>
    <x v="0"/>
    <x v="61"/>
    <x v="0"/>
    <s v="film &amp; video/shorts"/>
    <x v="8"/>
    <x v="82"/>
    <x v="0"/>
    <x v="1"/>
    <x v="82"/>
    <x v="82"/>
    <x v="0"/>
  </r>
  <r>
    <x v="83"/>
    <x v="83"/>
    <x v="83"/>
    <n v="200"/>
    <x v="82"/>
    <x v="0"/>
    <s v="GB"/>
    <x v="1"/>
    <x v="83"/>
    <x v="83"/>
    <x v="0"/>
    <x v="62"/>
    <x v="0"/>
    <s v="film &amp; video/shorts"/>
    <x v="33"/>
    <x v="83"/>
    <x v="0"/>
    <x v="1"/>
    <x v="83"/>
    <x v="83"/>
    <x v="0"/>
  </r>
  <r>
    <x v="84"/>
    <x v="84"/>
    <x v="84"/>
    <n v="500"/>
    <x v="83"/>
    <x v="0"/>
    <s v="US"/>
    <x v="0"/>
    <x v="84"/>
    <x v="84"/>
    <x v="0"/>
    <x v="63"/>
    <x v="0"/>
    <s v="film &amp; video/shorts"/>
    <x v="8"/>
    <x v="84"/>
    <x v="0"/>
    <x v="1"/>
    <x v="84"/>
    <x v="84"/>
    <x v="0"/>
  </r>
  <r>
    <x v="85"/>
    <x v="85"/>
    <x v="85"/>
    <n v="1200"/>
    <x v="84"/>
    <x v="0"/>
    <s v="US"/>
    <x v="0"/>
    <x v="85"/>
    <x v="85"/>
    <x v="0"/>
    <x v="64"/>
    <x v="0"/>
    <s v="film &amp; video/shorts"/>
    <x v="9"/>
    <x v="85"/>
    <x v="0"/>
    <x v="1"/>
    <x v="85"/>
    <x v="85"/>
    <x v="0"/>
  </r>
  <r>
    <x v="86"/>
    <x v="86"/>
    <x v="86"/>
    <n v="6000"/>
    <x v="85"/>
    <x v="0"/>
    <s v="FR"/>
    <x v="3"/>
    <x v="86"/>
    <x v="86"/>
    <x v="0"/>
    <x v="57"/>
    <x v="0"/>
    <s v="film &amp; video/shorts"/>
    <x v="6"/>
    <x v="86"/>
    <x v="0"/>
    <x v="1"/>
    <x v="86"/>
    <x v="86"/>
    <x v="0"/>
  </r>
  <r>
    <x v="87"/>
    <x v="87"/>
    <x v="87"/>
    <n v="2500"/>
    <x v="86"/>
    <x v="0"/>
    <s v="US"/>
    <x v="0"/>
    <x v="87"/>
    <x v="87"/>
    <x v="0"/>
    <x v="20"/>
    <x v="0"/>
    <s v="film &amp; video/shorts"/>
    <x v="2"/>
    <x v="87"/>
    <x v="0"/>
    <x v="1"/>
    <x v="87"/>
    <x v="87"/>
    <x v="0"/>
  </r>
  <r>
    <x v="88"/>
    <x v="88"/>
    <x v="88"/>
    <n v="3500"/>
    <x v="87"/>
    <x v="0"/>
    <s v="US"/>
    <x v="0"/>
    <x v="88"/>
    <x v="88"/>
    <x v="0"/>
    <x v="65"/>
    <x v="0"/>
    <s v="film &amp; video/shorts"/>
    <x v="33"/>
    <x v="88"/>
    <x v="0"/>
    <x v="1"/>
    <x v="88"/>
    <x v="88"/>
    <x v="0"/>
  </r>
  <r>
    <x v="89"/>
    <x v="89"/>
    <x v="89"/>
    <n v="6000"/>
    <x v="88"/>
    <x v="0"/>
    <s v="US"/>
    <x v="0"/>
    <x v="89"/>
    <x v="89"/>
    <x v="0"/>
    <x v="66"/>
    <x v="0"/>
    <s v="film &amp; video/shorts"/>
    <x v="41"/>
    <x v="89"/>
    <x v="0"/>
    <x v="1"/>
    <x v="89"/>
    <x v="89"/>
    <x v="0"/>
  </r>
  <r>
    <x v="90"/>
    <x v="90"/>
    <x v="90"/>
    <n v="500"/>
    <x v="89"/>
    <x v="0"/>
    <s v="US"/>
    <x v="0"/>
    <x v="90"/>
    <x v="90"/>
    <x v="0"/>
    <x v="38"/>
    <x v="0"/>
    <s v="film &amp; video/shorts"/>
    <x v="8"/>
    <x v="90"/>
    <x v="0"/>
    <x v="1"/>
    <x v="90"/>
    <x v="90"/>
    <x v="0"/>
  </r>
  <r>
    <x v="91"/>
    <x v="91"/>
    <x v="91"/>
    <n v="3000"/>
    <x v="87"/>
    <x v="0"/>
    <s v="US"/>
    <x v="0"/>
    <x v="91"/>
    <x v="91"/>
    <x v="0"/>
    <x v="67"/>
    <x v="0"/>
    <s v="film &amp; video/shorts"/>
    <x v="28"/>
    <x v="91"/>
    <x v="0"/>
    <x v="1"/>
    <x v="91"/>
    <x v="91"/>
    <x v="0"/>
  </r>
  <r>
    <x v="92"/>
    <x v="92"/>
    <x v="92"/>
    <n v="5000"/>
    <x v="90"/>
    <x v="0"/>
    <s v="CA"/>
    <x v="5"/>
    <x v="92"/>
    <x v="92"/>
    <x v="0"/>
    <x v="68"/>
    <x v="0"/>
    <s v="film &amp; video/shorts"/>
    <x v="2"/>
    <x v="92"/>
    <x v="0"/>
    <x v="1"/>
    <x v="92"/>
    <x v="92"/>
    <x v="0"/>
  </r>
  <r>
    <x v="93"/>
    <x v="93"/>
    <x v="93"/>
    <n v="1000"/>
    <x v="91"/>
    <x v="0"/>
    <s v="US"/>
    <x v="0"/>
    <x v="93"/>
    <x v="93"/>
    <x v="0"/>
    <x v="41"/>
    <x v="0"/>
    <s v="film &amp; video/shorts"/>
    <x v="38"/>
    <x v="93"/>
    <x v="0"/>
    <x v="1"/>
    <x v="93"/>
    <x v="93"/>
    <x v="0"/>
  </r>
  <r>
    <x v="94"/>
    <x v="94"/>
    <x v="94"/>
    <n v="250"/>
    <x v="92"/>
    <x v="0"/>
    <s v="GB"/>
    <x v="1"/>
    <x v="94"/>
    <x v="94"/>
    <x v="0"/>
    <x v="8"/>
    <x v="0"/>
    <s v="film &amp; video/shorts"/>
    <x v="3"/>
    <x v="94"/>
    <x v="0"/>
    <x v="1"/>
    <x v="94"/>
    <x v="94"/>
    <x v="0"/>
  </r>
  <r>
    <x v="95"/>
    <x v="95"/>
    <x v="95"/>
    <n v="350"/>
    <x v="75"/>
    <x v="0"/>
    <s v="US"/>
    <x v="0"/>
    <x v="95"/>
    <x v="95"/>
    <x v="0"/>
    <x v="64"/>
    <x v="0"/>
    <s v="film &amp; video/shorts"/>
    <x v="26"/>
    <x v="95"/>
    <x v="0"/>
    <x v="1"/>
    <x v="95"/>
    <x v="95"/>
    <x v="0"/>
  </r>
  <r>
    <x v="96"/>
    <x v="96"/>
    <x v="96"/>
    <n v="1500"/>
    <x v="93"/>
    <x v="0"/>
    <s v="US"/>
    <x v="0"/>
    <x v="96"/>
    <x v="96"/>
    <x v="0"/>
    <x v="69"/>
    <x v="0"/>
    <s v="film &amp; video/shorts"/>
    <x v="41"/>
    <x v="96"/>
    <x v="0"/>
    <x v="1"/>
    <x v="96"/>
    <x v="96"/>
    <x v="0"/>
  </r>
  <r>
    <x v="97"/>
    <x v="97"/>
    <x v="97"/>
    <n v="400"/>
    <x v="94"/>
    <x v="0"/>
    <s v="US"/>
    <x v="0"/>
    <x v="97"/>
    <x v="97"/>
    <x v="0"/>
    <x v="22"/>
    <x v="0"/>
    <s v="film &amp; video/shorts"/>
    <x v="6"/>
    <x v="97"/>
    <x v="0"/>
    <x v="1"/>
    <x v="97"/>
    <x v="97"/>
    <x v="0"/>
  </r>
  <r>
    <x v="98"/>
    <x v="98"/>
    <x v="98"/>
    <n v="3200"/>
    <x v="95"/>
    <x v="0"/>
    <s v="US"/>
    <x v="0"/>
    <x v="98"/>
    <x v="98"/>
    <x v="0"/>
    <x v="65"/>
    <x v="0"/>
    <s v="film &amp; video/shorts"/>
    <x v="6"/>
    <x v="98"/>
    <x v="0"/>
    <x v="1"/>
    <x v="98"/>
    <x v="98"/>
    <x v="0"/>
  </r>
  <r>
    <x v="99"/>
    <x v="99"/>
    <x v="99"/>
    <n v="1500"/>
    <x v="96"/>
    <x v="0"/>
    <s v="US"/>
    <x v="0"/>
    <x v="99"/>
    <x v="99"/>
    <x v="0"/>
    <x v="70"/>
    <x v="0"/>
    <s v="film &amp; video/shorts"/>
    <x v="6"/>
    <x v="99"/>
    <x v="0"/>
    <x v="1"/>
    <x v="99"/>
    <x v="99"/>
    <x v="0"/>
  </r>
  <r>
    <x v="100"/>
    <x v="100"/>
    <x v="100"/>
    <n v="5000"/>
    <x v="97"/>
    <x v="0"/>
    <s v="US"/>
    <x v="0"/>
    <x v="100"/>
    <x v="100"/>
    <x v="0"/>
    <x v="55"/>
    <x v="0"/>
    <s v="film &amp; video/shorts"/>
    <x v="8"/>
    <x v="100"/>
    <x v="0"/>
    <x v="1"/>
    <x v="100"/>
    <x v="100"/>
    <x v="0"/>
  </r>
  <r>
    <x v="101"/>
    <x v="101"/>
    <x v="101"/>
    <n v="3500"/>
    <x v="98"/>
    <x v="0"/>
    <s v="US"/>
    <x v="0"/>
    <x v="101"/>
    <x v="101"/>
    <x v="0"/>
    <x v="2"/>
    <x v="0"/>
    <s v="film &amp; video/shorts"/>
    <x v="8"/>
    <x v="101"/>
    <x v="0"/>
    <x v="1"/>
    <x v="101"/>
    <x v="101"/>
    <x v="0"/>
  </r>
  <r>
    <x v="102"/>
    <x v="102"/>
    <x v="102"/>
    <n v="6000"/>
    <x v="99"/>
    <x v="0"/>
    <s v="US"/>
    <x v="0"/>
    <x v="102"/>
    <x v="102"/>
    <x v="0"/>
    <x v="71"/>
    <x v="0"/>
    <s v="film &amp; video/shorts"/>
    <x v="30"/>
    <x v="102"/>
    <x v="0"/>
    <x v="1"/>
    <x v="102"/>
    <x v="102"/>
    <x v="0"/>
  </r>
  <r>
    <x v="103"/>
    <x v="103"/>
    <x v="103"/>
    <n v="1300"/>
    <x v="100"/>
    <x v="0"/>
    <s v="GB"/>
    <x v="1"/>
    <x v="103"/>
    <x v="103"/>
    <x v="0"/>
    <x v="72"/>
    <x v="0"/>
    <s v="film &amp; video/shorts"/>
    <x v="2"/>
    <x v="103"/>
    <x v="0"/>
    <x v="1"/>
    <x v="103"/>
    <x v="103"/>
    <x v="0"/>
  </r>
  <r>
    <x v="104"/>
    <x v="104"/>
    <x v="104"/>
    <n v="500"/>
    <x v="49"/>
    <x v="0"/>
    <s v="US"/>
    <x v="0"/>
    <x v="104"/>
    <x v="104"/>
    <x v="0"/>
    <x v="73"/>
    <x v="0"/>
    <s v="film &amp; video/shorts"/>
    <x v="28"/>
    <x v="88"/>
    <x v="0"/>
    <x v="1"/>
    <x v="104"/>
    <x v="104"/>
    <x v="0"/>
  </r>
  <r>
    <x v="105"/>
    <x v="105"/>
    <x v="105"/>
    <n v="2200"/>
    <x v="101"/>
    <x v="0"/>
    <s v="US"/>
    <x v="0"/>
    <x v="105"/>
    <x v="105"/>
    <x v="0"/>
    <x v="65"/>
    <x v="0"/>
    <s v="film &amp; video/shorts"/>
    <x v="13"/>
    <x v="104"/>
    <x v="0"/>
    <x v="1"/>
    <x v="105"/>
    <x v="105"/>
    <x v="0"/>
  </r>
  <r>
    <x v="106"/>
    <x v="106"/>
    <x v="106"/>
    <n v="5000"/>
    <x v="102"/>
    <x v="0"/>
    <s v="US"/>
    <x v="0"/>
    <x v="106"/>
    <x v="106"/>
    <x v="0"/>
    <x v="74"/>
    <x v="0"/>
    <s v="film &amp; video/shorts"/>
    <x v="7"/>
    <x v="105"/>
    <x v="0"/>
    <x v="1"/>
    <x v="106"/>
    <x v="106"/>
    <x v="0"/>
  </r>
  <r>
    <x v="107"/>
    <x v="107"/>
    <x v="107"/>
    <n v="7500"/>
    <x v="103"/>
    <x v="0"/>
    <s v="US"/>
    <x v="0"/>
    <x v="107"/>
    <x v="107"/>
    <x v="0"/>
    <x v="50"/>
    <x v="0"/>
    <s v="film &amp; video/shorts"/>
    <x v="21"/>
    <x v="106"/>
    <x v="0"/>
    <x v="1"/>
    <x v="107"/>
    <x v="107"/>
    <x v="0"/>
  </r>
  <r>
    <x v="108"/>
    <x v="108"/>
    <x v="108"/>
    <n v="1500"/>
    <x v="29"/>
    <x v="0"/>
    <s v="US"/>
    <x v="0"/>
    <x v="108"/>
    <x v="108"/>
    <x v="0"/>
    <x v="5"/>
    <x v="0"/>
    <s v="film &amp; video/shorts"/>
    <x v="46"/>
    <x v="107"/>
    <x v="0"/>
    <x v="1"/>
    <x v="108"/>
    <x v="108"/>
    <x v="0"/>
  </r>
  <r>
    <x v="109"/>
    <x v="109"/>
    <x v="109"/>
    <n v="1000"/>
    <x v="104"/>
    <x v="0"/>
    <s v="US"/>
    <x v="0"/>
    <x v="109"/>
    <x v="109"/>
    <x v="0"/>
    <x v="5"/>
    <x v="0"/>
    <s v="film &amp; video/shorts"/>
    <x v="47"/>
    <x v="108"/>
    <x v="0"/>
    <x v="1"/>
    <x v="109"/>
    <x v="109"/>
    <x v="0"/>
  </r>
  <r>
    <x v="110"/>
    <x v="110"/>
    <x v="110"/>
    <n v="1300"/>
    <x v="105"/>
    <x v="0"/>
    <s v="US"/>
    <x v="0"/>
    <x v="110"/>
    <x v="110"/>
    <x v="0"/>
    <x v="55"/>
    <x v="0"/>
    <s v="film &amp; video/shorts"/>
    <x v="26"/>
    <x v="109"/>
    <x v="0"/>
    <x v="1"/>
    <x v="110"/>
    <x v="110"/>
    <x v="0"/>
  </r>
  <r>
    <x v="111"/>
    <x v="111"/>
    <x v="111"/>
    <n v="3500"/>
    <x v="106"/>
    <x v="0"/>
    <s v="AU"/>
    <x v="2"/>
    <x v="111"/>
    <x v="111"/>
    <x v="0"/>
    <x v="28"/>
    <x v="0"/>
    <s v="film &amp; video/shorts"/>
    <x v="19"/>
    <x v="110"/>
    <x v="0"/>
    <x v="1"/>
    <x v="111"/>
    <x v="111"/>
    <x v="0"/>
  </r>
  <r>
    <x v="112"/>
    <x v="112"/>
    <x v="112"/>
    <n v="5000"/>
    <x v="107"/>
    <x v="0"/>
    <s v="US"/>
    <x v="0"/>
    <x v="112"/>
    <x v="112"/>
    <x v="0"/>
    <x v="75"/>
    <x v="0"/>
    <s v="film &amp; video/shorts"/>
    <x v="3"/>
    <x v="111"/>
    <x v="0"/>
    <x v="1"/>
    <x v="112"/>
    <x v="112"/>
    <x v="0"/>
  </r>
  <r>
    <x v="113"/>
    <x v="113"/>
    <x v="113"/>
    <n v="5000"/>
    <x v="108"/>
    <x v="0"/>
    <s v="US"/>
    <x v="0"/>
    <x v="113"/>
    <x v="113"/>
    <x v="0"/>
    <x v="76"/>
    <x v="0"/>
    <s v="film &amp; video/shorts"/>
    <x v="48"/>
    <x v="112"/>
    <x v="0"/>
    <x v="1"/>
    <x v="113"/>
    <x v="113"/>
    <x v="0"/>
  </r>
  <r>
    <x v="114"/>
    <x v="114"/>
    <x v="114"/>
    <n v="3000"/>
    <x v="109"/>
    <x v="0"/>
    <s v="US"/>
    <x v="0"/>
    <x v="114"/>
    <x v="114"/>
    <x v="0"/>
    <x v="2"/>
    <x v="0"/>
    <s v="film &amp; video/shorts"/>
    <x v="33"/>
    <x v="113"/>
    <x v="0"/>
    <x v="1"/>
    <x v="114"/>
    <x v="114"/>
    <x v="0"/>
  </r>
  <r>
    <x v="115"/>
    <x v="115"/>
    <x v="115"/>
    <n v="450"/>
    <x v="110"/>
    <x v="0"/>
    <s v="US"/>
    <x v="0"/>
    <x v="115"/>
    <x v="115"/>
    <x v="0"/>
    <x v="19"/>
    <x v="0"/>
    <s v="film &amp; video/shorts"/>
    <x v="49"/>
    <x v="114"/>
    <x v="0"/>
    <x v="1"/>
    <x v="115"/>
    <x v="115"/>
    <x v="0"/>
  </r>
  <r>
    <x v="116"/>
    <x v="116"/>
    <x v="116"/>
    <n v="3500"/>
    <x v="111"/>
    <x v="0"/>
    <s v="US"/>
    <x v="0"/>
    <x v="116"/>
    <x v="116"/>
    <x v="0"/>
    <x v="7"/>
    <x v="0"/>
    <s v="film &amp; video/shorts"/>
    <x v="35"/>
    <x v="115"/>
    <x v="0"/>
    <x v="1"/>
    <x v="116"/>
    <x v="116"/>
    <x v="0"/>
  </r>
  <r>
    <x v="117"/>
    <x v="117"/>
    <x v="117"/>
    <n v="4500"/>
    <x v="112"/>
    <x v="0"/>
    <s v="US"/>
    <x v="0"/>
    <x v="117"/>
    <x v="117"/>
    <x v="0"/>
    <x v="74"/>
    <x v="0"/>
    <s v="film &amp; video/shorts"/>
    <x v="8"/>
    <x v="116"/>
    <x v="0"/>
    <x v="1"/>
    <x v="117"/>
    <x v="117"/>
    <x v="0"/>
  </r>
  <r>
    <x v="118"/>
    <x v="118"/>
    <x v="118"/>
    <n v="5000"/>
    <x v="113"/>
    <x v="0"/>
    <s v="US"/>
    <x v="0"/>
    <x v="118"/>
    <x v="118"/>
    <x v="0"/>
    <x v="70"/>
    <x v="0"/>
    <s v="film &amp; video/shorts"/>
    <x v="40"/>
    <x v="117"/>
    <x v="0"/>
    <x v="1"/>
    <x v="118"/>
    <x v="118"/>
    <x v="0"/>
  </r>
  <r>
    <x v="119"/>
    <x v="119"/>
    <x v="119"/>
    <n v="3250"/>
    <x v="114"/>
    <x v="0"/>
    <s v="US"/>
    <x v="0"/>
    <x v="119"/>
    <x v="119"/>
    <x v="0"/>
    <x v="77"/>
    <x v="0"/>
    <s v="film &amp; video/shorts"/>
    <x v="2"/>
    <x v="118"/>
    <x v="0"/>
    <x v="1"/>
    <x v="119"/>
    <x v="119"/>
    <x v="0"/>
  </r>
  <r>
    <x v="120"/>
    <x v="120"/>
    <x v="120"/>
    <n v="70000"/>
    <x v="115"/>
    <x v="1"/>
    <s v="HK"/>
    <x v="6"/>
    <x v="120"/>
    <x v="120"/>
    <x v="0"/>
    <x v="29"/>
    <x v="1"/>
    <s v="film &amp; video/science fiction"/>
    <x v="50"/>
    <x v="119"/>
    <x v="0"/>
    <x v="2"/>
    <x v="120"/>
    <x v="120"/>
    <x v="0"/>
  </r>
  <r>
    <x v="121"/>
    <x v="121"/>
    <x v="121"/>
    <n v="3000"/>
    <x v="116"/>
    <x v="1"/>
    <s v="US"/>
    <x v="0"/>
    <x v="121"/>
    <x v="121"/>
    <x v="0"/>
    <x v="29"/>
    <x v="1"/>
    <s v="film &amp; video/science fiction"/>
    <x v="50"/>
    <x v="120"/>
    <x v="0"/>
    <x v="2"/>
    <x v="121"/>
    <x v="121"/>
    <x v="0"/>
  </r>
  <r>
    <x v="122"/>
    <x v="122"/>
    <x v="122"/>
    <n v="100000000"/>
    <x v="117"/>
    <x v="1"/>
    <s v="US"/>
    <x v="0"/>
    <x v="122"/>
    <x v="122"/>
    <x v="0"/>
    <x v="78"/>
    <x v="1"/>
    <s v="film &amp; video/science fiction"/>
    <x v="50"/>
    <x v="121"/>
    <x v="0"/>
    <x v="2"/>
    <x v="122"/>
    <x v="122"/>
    <x v="0"/>
  </r>
  <r>
    <x v="123"/>
    <x v="123"/>
    <x v="123"/>
    <n v="55000"/>
    <x v="118"/>
    <x v="1"/>
    <s v="US"/>
    <x v="0"/>
    <x v="123"/>
    <x v="123"/>
    <x v="0"/>
    <x v="79"/>
    <x v="1"/>
    <s v="film &amp; video/science fiction"/>
    <x v="50"/>
    <x v="122"/>
    <x v="0"/>
    <x v="2"/>
    <x v="123"/>
    <x v="123"/>
    <x v="0"/>
  </r>
  <r>
    <x v="124"/>
    <x v="124"/>
    <x v="124"/>
    <n v="4000"/>
    <x v="117"/>
    <x v="1"/>
    <s v="US"/>
    <x v="0"/>
    <x v="124"/>
    <x v="124"/>
    <x v="0"/>
    <x v="78"/>
    <x v="1"/>
    <s v="film &amp; video/science fiction"/>
    <x v="50"/>
    <x v="121"/>
    <x v="0"/>
    <x v="2"/>
    <x v="124"/>
    <x v="124"/>
    <x v="0"/>
  </r>
  <r>
    <x v="125"/>
    <x v="125"/>
    <x v="125"/>
    <n v="500"/>
    <x v="119"/>
    <x v="1"/>
    <s v="CA"/>
    <x v="5"/>
    <x v="125"/>
    <x v="125"/>
    <x v="0"/>
    <x v="79"/>
    <x v="1"/>
    <s v="film &amp; video/science fiction"/>
    <x v="51"/>
    <x v="123"/>
    <x v="0"/>
    <x v="2"/>
    <x v="125"/>
    <x v="125"/>
    <x v="0"/>
  </r>
  <r>
    <x v="126"/>
    <x v="126"/>
    <x v="126"/>
    <n v="25000"/>
    <x v="120"/>
    <x v="1"/>
    <s v="US"/>
    <x v="0"/>
    <x v="126"/>
    <x v="126"/>
    <x v="0"/>
    <x v="62"/>
    <x v="1"/>
    <s v="film &amp; video/science fiction"/>
    <x v="52"/>
    <x v="124"/>
    <x v="0"/>
    <x v="2"/>
    <x v="126"/>
    <x v="126"/>
    <x v="0"/>
  </r>
  <r>
    <x v="127"/>
    <x v="127"/>
    <x v="127"/>
    <n v="8000"/>
    <x v="121"/>
    <x v="1"/>
    <s v="US"/>
    <x v="0"/>
    <x v="127"/>
    <x v="127"/>
    <x v="0"/>
    <x v="80"/>
    <x v="1"/>
    <s v="film &amp; video/science fiction"/>
    <x v="53"/>
    <x v="125"/>
    <x v="0"/>
    <x v="2"/>
    <x v="127"/>
    <x v="127"/>
    <x v="0"/>
  </r>
  <r>
    <x v="128"/>
    <x v="128"/>
    <x v="128"/>
    <n v="100000"/>
    <x v="122"/>
    <x v="1"/>
    <s v="US"/>
    <x v="0"/>
    <x v="128"/>
    <x v="128"/>
    <x v="0"/>
    <x v="79"/>
    <x v="1"/>
    <s v="film &amp; video/science fiction"/>
    <x v="53"/>
    <x v="126"/>
    <x v="0"/>
    <x v="2"/>
    <x v="128"/>
    <x v="128"/>
    <x v="0"/>
  </r>
  <r>
    <x v="129"/>
    <x v="129"/>
    <x v="129"/>
    <n v="20000"/>
    <x v="117"/>
    <x v="1"/>
    <s v="US"/>
    <x v="0"/>
    <x v="129"/>
    <x v="129"/>
    <x v="0"/>
    <x v="78"/>
    <x v="1"/>
    <s v="film &amp; video/science fiction"/>
    <x v="50"/>
    <x v="121"/>
    <x v="0"/>
    <x v="2"/>
    <x v="129"/>
    <x v="129"/>
    <x v="0"/>
  </r>
  <r>
    <x v="130"/>
    <x v="130"/>
    <x v="130"/>
    <n v="600"/>
    <x v="117"/>
    <x v="1"/>
    <s v="GB"/>
    <x v="1"/>
    <x v="130"/>
    <x v="130"/>
    <x v="0"/>
    <x v="78"/>
    <x v="1"/>
    <s v="film &amp; video/science fiction"/>
    <x v="50"/>
    <x v="121"/>
    <x v="0"/>
    <x v="2"/>
    <x v="130"/>
    <x v="130"/>
    <x v="0"/>
  </r>
  <r>
    <x v="131"/>
    <x v="131"/>
    <x v="131"/>
    <n v="1200"/>
    <x v="117"/>
    <x v="1"/>
    <s v="US"/>
    <x v="0"/>
    <x v="131"/>
    <x v="131"/>
    <x v="0"/>
    <x v="78"/>
    <x v="1"/>
    <s v="film &amp; video/science fiction"/>
    <x v="50"/>
    <x v="121"/>
    <x v="0"/>
    <x v="2"/>
    <x v="131"/>
    <x v="131"/>
    <x v="0"/>
  </r>
  <r>
    <x v="132"/>
    <x v="132"/>
    <x v="132"/>
    <n v="80000"/>
    <x v="123"/>
    <x v="1"/>
    <s v="US"/>
    <x v="0"/>
    <x v="132"/>
    <x v="132"/>
    <x v="0"/>
    <x v="75"/>
    <x v="1"/>
    <s v="film &amp; video/science fiction"/>
    <x v="54"/>
    <x v="127"/>
    <x v="0"/>
    <x v="2"/>
    <x v="132"/>
    <x v="132"/>
    <x v="0"/>
  </r>
  <r>
    <x v="133"/>
    <x v="133"/>
    <x v="133"/>
    <n v="71764"/>
    <x v="117"/>
    <x v="1"/>
    <s v="US"/>
    <x v="0"/>
    <x v="133"/>
    <x v="133"/>
    <x v="0"/>
    <x v="78"/>
    <x v="1"/>
    <s v="film &amp; video/science fiction"/>
    <x v="50"/>
    <x v="121"/>
    <x v="0"/>
    <x v="2"/>
    <x v="133"/>
    <x v="133"/>
    <x v="0"/>
  </r>
  <r>
    <x v="134"/>
    <x v="134"/>
    <x v="134"/>
    <n v="5000"/>
    <x v="117"/>
    <x v="1"/>
    <s v="US"/>
    <x v="0"/>
    <x v="134"/>
    <x v="134"/>
    <x v="0"/>
    <x v="78"/>
    <x v="1"/>
    <s v="film &amp; video/science fiction"/>
    <x v="50"/>
    <x v="121"/>
    <x v="0"/>
    <x v="2"/>
    <x v="134"/>
    <x v="134"/>
    <x v="0"/>
  </r>
  <r>
    <x v="135"/>
    <x v="135"/>
    <x v="135"/>
    <n v="3000"/>
    <x v="124"/>
    <x v="1"/>
    <s v="US"/>
    <x v="0"/>
    <x v="135"/>
    <x v="135"/>
    <x v="0"/>
    <x v="81"/>
    <x v="1"/>
    <s v="film &amp; video/science fiction"/>
    <x v="55"/>
    <x v="128"/>
    <x v="0"/>
    <x v="2"/>
    <x v="135"/>
    <x v="135"/>
    <x v="0"/>
  </r>
  <r>
    <x v="136"/>
    <x v="136"/>
    <x v="121"/>
    <n v="3000"/>
    <x v="117"/>
    <x v="1"/>
    <s v="US"/>
    <x v="0"/>
    <x v="136"/>
    <x v="136"/>
    <x v="0"/>
    <x v="78"/>
    <x v="1"/>
    <s v="film &amp; video/science fiction"/>
    <x v="50"/>
    <x v="121"/>
    <x v="0"/>
    <x v="2"/>
    <x v="136"/>
    <x v="136"/>
    <x v="0"/>
  </r>
  <r>
    <x v="137"/>
    <x v="137"/>
    <x v="136"/>
    <n v="55000"/>
    <x v="117"/>
    <x v="1"/>
    <s v="DK"/>
    <x v="7"/>
    <x v="137"/>
    <x v="137"/>
    <x v="0"/>
    <x v="78"/>
    <x v="1"/>
    <s v="film &amp; video/science fiction"/>
    <x v="50"/>
    <x v="121"/>
    <x v="0"/>
    <x v="2"/>
    <x v="137"/>
    <x v="137"/>
    <x v="0"/>
  </r>
  <r>
    <x v="138"/>
    <x v="138"/>
    <x v="137"/>
    <n v="150000"/>
    <x v="125"/>
    <x v="1"/>
    <s v="US"/>
    <x v="0"/>
    <x v="138"/>
    <x v="138"/>
    <x v="0"/>
    <x v="6"/>
    <x v="1"/>
    <s v="film &amp; video/science fiction"/>
    <x v="56"/>
    <x v="129"/>
    <x v="0"/>
    <x v="2"/>
    <x v="138"/>
    <x v="138"/>
    <x v="0"/>
  </r>
  <r>
    <x v="139"/>
    <x v="139"/>
    <x v="138"/>
    <n v="500"/>
    <x v="83"/>
    <x v="1"/>
    <s v="US"/>
    <x v="0"/>
    <x v="139"/>
    <x v="139"/>
    <x v="0"/>
    <x v="29"/>
    <x v="1"/>
    <s v="film &amp; video/science fiction"/>
    <x v="8"/>
    <x v="130"/>
    <x v="0"/>
    <x v="2"/>
    <x v="139"/>
    <x v="139"/>
    <x v="0"/>
  </r>
  <r>
    <x v="140"/>
    <x v="140"/>
    <x v="139"/>
    <n v="200000"/>
    <x v="117"/>
    <x v="1"/>
    <s v="US"/>
    <x v="0"/>
    <x v="140"/>
    <x v="140"/>
    <x v="0"/>
    <x v="78"/>
    <x v="1"/>
    <s v="film &amp; video/science fiction"/>
    <x v="50"/>
    <x v="121"/>
    <x v="0"/>
    <x v="2"/>
    <x v="140"/>
    <x v="140"/>
    <x v="0"/>
  </r>
  <r>
    <x v="141"/>
    <x v="141"/>
    <x v="140"/>
    <n v="12000"/>
    <x v="126"/>
    <x v="1"/>
    <s v="US"/>
    <x v="0"/>
    <x v="141"/>
    <x v="141"/>
    <x v="0"/>
    <x v="33"/>
    <x v="1"/>
    <s v="film &amp; video/science fiction"/>
    <x v="57"/>
    <x v="131"/>
    <x v="0"/>
    <x v="2"/>
    <x v="141"/>
    <x v="141"/>
    <x v="0"/>
  </r>
  <r>
    <x v="142"/>
    <x v="142"/>
    <x v="141"/>
    <n v="3000"/>
    <x v="115"/>
    <x v="1"/>
    <s v="US"/>
    <x v="0"/>
    <x v="142"/>
    <x v="142"/>
    <x v="0"/>
    <x v="29"/>
    <x v="1"/>
    <s v="film &amp; video/science fiction"/>
    <x v="50"/>
    <x v="119"/>
    <x v="0"/>
    <x v="2"/>
    <x v="142"/>
    <x v="142"/>
    <x v="0"/>
  </r>
  <r>
    <x v="143"/>
    <x v="143"/>
    <x v="142"/>
    <n v="5500"/>
    <x v="117"/>
    <x v="1"/>
    <s v="AU"/>
    <x v="2"/>
    <x v="143"/>
    <x v="143"/>
    <x v="0"/>
    <x v="78"/>
    <x v="1"/>
    <s v="film &amp; video/science fiction"/>
    <x v="50"/>
    <x v="121"/>
    <x v="0"/>
    <x v="2"/>
    <x v="143"/>
    <x v="143"/>
    <x v="0"/>
  </r>
  <r>
    <x v="144"/>
    <x v="144"/>
    <x v="143"/>
    <n v="7500"/>
    <x v="127"/>
    <x v="1"/>
    <s v="CA"/>
    <x v="5"/>
    <x v="144"/>
    <x v="144"/>
    <x v="0"/>
    <x v="77"/>
    <x v="1"/>
    <s v="film &amp; video/science fiction"/>
    <x v="58"/>
    <x v="132"/>
    <x v="0"/>
    <x v="2"/>
    <x v="144"/>
    <x v="144"/>
    <x v="0"/>
  </r>
  <r>
    <x v="145"/>
    <x v="145"/>
    <x v="144"/>
    <n v="4500"/>
    <x v="128"/>
    <x v="1"/>
    <s v="US"/>
    <x v="0"/>
    <x v="145"/>
    <x v="145"/>
    <x v="0"/>
    <x v="82"/>
    <x v="1"/>
    <s v="film &amp; video/science fiction"/>
    <x v="59"/>
    <x v="133"/>
    <x v="0"/>
    <x v="2"/>
    <x v="145"/>
    <x v="145"/>
    <x v="0"/>
  </r>
  <r>
    <x v="146"/>
    <x v="146"/>
    <x v="145"/>
    <n v="20000"/>
    <x v="129"/>
    <x v="1"/>
    <s v="US"/>
    <x v="0"/>
    <x v="146"/>
    <x v="146"/>
    <x v="0"/>
    <x v="83"/>
    <x v="1"/>
    <s v="film &amp; video/science fiction"/>
    <x v="60"/>
    <x v="134"/>
    <x v="0"/>
    <x v="2"/>
    <x v="146"/>
    <x v="146"/>
    <x v="0"/>
  </r>
  <r>
    <x v="147"/>
    <x v="147"/>
    <x v="146"/>
    <n v="7000"/>
    <x v="117"/>
    <x v="1"/>
    <s v="GB"/>
    <x v="1"/>
    <x v="147"/>
    <x v="147"/>
    <x v="0"/>
    <x v="78"/>
    <x v="1"/>
    <s v="film &amp; video/science fiction"/>
    <x v="50"/>
    <x v="121"/>
    <x v="0"/>
    <x v="2"/>
    <x v="147"/>
    <x v="147"/>
    <x v="0"/>
  </r>
  <r>
    <x v="148"/>
    <x v="148"/>
    <x v="147"/>
    <n v="50000"/>
    <x v="130"/>
    <x v="1"/>
    <s v="US"/>
    <x v="0"/>
    <x v="148"/>
    <x v="148"/>
    <x v="0"/>
    <x v="84"/>
    <x v="1"/>
    <s v="film &amp; video/science fiction"/>
    <x v="50"/>
    <x v="135"/>
    <x v="0"/>
    <x v="2"/>
    <x v="148"/>
    <x v="148"/>
    <x v="0"/>
  </r>
  <r>
    <x v="149"/>
    <x v="149"/>
    <x v="148"/>
    <n v="10000"/>
    <x v="131"/>
    <x v="1"/>
    <s v="US"/>
    <x v="0"/>
    <x v="149"/>
    <x v="149"/>
    <x v="0"/>
    <x v="79"/>
    <x v="1"/>
    <s v="film &amp; video/science fiction"/>
    <x v="60"/>
    <x v="136"/>
    <x v="0"/>
    <x v="2"/>
    <x v="149"/>
    <x v="149"/>
    <x v="0"/>
  </r>
  <r>
    <x v="150"/>
    <x v="150"/>
    <x v="149"/>
    <n v="130000"/>
    <x v="132"/>
    <x v="1"/>
    <s v="US"/>
    <x v="0"/>
    <x v="150"/>
    <x v="150"/>
    <x v="0"/>
    <x v="85"/>
    <x v="1"/>
    <s v="film &amp; video/science fiction"/>
    <x v="61"/>
    <x v="137"/>
    <x v="0"/>
    <x v="2"/>
    <x v="150"/>
    <x v="150"/>
    <x v="0"/>
  </r>
  <r>
    <x v="151"/>
    <x v="151"/>
    <x v="150"/>
    <n v="250000"/>
    <x v="133"/>
    <x v="1"/>
    <s v="AU"/>
    <x v="2"/>
    <x v="151"/>
    <x v="151"/>
    <x v="0"/>
    <x v="81"/>
    <x v="1"/>
    <s v="film &amp; video/science fiction"/>
    <x v="50"/>
    <x v="138"/>
    <x v="0"/>
    <x v="2"/>
    <x v="151"/>
    <x v="151"/>
    <x v="0"/>
  </r>
  <r>
    <x v="152"/>
    <x v="152"/>
    <x v="151"/>
    <n v="380000"/>
    <x v="134"/>
    <x v="1"/>
    <s v="US"/>
    <x v="0"/>
    <x v="152"/>
    <x v="152"/>
    <x v="0"/>
    <x v="84"/>
    <x v="1"/>
    <s v="film &amp; video/science fiction"/>
    <x v="50"/>
    <x v="2"/>
    <x v="0"/>
    <x v="2"/>
    <x v="152"/>
    <x v="152"/>
    <x v="0"/>
  </r>
  <r>
    <x v="153"/>
    <x v="153"/>
    <x v="152"/>
    <n v="50000"/>
    <x v="135"/>
    <x v="1"/>
    <s v="US"/>
    <x v="0"/>
    <x v="153"/>
    <x v="153"/>
    <x v="0"/>
    <x v="73"/>
    <x v="1"/>
    <s v="film &amp; video/science fiction"/>
    <x v="60"/>
    <x v="139"/>
    <x v="0"/>
    <x v="2"/>
    <x v="153"/>
    <x v="153"/>
    <x v="0"/>
  </r>
  <r>
    <x v="154"/>
    <x v="154"/>
    <x v="153"/>
    <n v="1500"/>
    <x v="130"/>
    <x v="1"/>
    <s v="US"/>
    <x v="0"/>
    <x v="154"/>
    <x v="154"/>
    <x v="0"/>
    <x v="83"/>
    <x v="1"/>
    <s v="film &amp; video/science fiction"/>
    <x v="56"/>
    <x v="140"/>
    <x v="0"/>
    <x v="2"/>
    <x v="154"/>
    <x v="154"/>
    <x v="0"/>
  </r>
  <r>
    <x v="155"/>
    <x v="155"/>
    <x v="154"/>
    <n v="1350000"/>
    <x v="136"/>
    <x v="1"/>
    <s v="US"/>
    <x v="0"/>
    <x v="155"/>
    <x v="155"/>
    <x v="0"/>
    <x v="80"/>
    <x v="1"/>
    <s v="film &amp; video/science fiction"/>
    <x v="50"/>
    <x v="141"/>
    <x v="0"/>
    <x v="2"/>
    <x v="155"/>
    <x v="155"/>
    <x v="0"/>
  </r>
  <r>
    <x v="156"/>
    <x v="156"/>
    <x v="155"/>
    <n v="35000"/>
    <x v="137"/>
    <x v="1"/>
    <s v="CA"/>
    <x v="5"/>
    <x v="156"/>
    <x v="156"/>
    <x v="0"/>
    <x v="41"/>
    <x v="1"/>
    <s v="film &amp; video/science fiction"/>
    <x v="62"/>
    <x v="142"/>
    <x v="0"/>
    <x v="2"/>
    <x v="156"/>
    <x v="156"/>
    <x v="0"/>
  </r>
  <r>
    <x v="157"/>
    <x v="157"/>
    <x v="156"/>
    <n v="2995"/>
    <x v="138"/>
    <x v="1"/>
    <s v="US"/>
    <x v="0"/>
    <x v="157"/>
    <x v="157"/>
    <x v="0"/>
    <x v="84"/>
    <x v="1"/>
    <s v="film &amp; video/science fiction"/>
    <x v="50"/>
    <x v="143"/>
    <x v="0"/>
    <x v="2"/>
    <x v="157"/>
    <x v="157"/>
    <x v="0"/>
  </r>
  <r>
    <x v="158"/>
    <x v="158"/>
    <x v="157"/>
    <n v="5000"/>
    <x v="117"/>
    <x v="1"/>
    <s v="US"/>
    <x v="0"/>
    <x v="158"/>
    <x v="158"/>
    <x v="0"/>
    <x v="78"/>
    <x v="1"/>
    <s v="film &amp; video/science fiction"/>
    <x v="50"/>
    <x v="121"/>
    <x v="0"/>
    <x v="2"/>
    <x v="158"/>
    <x v="158"/>
    <x v="0"/>
  </r>
  <r>
    <x v="159"/>
    <x v="159"/>
    <x v="158"/>
    <n v="500000"/>
    <x v="115"/>
    <x v="1"/>
    <s v="US"/>
    <x v="0"/>
    <x v="159"/>
    <x v="159"/>
    <x v="0"/>
    <x v="29"/>
    <x v="1"/>
    <s v="film &amp; video/science fiction"/>
    <x v="50"/>
    <x v="119"/>
    <x v="0"/>
    <x v="2"/>
    <x v="159"/>
    <x v="159"/>
    <x v="0"/>
  </r>
  <r>
    <x v="160"/>
    <x v="160"/>
    <x v="159"/>
    <n v="5000"/>
    <x v="117"/>
    <x v="2"/>
    <s v="US"/>
    <x v="0"/>
    <x v="160"/>
    <x v="160"/>
    <x v="0"/>
    <x v="78"/>
    <x v="1"/>
    <s v="film &amp; video/drama"/>
    <x v="50"/>
    <x v="121"/>
    <x v="0"/>
    <x v="3"/>
    <x v="160"/>
    <x v="160"/>
    <x v="0"/>
  </r>
  <r>
    <x v="161"/>
    <x v="161"/>
    <x v="160"/>
    <n v="50000"/>
    <x v="139"/>
    <x v="2"/>
    <s v="US"/>
    <x v="0"/>
    <x v="161"/>
    <x v="161"/>
    <x v="0"/>
    <x v="29"/>
    <x v="1"/>
    <s v="film &amp; video/drama"/>
    <x v="50"/>
    <x v="144"/>
    <x v="0"/>
    <x v="3"/>
    <x v="161"/>
    <x v="161"/>
    <x v="0"/>
  </r>
  <r>
    <x v="162"/>
    <x v="162"/>
    <x v="161"/>
    <n v="2800"/>
    <x v="140"/>
    <x v="2"/>
    <s v="US"/>
    <x v="0"/>
    <x v="162"/>
    <x v="162"/>
    <x v="0"/>
    <x v="73"/>
    <x v="1"/>
    <s v="film &amp; video/drama"/>
    <x v="63"/>
    <x v="145"/>
    <x v="0"/>
    <x v="3"/>
    <x v="162"/>
    <x v="162"/>
    <x v="0"/>
  </r>
  <r>
    <x v="163"/>
    <x v="163"/>
    <x v="162"/>
    <n v="2000000"/>
    <x v="117"/>
    <x v="2"/>
    <s v="US"/>
    <x v="0"/>
    <x v="163"/>
    <x v="163"/>
    <x v="0"/>
    <x v="78"/>
    <x v="1"/>
    <s v="film &amp; video/drama"/>
    <x v="50"/>
    <x v="121"/>
    <x v="0"/>
    <x v="3"/>
    <x v="163"/>
    <x v="163"/>
    <x v="0"/>
  </r>
  <r>
    <x v="164"/>
    <x v="164"/>
    <x v="163"/>
    <n v="120000"/>
    <x v="141"/>
    <x v="2"/>
    <s v="US"/>
    <x v="0"/>
    <x v="164"/>
    <x v="164"/>
    <x v="0"/>
    <x v="63"/>
    <x v="1"/>
    <s v="film &amp; video/drama"/>
    <x v="60"/>
    <x v="146"/>
    <x v="0"/>
    <x v="3"/>
    <x v="164"/>
    <x v="164"/>
    <x v="0"/>
  </r>
  <r>
    <x v="165"/>
    <x v="165"/>
    <x v="164"/>
    <n v="17000"/>
    <x v="117"/>
    <x v="2"/>
    <s v="GB"/>
    <x v="1"/>
    <x v="165"/>
    <x v="165"/>
    <x v="0"/>
    <x v="78"/>
    <x v="1"/>
    <s v="film &amp; video/drama"/>
    <x v="50"/>
    <x v="121"/>
    <x v="0"/>
    <x v="3"/>
    <x v="165"/>
    <x v="165"/>
    <x v="0"/>
  </r>
  <r>
    <x v="166"/>
    <x v="166"/>
    <x v="165"/>
    <n v="5000"/>
    <x v="142"/>
    <x v="2"/>
    <s v="US"/>
    <x v="0"/>
    <x v="166"/>
    <x v="166"/>
    <x v="0"/>
    <x v="29"/>
    <x v="1"/>
    <s v="film &amp; video/drama"/>
    <x v="64"/>
    <x v="147"/>
    <x v="0"/>
    <x v="3"/>
    <x v="166"/>
    <x v="166"/>
    <x v="0"/>
  </r>
  <r>
    <x v="167"/>
    <x v="167"/>
    <x v="166"/>
    <n v="110000"/>
    <x v="143"/>
    <x v="2"/>
    <s v="US"/>
    <x v="0"/>
    <x v="167"/>
    <x v="167"/>
    <x v="0"/>
    <x v="84"/>
    <x v="1"/>
    <s v="film &amp; video/drama"/>
    <x v="50"/>
    <x v="148"/>
    <x v="0"/>
    <x v="3"/>
    <x v="167"/>
    <x v="167"/>
    <x v="0"/>
  </r>
  <r>
    <x v="168"/>
    <x v="168"/>
    <x v="167"/>
    <n v="8000"/>
    <x v="144"/>
    <x v="2"/>
    <s v="US"/>
    <x v="0"/>
    <x v="168"/>
    <x v="168"/>
    <x v="0"/>
    <x v="83"/>
    <x v="1"/>
    <s v="film &amp; video/drama"/>
    <x v="65"/>
    <x v="149"/>
    <x v="0"/>
    <x v="3"/>
    <x v="168"/>
    <x v="168"/>
    <x v="0"/>
  </r>
  <r>
    <x v="169"/>
    <x v="169"/>
    <x v="168"/>
    <n v="2500"/>
    <x v="145"/>
    <x v="2"/>
    <s v="GB"/>
    <x v="1"/>
    <x v="169"/>
    <x v="169"/>
    <x v="0"/>
    <x v="73"/>
    <x v="1"/>
    <s v="film &amp; video/drama"/>
    <x v="66"/>
    <x v="150"/>
    <x v="0"/>
    <x v="3"/>
    <x v="169"/>
    <x v="169"/>
    <x v="0"/>
  </r>
  <r>
    <x v="170"/>
    <x v="170"/>
    <x v="169"/>
    <n v="10000"/>
    <x v="144"/>
    <x v="2"/>
    <s v="US"/>
    <x v="0"/>
    <x v="170"/>
    <x v="170"/>
    <x v="0"/>
    <x v="73"/>
    <x v="1"/>
    <s v="film &amp; video/drama"/>
    <x v="56"/>
    <x v="151"/>
    <x v="0"/>
    <x v="3"/>
    <x v="170"/>
    <x v="170"/>
    <x v="0"/>
  </r>
  <r>
    <x v="171"/>
    <x v="171"/>
    <x v="170"/>
    <n v="50000"/>
    <x v="116"/>
    <x v="2"/>
    <s v="US"/>
    <x v="0"/>
    <x v="171"/>
    <x v="171"/>
    <x v="0"/>
    <x v="29"/>
    <x v="1"/>
    <s v="film &amp; video/drama"/>
    <x v="50"/>
    <x v="120"/>
    <x v="0"/>
    <x v="3"/>
    <x v="171"/>
    <x v="171"/>
    <x v="0"/>
  </r>
  <r>
    <x v="172"/>
    <x v="172"/>
    <x v="171"/>
    <n v="95000"/>
    <x v="117"/>
    <x v="2"/>
    <s v="US"/>
    <x v="0"/>
    <x v="172"/>
    <x v="172"/>
    <x v="0"/>
    <x v="78"/>
    <x v="1"/>
    <s v="film &amp; video/drama"/>
    <x v="50"/>
    <x v="121"/>
    <x v="0"/>
    <x v="3"/>
    <x v="172"/>
    <x v="172"/>
    <x v="0"/>
  </r>
  <r>
    <x v="173"/>
    <x v="173"/>
    <x v="172"/>
    <n v="1110"/>
    <x v="117"/>
    <x v="2"/>
    <s v="GB"/>
    <x v="1"/>
    <x v="173"/>
    <x v="173"/>
    <x v="0"/>
    <x v="78"/>
    <x v="1"/>
    <s v="film &amp; video/drama"/>
    <x v="50"/>
    <x v="121"/>
    <x v="0"/>
    <x v="3"/>
    <x v="173"/>
    <x v="173"/>
    <x v="0"/>
  </r>
  <r>
    <x v="174"/>
    <x v="174"/>
    <x v="173"/>
    <n v="6000"/>
    <x v="117"/>
    <x v="2"/>
    <s v="NL"/>
    <x v="3"/>
    <x v="174"/>
    <x v="174"/>
    <x v="0"/>
    <x v="78"/>
    <x v="1"/>
    <s v="film &amp; video/drama"/>
    <x v="50"/>
    <x v="121"/>
    <x v="0"/>
    <x v="3"/>
    <x v="174"/>
    <x v="174"/>
    <x v="0"/>
  </r>
  <r>
    <x v="175"/>
    <x v="175"/>
    <x v="174"/>
    <n v="20000"/>
    <x v="146"/>
    <x v="2"/>
    <s v="GB"/>
    <x v="1"/>
    <x v="175"/>
    <x v="175"/>
    <x v="0"/>
    <x v="55"/>
    <x v="1"/>
    <s v="film &amp; video/drama"/>
    <x v="52"/>
    <x v="34"/>
    <x v="0"/>
    <x v="3"/>
    <x v="175"/>
    <x v="175"/>
    <x v="0"/>
  </r>
  <r>
    <x v="176"/>
    <x v="176"/>
    <x v="175"/>
    <n v="1500"/>
    <x v="117"/>
    <x v="2"/>
    <s v="US"/>
    <x v="0"/>
    <x v="176"/>
    <x v="176"/>
    <x v="0"/>
    <x v="78"/>
    <x v="1"/>
    <s v="film &amp; video/drama"/>
    <x v="50"/>
    <x v="121"/>
    <x v="0"/>
    <x v="3"/>
    <x v="176"/>
    <x v="176"/>
    <x v="0"/>
  </r>
  <r>
    <x v="177"/>
    <x v="177"/>
    <x v="176"/>
    <n v="450"/>
    <x v="147"/>
    <x v="2"/>
    <s v="US"/>
    <x v="0"/>
    <x v="177"/>
    <x v="177"/>
    <x v="0"/>
    <x v="63"/>
    <x v="1"/>
    <s v="film &amp; video/drama"/>
    <x v="67"/>
    <x v="152"/>
    <x v="0"/>
    <x v="3"/>
    <x v="177"/>
    <x v="177"/>
    <x v="0"/>
  </r>
  <r>
    <x v="178"/>
    <x v="178"/>
    <x v="177"/>
    <n v="500000"/>
    <x v="117"/>
    <x v="2"/>
    <s v="ES"/>
    <x v="3"/>
    <x v="178"/>
    <x v="178"/>
    <x v="0"/>
    <x v="78"/>
    <x v="1"/>
    <s v="film &amp; video/drama"/>
    <x v="50"/>
    <x v="121"/>
    <x v="0"/>
    <x v="3"/>
    <x v="178"/>
    <x v="178"/>
    <x v="0"/>
  </r>
  <r>
    <x v="179"/>
    <x v="179"/>
    <x v="178"/>
    <n v="1000"/>
    <x v="148"/>
    <x v="2"/>
    <s v="US"/>
    <x v="0"/>
    <x v="179"/>
    <x v="179"/>
    <x v="0"/>
    <x v="84"/>
    <x v="1"/>
    <s v="film &amp; video/drama"/>
    <x v="68"/>
    <x v="101"/>
    <x v="0"/>
    <x v="3"/>
    <x v="179"/>
    <x v="179"/>
    <x v="0"/>
  </r>
  <r>
    <x v="180"/>
    <x v="180"/>
    <x v="179"/>
    <n v="1200"/>
    <x v="149"/>
    <x v="2"/>
    <s v="GB"/>
    <x v="1"/>
    <x v="180"/>
    <x v="180"/>
    <x v="0"/>
    <x v="62"/>
    <x v="1"/>
    <s v="film &amp; video/drama"/>
    <x v="69"/>
    <x v="153"/>
    <x v="0"/>
    <x v="3"/>
    <x v="180"/>
    <x v="180"/>
    <x v="0"/>
  </r>
  <r>
    <x v="181"/>
    <x v="181"/>
    <x v="180"/>
    <n v="3423"/>
    <x v="150"/>
    <x v="2"/>
    <s v="GB"/>
    <x v="1"/>
    <x v="181"/>
    <x v="181"/>
    <x v="0"/>
    <x v="80"/>
    <x v="1"/>
    <s v="film &amp; video/drama"/>
    <x v="70"/>
    <x v="154"/>
    <x v="0"/>
    <x v="3"/>
    <x v="181"/>
    <x v="181"/>
    <x v="0"/>
  </r>
  <r>
    <x v="182"/>
    <x v="182"/>
    <x v="181"/>
    <n v="1000"/>
    <x v="117"/>
    <x v="2"/>
    <s v="US"/>
    <x v="0"/>
    <x v="182"/>
    <x v="182"/>
    <x v="0"/>
    <x v="78"/>
    <x v="1"/>
    <s v="film &amp; video/drama"/>
    <x v="50"/>
    <x v="121"/>
    <x v="0"/>
    <x v="3"/>
    <x v="182"/>
    <x v="182"/>
    <x v="0"/>
  </r>
  <r>
    <x v="183"/>
    <x v="183"/>
    <x v="182"/>
    <n v="12500"/>
    <x v="151"/>
    <x v="2"/>
    <s v="GB"/>
    <x v="1"/>
    <x v="183"/>
    <x v="183"/>
    <x v="0"/>
    <x v="8"/>
    <x v="1"/>
    <s v="film &amp; video/drama"/>
    <x v="71"/>
    <x v="155"/>
    <x v="0"/>
    <x v="3"/>
    <x v="183"/>
    <x v="183"/>
    <x v="0"/>
  </r>
  <r>
    <x v="184"/>
    <x v="184"/>
    <x v="183"/>
    <n v="1500"/>
    <x v="152"/>
    <x v="2"/>
    <s v="CA"/>
    <x v="5"/>
    <x v="184"/>
    <x v="184"/>
    <x v="0"/>
    <x v="84"/>
    <x v="1"/>
    <s v="film &amp; video/drama"/>
    <x v="56"/>
    <x v="156"/>
    <x v="0"/>
    <x v="3"/>
    <x v="184"/>
    <x v="184"/>
    <x v="0"/>
  </r>
  <r>
    <x v="185"/>
    <x v="185"/>
    <x v="184"/>
    <n v="40000"/>
    <x v="153"/>
    <x v="2"/>
    <s v="NO"/>
    <x v="8"/>
    <x v="185"/>
    <x v="185"/>
    <x v="0"/>
    <x v="73"/>
    <x v="1"/>
    <s v="film &amp; video/drama"/>
    <x v="52"/>
    <x v="157"/>
    <x v="0"/>
    <x v="3"/>
    <x v="185"/>
    <x v="185"/>
    <x v="0"/>
  </r>
  <r>
    <x v="186"/>
    <x v="186"/>
    <x v="185"/>
    <n v="5000"/>
    <x v="117"/>
    <x v="2"/>
    <s v="US"/>
    <x v="0"/>
    <x v="186"/>
    <x v="186"/>
    <x v="0"/>
    <x v="78"/>
    <x v="1"/>
    <s v="film &amp; video/drama"/>
    <x v="50"/>
    <x v="121"/>
    <x v="0"/>
    <x v="3"/>
    <x v="186"/>
    <x v="186"/>
    <x v="0"/>
  </r>
  <r>
    <x v="187"/>
    <x v="187"/>
    <x v="186"/>
    <n v="5000"/>
    <x v="25"/>
    <x v="2"/>
    <s v="US"/>
    <x v="0"/>
    <x v="187"/>
    <x v="187"/>
    <x v="0"/>
    <x v="81"/>
    <x v="1"/>
    <s v="film &amp; video/drama"/>
    <x v="63"/>
    <x v="158"/>
    <x v="0"/>
    <x v="3"/>
    <x v="187"/>
    <x v="187"/>
    <x v="0"/>
  </r>
  <r>
    <x v="188"/>
    <x v="188"/>
    <x v="187"/>
    <n v="1500"/>
    <x v="117"/>
    <x v="2"/>
    <s v="US"/>
    <x v="0"/>
    <x v="188"/>
    <x v="188"/>
    <x v="0"/>
    <x v="78"/>
    <x v="1"/>
    <s v="film &amp; video/drama"/>
    <x v="50"/>
    <x v="121"/>
    <x v="0"/>
    <x v="3"/>
    <x v="188"/>
    <x v="188"/>
    <x v="0"/>
  </r>
  <r>
    <x v="189"/>
    <x v="189"/>
    <x v="188"/>
    <n v="500000"/>
    <x v="154"/>
    <x v="2"/>
    <s v="US"/>
    <x v="0"/>
    <x v="189"/>
    <x v="189"/>
    <x v="0"/>
    <x v="81"/>
    <x v="1"/>
    <s v="film &amp; video/drama"/>
    <x v="50"/>
    <x v="159"/>
    <x v="0"/>
    <x v="3"/>
    <x v="189"/>
    <x v="189"/>
    <x v="0"/>
  </r>
  <r>
    <x v="190"/>
    <x v="190"/>
    <x v="189"/>
    <n v="12000"/>
    <x v="155"/>
    <x v="2"/>
    <s v="US"/>
    <x v="0"/>
    <x v="190"/>
    <x v="190"/>
    <x v="0"/>
    <x v="29"/>
    <x v="1"/>
    <s v="film &amp; video/drama"/>
    <x v="50"/>
    <x v="73"/>
    <x v="0"/>
    <x v="3"/>
    <x v="190"/>
    <x v="190"/>
    <x v="0"/>
  </r>
  <r>
    <x v="191"/>
    <x v="191"/>
    <x v="190"/>
    <n v="5000"/>
    <x v="156"/>
    <x v="2"/>
    <s v="AU"/>
    <x v="2"/>
    <x v="191"/>
    <x v="191"/>
    <x v="0"/>
    <x v="83"/>
    <x v="1"/>
    <s v="film &amp; video/drama"/>
    <x v="62"/>
    <x v="160"/>
    <x v="0"/>
    <x v="3"/>
    <x v="191"/>
    <x v="191"/>
    <x v="0"/>
  </r>
  <r>
    <x v="192"/>
    <x v="192"/>
    <x v="191"/>
    <n v="1000000"/>
    <x v="157"/>
    <x v="2"/>
    <s v="US"/>
    <x v="0"/>
    <x v="192"/>
    <x v="192"/>
    <x v="0"/>
    <x v="83"/>
    <x v="1"/>
    <s v="film &amp; video/drama"/>
    <x v="50"/>
    <x v="161"/>
    <x v="0"/>
    <x v="3"/>
    <x v="192"/>
    <x v="192"/>
    <x v="0"/>
  </r>
  <r>
    <x v="193"/>
    <x v="193"/>
    <x v="192"/>
    <n v="1000"/>
    <x v="117"/>
    <x v="2"/>
    <s v="GB"/>
    <x v="1"/>
    <x v="193"/>
    <x v="193"/>
    <x v="0"/>
    <x v="78"/>
    <x v="1"/>
    <s v="film &amp; video/drama"/>
    <x v="50"/>
    <x v="121"/>
    <x v="0"/>
    <x v="3"/>
    <x v="193"/>
    <x v="193"/>
    <x v="0"/>
  </r>
  <r>
    <x v="194"/>
    <x v="194"/>
    <x v="193"/>
    <n v="2500"/>
    <x v="158"/>
    <x v="2"/>
    <s v="GB"/>
    <x v="1"/>
    <x v="194"/>
    <x v="194"/>
    <x v="0"/>
    <x v="83"/>
    <x v="1"/>
    <s v="film &amp; video/drama"/>
    <x v="50"/>
    <x v="120"/>
    <x v="0"/>
    <x v="3"/>
    <x v="194"/>
    <x v="194"/>
    <x v="0"/>
  </r>
  <r>
    <x v="195"/>
    <x v="195"/>
    <x v="194"/>
    <n v="2000000"/>
    <x v="117"/>
    <x v="2"/>
    <s v="US"/>
    <x v="0"/>
    <x v="195"/>
    <x v="195"/>
    <x v="0"/>
    <x v="78"/>
    <x v="1"/>
    <s v="film &amp; video/drama"/>
    <x v="50"/>
    <x v="121"/>
    <x v="0"/>
    <x v="3"/>
    <x v="195"/>
    <x v="195"/>
    <x v="0"/>
  </r>
  <r>
    <x v="196"/>
    <x v="196"/>
    <x v="195"/>
    <n v="3500"/>
    <x v="159"/>
    <x v="2"/>
    <s v="GB"/>
    <x v="1"/>
    <x v="196"/>
    <x v="196"/>
    <x v="0"/>
    <x v="10"/>
    <x v="1"/>
    <s v="film &amp; video/drama"/>
    <x v="72"/>
    <x v="162"/>
    <x v="0"/>
    <x v="3"/>
    <x v="196"/>
    <x v="196"/>
    <x v="0"/>
  </r>
  <r>
    <x v="197"/>
    <x v="197"/>
    <x v="196"/>
    <n v="2500"/>
    <x v="160"/>
    <x v="2"/>
    <s v="GB"/>
    <x v="1"/>
    <x v="197"/>
    <x v="197"/>
    <x v="0"/>
    <x v="22"/>
    <x v="1"/>
    <s v="film &amp; video/drama"/>
    <x v="54"/>
    <x v="163"/>
    <x v="0"/>
    <x v="3"/>
    <x v="197"/>
    <x v="197"/>
    <x v="0"/>
  </r>
  <r>
    <x v="198"/>
    <x v="198"/>
    <x v="197"/>
    <n v="25000"/>
    <x v="161"/>
    <x v="2"/>
    <s v="US"/>
    <x v="0"/>
    <x v="198"/>
    <x v="198"/>
    <x v="0"/>
    <x v="79"/>
    <x v="1"/>
    <s v="film &amp; video/drama"/>
    <x v="60"/>
    <x v="164"/>
    <x v="0"/>
    <x v="3"/>
    <x v="198"/>
    <x v="198"/>
    <x v="0"/>
  </r>
  <r>
    <x v="199"/>
    <x v="199"/>
    <x v="198"/>
    <n v="10000"/>
    <x v="117"/>
    <x v="2"/>
    <s v="US"/>
    <x v="0"/>
    <x v="199"/>
    <x v="199"/>
    <x v="0"/>
    <x v="78"/>
    <x v="1"/>
    <s v="film &amp; video/drama"/>
    <x v="50"/>
    <x v="121"/>
    <x v="0"/>
    <x v="3"/>
    <x v="199"/>
    <x v="199"/>
    <x v="0"/>
  </r>
  <r>
    <x v="200"/>
    <x v="200"/>
    <x v="199"/>
    <n v="6000"/>
    <x v="162"/>
    <x v="2"/>
    <s v="US"/>
    <x v="0"/>
    <x v="200"/>
    <x v="200"/>
    <x v="0"/>
    <x v="59"/>
    <x v="1"/>
    <s v="film &amp; video/drama"/>
    <x v="73"/>
    <x v="165"/>
    <x v="0"/>
    <x v="3"/>
    <x v="200"/>
    <x v="200"/>
    <x v="0"/>
  </r>
  <r>
    <x v="201"/>
    <x v="201"/>
    <x v="200"/>
    <n v="650"/>
    <x v="163"/>
    <x v="2"/>
    <s v="US"/>
    <x v="0"/>
    <x v="201"/>
    <x v="201"/>
    <x v="0"/>
    <x v="63"/>
    <x v="1"/>
    <s v="film &amp; video/drama"/>
    <x v="74"/>
    <x v="166"/>
    <x v="0"/>
    <x v="3"/>
    <x v="201"/>
    <x v="201"/>
    <x v="0"/>
  </r>
  <r>
    <x v="202"/>
    <x v="202"/>
    <x v="201"/>
    <n v="6000"/>
    <x v="117"/>
    <x v="2"/>
    <s v="US"/>
    <x v="0"/>
    <x v="202"/>
    <x v="202"/>
    <x v="0"/>
    <x v="78"/>
    <x v="1"/>
    <s v="film &amp; video/drama"/>
    <x v="50"/>
    <x v="121"/>
    <x v="0"/>
    <x v="3"/>
    <x v="202"/>
    <x v="202"/>
    <x v="0"/>
  </r>
  <r>
    <x v="203"/>
    <x v="203"/>
    <x v="202"/>
    <n v="2500"/>
    <x v="164"/>
    <x v="2"/>
    <s v="GB"/>
    <x v="1"/>
    <x v="203"/>
    <x v="203"/>
    <x v="0"/>
    <x v="22"/>
    <x v="1"/>
    <s v="film &amp; video/drama"/>
    <x v="75"/>
    <x v="167"/>
    <x v="0"/>
    <x v="3"/>
    <x v="203"/>
    <x v="203"/>
    <x v="0"/>
  </r>
  <r>
    <x v="204"/>
    <x v="204"/>
    <x v="203"/>
    <n v="300000"/>
    <x v="165"/>
    <x v="2"/>
    <s v="AU"/>
    <x v="2"/>
    <x v="204"/>
    <x v="204"/>
    <x v="0"/>
    <x v="86"/>
    <x v="1"/>
    <s v="film &amp; video/drama"/>
    <x v="76"/>
    <x v="168"/>
    <x v="0"/>
    <x v="3"/>
    <x v="204"/>
    <x v="204"/>
    <x v="0"/>
  </r>
  <r>
    <x v="205"/>
    <x v="205"/>
    <x v="204"/>
    <n v="8000"/>
    <x v="166"/>
    <x v="2"/>
    <s v="US"/>
    <x v="0"/>
    <x v="205"/>
    <x v="205"/>
    <x v="0"/>
    <x v="57"/>
    <x v="1"/>
    <s v="film &amp; video/drama"/>
    <x v="63"/>
    <x v="169"/>
    <x v="0"/>
    <x v="3"/>
    <x v="205"/>
    <x v="205"/>
    <x v="0"/>
  </r>
  <r>
    <x v="206"/>
    <x v="206"/>
    <x v="205"/>
    <n v="12700"/>
    <x v="117"/>
    <x v="2"/>
    <s v="US"/>
    <x v="0"/>
    <x v="206"/>
    <x v="206"/>
    <x v="0"/>
    <x v="78"/>
    <x v="1"/>
    <s v="film &amp; video/drama"/>
    <x v="50"/>
    <x v="121"/>
    <x v="0"/>
    <x v="3"/>
    <x v="206"/>
    <x v="206"/>
    <x v="0"/>
  </r>
  <r>
    <x v="207"/>
    <x v="207"/>
    <x v="206"/>
    <n v="14000"/>
    <x v="167"/>
    <x v="2"/>
    <s v="CA"/>
    <x v="5"/>
    <x v="207"/>
    <x v="207"/>
    <x v="0"/>
    <x v="62"/>
    <x v="1"/>
    <s v="film &amp; video/drama"/>
    <x v="77"/>
    <x v="170"/>
    <x v="0"/>
    <x v="3"/>
    <x v="207"/>
    <x v="207"/>
    <x v="0"/>
  </r>
  <r>
    <x v="208"/>
    <x v="208"/>
    <x v="207"/>
    <n v="50000"/>
    <x v="117"/>
    <x v="2"/>
    <s v="AU"/>
    <x v="2"/>
    <x v="208"/>
    <x v="208"/>
    <x v="0"/>
    <x v="78"/>
    <x v="1"/>
    <s v="film &amp; video/drama"/>
    <x v="50"/>
    <x v="121"/>
    <x v="0"/>
    <x v="3"/>
    <x v="208"/>
    <x v="208"/>
    <x v="0"/>
  </r>
  <r>
    <x v="209"/>
    <x v="209"/>
    <x v="208"/>
    <n v="25000"/>
    <x v="117"/>
    <x v="2"/>
    <s v="US"/>
    <x v="0"/>
    <x v="209"/>
    <x v="209"/>
    <x v="0"/>
    <x v="78"/>
    <x v="1"/>
    <s v="film &amp; video/drama"/>
    <x v="50"/>
    <x v="121"/>
    <x v="0"/>
    <x v="3"/>
    <x v="209"/>
    <x v="209"/>
    <x v="0"/>
  </r>
  <r>
    <x v="210"/>
    <x v="210"/>
    <x v="209"/>
    <n v="12000"/>
    <x v="168"/>
    <x v="2"/>
    <s v="US"/>
    <x v="0"/>
    <x v="210"/>
    <x v="210"/>
    <x v="0"/>
    <x v="51"/>
    <x v="1"/>
    <s v="film &amp; video/drama"/>
    <x v="78"/>
    <x v="171"/>
    <x v="0"/>
    <x v="3"/>
    <x v="210"/>
    <x v="210"/>
    <x v="0"/>
  </r>
  <r>
    <x v="211"/>
    <x v="211"/>
    <x v="210"/>
    <n v="5000"/>
    <x v="169"/>
    <x v="2"/>
    <s v="US"/>
    <x v="0"/>
    <x v="211"/>
    <x v="211"/>
    <x v="0"/>
    <x v="8"/>
    <x v="1"/>
    <s v="film &amp; video/drama"/>
    <x v="79"/>
    <x v="172"/>
    <x v="0"/>
    <x v="3"/>
    <x v="211"/>
    <x v="211"/>
    <x v="0"/>
  </r>
  <r>
    <x v="212"/>
    <x v="212"/>
    <x v="211"/>
    <n v="6300"/>
    <x v="116"/>
    <x v="2"/>
    <s v="US"/>
    <x v="0"/>
    <x v="212"/>
    <x v="212"/>
    <x v="0"/>
    <x v="29"/>
    <x v="1"/>
    <s v="film &amp; video/drama"/>
    <x v="50"/>
    <x v="120"/>
    <x v="0"/>
    <x v="3"/>
    <x v="212"/>
    <x v="212"/>
    <x v="0"/>
  </r>
  <r>
    <x v="213"/>
    <x v="213"/>
    <x v="212"/>
    <n v="50000"/>
    <x v="170"/>
    <x v="2"/>
    <s v="US"/>
    <x v="0"/>
    <x v="213"/>
    <x v="213"/>
    <x v="0"/>
    <x v="29"/>
    <x v="1"/>
    <s v="film &amp; video/drama"/>
    <x v="50"/>
    <x v="135"/>
    <x v="0"/>
    <x v="3"/>
    <x v="213"/>
    <x v="213"/>
    <x v="0"/>
  </r>
  <r>
    <x v="214"/>
    <x v="214"/>
    <x v="213"/>
    <n v="12500"/>
    <x v="116"/>
    <x v="2"/>
    <s v="US"/>
    <x v="0"/>
    <x v="214"/>
    <x v="214"/>
    <x v="0"/>
    <x v="29"/>
    <x v="1"/>
    <s v="film &amp; video/drama"/>
    <x v="50"/>
    <x v="120"/>
    <x v="0"/>
    <x v="3"/>
    <x v="214"/>
    <x v="214"/>
    <x v="0"/>
  </r>
  <r>
    <x v="215"/>
    <x v="215"/>
    <x v="214"/>
    <n v="4400"/>
    <x v="115"/>
    <x v="2"/>
    <s v="GB"/>
    <x v="1"/>
    <x v="215"/>
    <x v="215"/>
    <x v="0"/>
    <x v="29"/>
    <x v="1"/>
    <s v="film &amp; video/drama"/>
    <x v="50"/>
    <x v="119"/>
    <x v="0"/>
    <x v="3"/>
    <x v="215"/>
    <x v="215"/>
    <x v="0"/>
  </r>
  <r>
    <x v="216"/>
    <x v="216"/>
    <x v="215"/>
    <n v="50000"/>
    <x v="171"/>
    <x v="2"/>
    <s v="US"/>
    <x v="0"/>
    <x v="216"/>
    <x v="216"/>
    <x v="0"/>
    <x v="87"/>
    <x v="1"/>
    <s v="film &amp; video/drama"/>
    <x v="80"/>
    <x v="173"/>
    <x v="0"/>
    <x v="3"/>
    <x v="216"/>
    <x v="216"/>
    <x v="0"/>
  </r>
  <r>
    <x v="217"/>
    <x v="217"/>
    <x v="216"/>
    <n v="100000"/>
    <x v="172"/>
    <x v="2"/>
    <s v="SE"/>
    <x v="9"/>
    <x v="217"/>
    <x v="217"/>
    <x v="0"/>
    <x v="44"/>
    <x v="1"/>
    <s v="film &amp; video/drama"/>
    <x v="81"/>
    <x v="174"/>
    <x v="0"/>
    <x v="3"/>
    <x v="217"/>
    <x v="217"/>
    <x v="0"/>
  </r>
  <r>
    <x v="218"/>
    <x v="218"/>
    <x v="217"/>
    <n v="5000"/>
    <x v="173"/>
    <x v="2"/>
    <s v="US"/>
    <x v="0"/>
    <x v="218"/>
    <x v="218"/>
    <x v="0"/>
    <x v="29"/>
    <x v="1"/>
    <s v="film &amp; video/drama"/>
    <x v="53"/>
    <x v="101"/>
    <x v="0"/>
    <x v="3"/>
    <x v="218"/>
    <x v="218"/>
    <x v="0"/>
  </r>
  <r>
    <x v="219"/>
    <x v="219"/>
    <x v="218"/>
    <n v="50000"/>
    <x v="174"/>
    <x v="2"/>
    <s v="US"/>
    <x v="0"/>
    <x v="219"/>
    <x v="219"/>
    <x v="0"/>
    <x v="88"/>
    <x v="1"/>
    <s v="film &amp; video/drama"/>
    <x v="82"/>
    <x v="175"/>
    <x v="0"/>
    <x v="3"/>
    <x v="219"/>
    <x v="219"/>
    <x v="0"/>
  </r>
  <r>
    <x v="220"/>
    <x v="220"/>
    <x v="219"/>
    <n v="50000"/>
    <x v="175"/>
    <x v="2"/>
    <s v="US"/>
    <x v="0"/>
    <x v="220"/>
    <x v="220"/>
    <x v="0"/>
    <x v="83"/>
    <x v="1"/>
    <s v="film &amp; video/drama"/>
    <x v="60"/>
    <x v="176"/>
    <x v="0"/>
    <x v="3"/>
    <x v="220"/>
    <x v="220"/>
    <x v="0"/>
  </r>
  <r>
    <x v="221"/>
    <x v="221"/>
    <x v="220"/>
    <n v="50000"/>
    <x v="117"/>
    <x v="2"/>
    <s v="US"/>
    <x v="0"/>
    <x v="221"/>
    <x v="221"/>
    <x v="0"/>
    <x v="78"/>
    <x v="1"/>
    <s v="film &amp; video/drama"/>
    <x v="50"/>
    <x v="121"/>
    <x v="0"/>
    <x v="3"/>
    <x v="221"/>
    <x v="221"/>
    <x v="0"/>
  </r>
  <r>
    <x v="222"/>
    <x v="222"/>
    <x v="221"/>
    <n v="1000"/>
    <x v="176"/>
    <x v="2"/>
    <s v="US"/>
    <x v="0"/>
    <x v="222"/>
    <x v="222"/>
    <x v="0"/>
    <x v="84"/>
    <x v="1"/>
    <s v="film &amp; video/drama"/>
    <x v="55"/>
    <x v="177"/>
    <x v="0"/>
    <x v="3"/>
    <x v="222"/>
    <x v="222"/>
    <x v="0"/>
  </r>
  <r>
    <x v="223"/>
    <x v="223"/>
    <x v="222"/>
    <n v="1500000"/>
    <x v="117"/>
    <x v="2"/>
    <s v="US"/>
    <x v="0"/>
    <x v="223"/>
    <x v="223"/>
    <x v="0"/>
    <x v="78"/>
    <x v="1"/>
    <s v="film &amp; video/drama"/>
    <x v="50"/>
    <x v="121"/>
    <x v="0"/>
    <x v="3"/>
    <x v="223"/>
    <x v="223"/>
    <x v="0"/>
  </r>
  <r>
    <x v="224"/>
    <x v="224"/>
    <x v="223"/>
    <n v="6000000"/>
    <x v="117"/>
    <x v="2"/>
    <s v="AU"/>
    <x v="2"/>
    <x v="224"/>
    <x v="224"/>
    <x v="0"/>
    <x v="78"/>
    <x v="1"/>
    <s v="film &amp; video/drama"/>
    <x v="50"/>
    <x v="121"/>
    <x v="0"/>
    <x v="3"/>
    <x v="224"/>
    <x v="224"/>
    <x v="0"/>
  </r>
  <r>
    <x v="225"/>
    <x v="225"/>
    <x v="224"/>
    <n v="200"/>
    <x v="117"/>
    <x v="2"/>
    <s v="US"/>
    <x v="0"/>
    <x v="225"/>
    <x v="225"/>
    <x v="0"/>
    <x v="78"/>
    <x v="1"/>
    <s v="film &amp; video/drama"/>
    <x v="50"/>
    <x v="121"/>
    <x v="0"/>
    <x v="3"/>
    <x v="225"/>
    <x v="225"/>
    <x v="0"/>
  </r>
  <r>
    <x v="226"/>
    <x v="226"/>
    <x v="225"/>
    <n v="29000"/>
    <x v="156"/>
    <x v="2"/>
    <s v="GB"/>
    <x v="1"/>
    <x v="226"/>
    <x v="226"/>
    <x v="0"/>
    <x v="84"/>
    <x v="1"/>
    <s v="film &amp; video/drama"/>
    <x v="60"/>
    <x v="178"/>
    <x v="0"/>
    <x v="3"/>
    <x v="226"/>
    <x v="226"/>
    <x v="0"/>
  </r>
  <r>
    <x v="227"/>
    <x v="227"/>
    <x v="226"/>
    <n v="28000"/>
    <x v="117"/>
    <x v="2"/>
    <s v="US"/>
    <x v="0"/>
    <x v="227"/>
    <x v="227"/>
    <x v="0"/>
    <x v="78"/>
    <x v="1"/>
    <s v="film &amp; video/drama"/>
    <x v="50"/>
    <x v="121"/>
    <x v="0"/>
    <x v="3"/>
    <x v="227"/>
    <x v="227"/>
    <x v="0"/>
  </r>
  <r>
    <x v="228"/>
    <x v="228"/>
    <x v="227"/>
    <n v="8000"/>
    <x v="117"/>
    <x v="2"/>
    <s v="GB"/>
    <x v="1"/>
    <x v="228"/>
    <x v="228"/>
    <x v="0"/>
    <x v="78"/>
    <x v="1"/>
    <s v="film &amp; video/drama"/>
    <x v="50"/>
    <x v="121"/>
    <x v="0"/>
    <x v="3"/>
    <x v="228"/>
    <x v="228"/>
    <x v="0"/>
  </r>
  <r>
    <x v="229"/>
    <x v="229"/>
    <x v="228"/>
    <n v="3000"/>
    <x v="117"/>
    <x v="2"/>
    <s v="DE"/>
    <x v="3"/>
    <x v="229"/>
    <x v="229"/>
    <x v="0"/>
    <x v="78"/>
    <x v="1"/>
    <s v="film &amp; video/drama"/>
    <x v="50"/>
    <x v="121"/>
    <x v="0"/>
    <x v="3"/>
    <x v="229"/>
    <x v="229"/>
    <x v="0"/>
  </r>
  <r>
    <x v="230"/>
    <x v="230"/>
    <x v="229"/>
    <n v="15000"/>
    <x v="177"/>
    <x v="2"/>
    <s v="US"/>
    <x v="0"/>
    <x v="230"/>
    <x v="230"/>
    <x v="0"/>
    <x v="84"/>
    <x v="1"/>
    <s v="film &amp; video/drama"/>
    <x v="50"/>
    <x v="179"/>
    <x v="0"/>
    <x v="3"/>
    <x v="230"/>
    <x v="230"/>
    <x v="0"/>
  </r>
  <r>
    <x v="231"/>
    <x v="231"/>
    <x v="230"/>
    <n v="1500000"/>
    <x v="117"/>
    <x v="2"/>
    <s v="US"/>
    <x v="0"/>
    <x v="231"/>
    <x v="231"/>
    <x v="0"/>
    <x v="78"/>
    <x v="1"/>
    <s v="film &amp; video/drama"/>
    <x v="50"/>
    <x v="121"/>
    <x v="0"/>
    <x v="3"/>
    <x v="231"/>
    <x v="231"/>
    <x v="0"/>
  </r>
  <r>
    <x v="232"/>
    <x v="232"/>
    <x v="231"/>
    <n v="4000"/>
    <x v="178"/>
    <x v="2"/>
    <s v="GB"/>
    <x v="1"/>
    <x v="232"/>
    <x v="232"/>
    <x v="0"/>
    <x v="63"/>
    <x v="1"/>
    <s v="film &amp; video/drama"/>
    <x v="56"/>
    <x v="180"/>
    <x v="0"/>
    <x v="3"/>
    <x v="232"/>
    <x v="232"/>
    <x v="0"/>
  </r>
  <r>
    <x v="233"/>
    <x v="233"/>
    <x v="232"/>
    <n v="350000"/>
    <x v="117"/>
    <x v="2"/>
    <s v="US"/>
    <x v="0"/>
    <x v="233"/>
    <x v="233"/>
    <x v="0"/>
    <x v="78"/>
    <x v="1"/>
    <s v="film &amp; video/drama"/>
    <x v="50"/>
    <x v="121"/>
    <x v="0"/>
    <x v="3"/>
    <x v="233"/>
    <x v="233"/>
    <x v="0"/>
  </r>
  <r>
    <x v="234"/>
    <x v="234"/>
    <x v="233"/>
    <n v="1000"/>
    <x v="149"/>
    <x v="2"/>
    <s v="US"/>
    <x v="0"/>
    <x v="234"/>
    <x v="234"/>
    <x v="0"/>
    <x v="81"/>
    <x v="1"/>
    <s v="film &amp; video/drama"/>
    <x v="67"/>
    <x v="181"/>
    <x v="0"/>
    <x v="3"/>
    <x v="234"/>
    <x v="234"/>
    <x v="0"/>
  </r>
  <r>
    <x v="235"/>
    <x v="235"/>
    <x v="234"/>
    <n v="10000"/>
    <x v="117"/>
    <x v="2"/>
    <s v="US"/>
    <x v="0"/>
    <x v="235"/>
    <x v="235"/>
    <x v="0"/>
    <x v="78"/>
    <x v="1"/>
    <s v="film &amp; video/drama"/>
    <x v="50"/>
    <x v="121"/>
    <x v="0"/>
    <x v="3"/>
    <x v="235"/>
    <x v="235"/>
    <x v="0"/>
  </r>
  <r>
    <x v="236"/>
    <x v="236"/>
    <x v="235"/>
    <n v="150000"/>
    <x v="117"/>
    <x v="2"/>
    <s v="US"/>
    <x v="0"/>
    <x v="236"/>
    <x v="236"/>
    <x v="0"/>
    <x v="78"/>
    <x v="1"/>
    <s v="film &amp; video/drama"/>
    <x v="50"/>
    <x v="121"/>
    <x v="0"/>
    <x v="3"/>
    <x v="236"/>
    <x v="236"/>
    <x v="0"/>
  </r>
  <r>
    <x v="237"/>
    <x v="237"/>
    <x v="236"/>
    <n v="15000"/>
    <x v="155"/>
    <x v="2"/>
    <s v="US"/>
    <x v="0"/>
    <x v="237"/>
    <x v="237"/>
    <x v="0"/>
    <x v="29"/>
    <x v="1"/>
    <s v="film &amp; video/drama"/>
    <x v="50"/>
    <x v="73"/>
    <x v="0"/>
    <x v="3"/>
    <x v="237"/>
    <x v="237"/>
    <x v="0"/>
  </r>
  <r>
    <x v="238"/>
    <x v="238"/>
    <x v="237"/>
    <n v="26000"/>
    <x v="117"/>
    <x v="2"/>
    <s v="US"/>
    <x v="0"/>
    <x v="238"/>
    <x v="238"/>
    <x v="0"/>
    <x v="78"/>
    <x v="1"/>
    <s v="film &amp; video/drama"/>
    <x v="50"/>
    <x v="121"/>
    <x v="0"/>
    <x v="3"/>
    <x v="238"/>
    <x v="238"/>
    <x v="0"/>
  </r>
  <r>
    <x v="239"/>
    <x v="239"/>
    <x v="238"/>
    <n v="1000"/>
    <x v="156"/>
    <x v="2"/>
    <s v="AU"/>
    <x v="2"/>
    <x v="239"/>
    <x v="239"/>
    <x v="0"/>
    <x v="81"/>
    <x v="1"/>
    <s v="film &amp; video/drama"/>
    <x v="78"/>
    <x v="73"/>
    <x v="0"/>
    <x v="3"/>
    <x v="239"/>
    <x v="239"/>
    <x v="0"/>
  </r>
  <r>
    <x v="240"/>
    <x v="240"/>
    <x v="239"/>
    <n v="15000"/>
    <x v="179"/>
    <x v="0"/>
    <s v="US"/>
    <x v="0"/>
    <x v="240"/>
    <x v="240"/>
    <x v="1"/>
    <x v="89"/>
    <x v="0"/>
    <s v="film &amp; video/documentary"/>
    <x v="29"/>
    <x v="182"/>
    <x v="0"/>
    <x v="4"/>
    <x v="240"/>
    <x v="240"/>
    <x v="0"/>
  </r>
  <r>
    <x v="241"/>
    <x v="241"/>
    <x v="240"/>
    <n v="36400"/>
    <x v="180"/>
    <x v="0"/>
    <s v="US"/>
    <x v="0"/>
    <x v="241"/>
    <x v="241"/>
    <x v="1"/>
    <x v="90"/>
    <x v="0"/>
    <s v="film &amp; video/documentary"/>
    <x v="40"/>
    <x v="183"/>
    <x v="0"/>
    <x v="4"/>
    <x v="241"/>
    <x v="241"/>
    <x v="0"/>
  </r>
  <r>
    <x v="242"/>
    <x v="242"/>
    <x v="241"/>
    <n v="13000"/>
    <x v="181"/>
    <x v="0"/>
    <s v="US"/>
    <x v="0"/>
    <x v="242"/>
    <x v="242"/>
    <x v="1"/>
    <x v="91"/>
    <x v="0"/>
    <s v="film &amp; video/documentary"/>
    <x v="40"/>
    <x v="184"/>
    <x v="0"/>
    <x v="4"/>
    <x v="242"/>
    <x v="242"/>
    <x v="0"/>
  </r>
  <r>
    <x v="243"/>
    <x v="243"/>
    <x v="242"/>
    <n v="25000"/>
    <x v="182"/>
    <x v="0"/>
    <s v="US"/>
    <x v="0"/>
    <x v="243"/>
    <x v="243"/>
    <x v="1"/>
    <x v="92"/>
    <x v="0"/>
    <s v="film &amp; video/documentary"/>
    <x v="33"/>
    <x v="185"/>
    <x v="0"/>
    <x v="4"/>
    <x v="243"/>
    <x v="243"/>
    <x v="0"/>
  </r>
  <r>
    <x v="244"/>
    <x v="244"/>
    <x v="243"/>
    <n v="3500"/>
    <x v="183"/>
    <x v="0"/>
    <s v="US"/>
    <x v="0"/>
    <x v="244"/>
    <x v="244"/>
    <x v="1"/>
    <x v="87"/>
    <x v="0"/>
    <s v="film &amp; video/documentary"/>
    <x v="35"/>
    <x v="186"/>
    <x v="0"/>
    <x v="4"/>
    <x v="244"/>
    <x v="244"/>
    <x v="0"/>
  </r>
  <r>
    <x v="245"/>
    <x v="245"/>
    <x v="244"/>
    <n v="5000"/>
    <x v="184"/>
    <x v="0"/>
    <s v="US"/>
    <x v="0"/>
    <x v="245"/>
    <x v="245"/>
    <x v="1"/>
    <x v="93"/>
    <x v="0"/>
    <s v="film &amp; video/documentary"/>
    <x v="3"/>
    <x v="187"/>
    <x v="0"/>
    <x v="4"/>
    <x v="245"/>
    <x v="245"/>
    <x v="0"/>
  </r>
  <r>
    <x v="246"/>
    <x v="246"/>
    <x v="245"/>
    <n v="5000"/>
    <x v="185"/>
    <x v="0"/>
    <s v="US"/>
    <x v="0"/>
    <x v="246"/>
    <x v="246"/>
    <x v="1"/>
    <x v="94"/>
    <x v="0"/>
    <s v="film &amp; video/documentary"/>
    <x v="83"/>
    <x v="188"/>
    <x v="0"/>
    <x v="4"/>
    <x v="246"/>
    <x v="246"/>
    <x v="0"/>
  </r>
  <r>
    <x v="247"/>
    <x v="247"/>
    <x v="246"/>
    <n v="5000"/>
    <x v="186"/>
    <x v="0"/>
    <s v="US"/>
    <x v="0"/>
    <x v="247"/>
    <x v="247"/>
    <x v="1"/>
    <x v="95"/>
    <x v="0"/>
    <s v="film &amp; video/documentary"/>
    <x v="84"/>
    <x v="189"/>
    <x v="0"/>
    <x v="4"/>
    <x v="247"/>
    <x v="247"/>
    <x v="0"/>
  </r>
  <r>
    <x v="248"/>
    <x v="248"/>
    <x v="247"/>
    <n v="85000"/>
    <x v="187"/>
    <x v="0"/>
    <s v="US"/>
    <x v="0"/>
    <x v="248"/>
    <x v="248"/>
    <x v="1"/>
    <x v="96"/>
    <x v="0"/>
    <s v="film &amp; video/documentary"/>
    <x v="7"/>
    <x v="190"/>
    <x v="0"/>
    <x v="4"/>
    <x v="248"/>
    <x v="248"/>
    <x v="0"/>
  </r>
  <r>
    <x v="249"/>
    <x v="249"/>
    <x v="248"/>
    <n v="10000"/>
    <x v="188"/>
    <x v="0"/>
    <s v="US"/>
    <x v="0"/>
    <x v="249"/>
    <x v="249"/>
    <x v="1"/>
    <x v="97"/>
    <x v="0"/>
    <s v="film &amp; video/documentary"/>
    <x v="40"/>
    <x v="191"/>
    <x v="0"/>
    <x v="4"/>
    <x v="249"/>
    <x v="249"/>
    <x v="0"/>
  </r>
  <r>
    <x v="250"/>
    <x v="250"/>
    <x v="249"/>
    <n v="30000"/>
    <x v="189"/>
    <x v="0"/>
    <s v="US"/>
    <x v="0"/>
    <x v="250"/>
    <x v="250"/>
    <x v="1"/>
    <x v="98"/>
    <x v="0"/>
    <s v="film &amp; video/documentary"/>
    <x v="6"/>
    <x v="192"/>
    <x v="0"/>
    <x v="4"/>
    <x v="250"/>
    <x v="250"/>
    <x v="0"/>
  </r>
  <r>
    <x v="251"/>
    <x v="251"/>
    <x v="250"/>
    <n v="3500"/>
    <x v="190"/>
    <x v="0"/>
    <s v="US"/>
    <x v="0"/>
    <x v="251"/>
    <x v="251"/>
    <x v="1"/>
    <x v="99"/>
    <x v="0"/>
    <s v="film &amp; video/documentary"/>
    <x v="9"/>
    <x v="193"/>
    <x v="0"/>
    <x v="4"/>
    <x v="251"/>
    <x v="251"/>
    <x v="0"/>
  </r>
  <r>
    <x v="252"/>
    <x v="252"/>
    <x v="251"/>
    <n v="5000"/>
    <x v="191"/>
    <x v="0"/>
    <s v="US"/>
    <x v="0"/>
    <x v="252"/>
    <x v="252"/>
    <x v="1"/>
    <x v="52"/>
    <x v="0"/>
    <s v="film &amp; video/documentary"/>
    <x v="85"/>
    <x v="194"/>
    <x v="0"/>
    <x v="4"/>
    <x v="252"/>
    <x v="252"/>
    <x v="0"/>
  </r>
  <r>
    <x v="253"/>
    <x v="253"/>
    <x v="252"/>
    <n v="1500"/>
    <x v="192"/>
    <x v="0"/>
    <s v="US"/>
    <x v="0"/>
    <x v="253"/>
    <x v="253"/>
    <x v="1"/>
    <x v="63"/>
    <x v="0"/>
    <s v="film &amp; video/documentary"/>
    <x v="7"/>
    <x v="195"/>
    <x v="0"/>
    <x v="4"/>
    <x v="253"/>
    <x v="253"/>
    <x v="0"/>
  </r>
  <r>
    <x v="254"/>
    <x v="254"/>
    <x v="253"/>
    <n v="24000"/>
    <x v="193"/>
    <x v="0"/>
    <s v="US"/>
    <x v="0"/>
    <x v="254"/>
    <x v="254"/>
    <x v="1"/>
    <x v="100"/>
    <x v="0"/>
    <s v="film &amp; video/documentary"/>
    <x v="16"/>
    <x v="196"/>
    <x v="0"/>
    <x v="4"/>
    <x v="254"/>
    <x v="254"/>
    <x v="0"/>
  </r>
  <r>
    <x v="255"/>
    <x v="255"/>
    <x v="254"/>
    <n v="8000"/>
    <x v="194"/>
    <x v="0"/>
    <s v="US"/>
    <x v="0"/>
    <x v="255"/>
    <x v="255"/>
    <x v="1"/>
    <x v="101"/>
    <x v="0"/>
    <s v="film &amp; video/documentary"/>
    <x v="13"/>
    <x v="197"/>
    <x v="0"/>
    <x v="4"/>
    <x v="255"/>
    <x v="255"/>
    <x v="0"/>
  </r>
  <r>
    <x v="256"/>
    <x v="256"/>
    <x v="255"/>
    <n v="13000"/>
    <x v="195"/>
    <x v="0"/>
    <s v="US"/>
    <x v="0"/>
    <x v="256"/>
    <x v="256"/>
    <x v="1"/>
    <x v="102"/>
    <x v="0"/>
    <s v="film &amp; video/documentary"/>
    <x v="86"/>
    <x v="198"/>
    <x v="0"/>
    <x v="4"/>
    <x v="256"/>
    <x v="256"/>
    <x v="0"/>
  </r>
  <r>
    <x v="257"/>
    <x v="257"/>
    <x v="256"/>
    <n v="35000"/>
    <x v="196"/>
    <x v="0"/>
    <s v="US"/>
    <x v="0"/>
    <x v="257"/>
    <x v="257"/>
    <x v="1"/>
    <x v="103"/>
    <x v="0"/>
    <s v="film &amp; video/documentary"/>
    <x v="13"/>
    <x v="199"/>
    <x v="0"/>
    <x v="4"/>
    <x v="257"/>
    <x v="257"/>
    <x v="0"/>
  </r>
  <r>
    <x v="258"/>
    <x v="258"/>
    <x v="257"/>
    <n v="30000"/>
    <x v="197"/>
    <x v="0"/>
    <s v="US"/>
    <x v="0"/>
    <x v="258"/>
    <x v="258"/>
    <x v="1"/>
    <x v="104"/>
    <x v="0"/>
    <s v="film &amp; video/documentary"/>
    <x v="87"/>
    <x v="200"/>
    <x v="0"/>
    <x v="4"/>
    <x v="258"/>
    <x v="258"/>
    <x v="0"/>
  </r>
  <r>
    <x v="259"/>
    <x v="259"/>
    <x v="258"/>
    <n v="75000"/>
    <x v="198"/>
    <x v="0"/>
    <s v="US"/>
    <x v="0"/>
    <x v="259"/>
    <x v="259"/>
    <x v="1"/>
    <x v="105"/>
    <x v="0"/>
    <s v="film &amp; video/documentary"/>
    <x v="88"/>
    <x v="201"/>
    <x v="0"/>
    <x v="4"/>
    <x v="259"/>
    <x v="259"/>
    <x v="0"/>
  </r>
  <r>
    <x v="260"/>
    <x v="260"/>
    <x v="259"/>
    <n v="10000"/>
    <x v="199"/>
    <x v="0"/>
    <s v="US"/>
    <x v="0"/>
    <x v="260"/>
    <x v="260"/>
    <x v="1"/>
    <x v="106"/>
    <x v="0"/>
    <s v="film &amp; video/documentary"/>
    <x v="6"/>
    <x v="202"/>
    <x v="0"/>
    <x v="4"/>
    <x v="260"/>
    <x v="260"/>
    <x v="0"/>
  </r>
  <r>
    <x v="261"/>
    <x v="261"/>
    <x v="260"/>
    <n v="20000"/>
    <x v="200"/>
    <x v="0"/>
    <s v="US"/>
    <x v="0"/>
    <x v="261"/>
    <x v="261"/>
    <x v="1"/>
    <x v="107"/>
    <x v="0"/>
    <s v="film &amp; video/documentary"/>
    <x v="13"/>
    <x v="203"/>
    <x v="0"/>
    <x v="4"/>
    <x v="261"/>
    <x v="261"/>
    <x v="0"/>
  </r>
  <r>
    <x v="262"/>
    <x v="262"/>
    <x v="261"/>
    <n v="2500"/>
    <x v="44"/>
    <x v="0"/>
    <s v="US"/>
    <x v="0"/>
    <x v="262"/>
    <x v="262"/>
    <x v="1"/>
    <x v="108"/>
    <x v="0"/>
    <s v="film &amp; video/documentary"/>
    <x v="89"/>
    <x v="204"/>
    <x v="0"/>
    <x v="4"/>
    <x v="262"/>
    <x v="262"/>
    <x v="0"/>
  </r>
  <r>
    <x v="263"/>
    <x v="263"/>
    <x v="262"/>
    <n v="25000"/>
    <x v="201"/>
    <x v="0"/>
    <s v="US"/>
    <x v="0"/>
    <x v="263"/>
    <x v="263"/>
    <x v="1"/>
    <x v="109"/>
    <x v="0"/>
    <s v="film &amp; video/documentary"/>
    <x v="90"/>
    <x v="205"/>
    <x v="0"/>
    <x v="4"/>
    <x v="263"/>
    <x v="263"/>
    <x v="0"/>
  </r>
  <r>
    <x v="264"/>
    <x v="264"/>
    <x v="263"/>
    <n v="5000"/>
    <x v="202"/>
    <x v="0"/>
    <s v="US"/>
    <x v="0"/>
    <x v="264"/>
    <x v="264"/>
    <x v="1"/>
    <x v="110"/>
    <x v="0"/>
    <s v="film &amp; video/documentary"/>
    <x v="90"/>
    <x v="206"/>
    <x v="0"/>
    <x v="4"/>
    <x v="264"/>
    <x v="264"/>
    <x v="0"/>
  </r>
  <r>
    <x v="265"/>
    <x v="265"/>
    <x v="264"/>
    <n v="5000"/>
    <x v="203"/>
    <x v="0"/>
    <s v="US"/>
    <x v="0"/>
    <x v="265"/>
    <x v="265"/>
    <x v="1"/>
    <x v="6"/>
    <x v="0"/>
    <s v="film &amp; video/documentary"/>
    <x v="38"/>
    <x v="207"/>
    <x v="0"/>
    <x v="4"/>
    <x v="265"/>
    <x v="265"/>
    <x v="0"/>
  </r>
  <r>
    <x v="266"/>
    <x v="266"/>
    <x v="265"/>
    <n v="1000"/>
    <x v="204"/>
    <x v="0"/>
    <s v="US"/>
    <x v="0"/>
    <x v="266"/>
    <x v="266"/>
    <x v="1"/>
    <x v="17"/>
    <x v="0"/>
    <s v="film &amp; video/documentary"/>
    <x v="91"/>
    <x v="208"/>
    <x v="0"/>
    <x v="4"/>
    <x v="266"/>
    <x v="266"/>
    <x v="0"/>
  </r>
  <r>
    <x v="267"/>
    <x v="267"/>
    <x v="266"/>
    <n v="9850"/>
    <x v="205"/>
    <x v="0"/>
    <s v="GB"/>
    <x v="1"/>
    <x v="267"/>
    <x v="267"/>
    <x v="1"/>
    <x v="111"/>
    <x v="0"/>
    <s v="film &amp; video/documentary"/>
    <x v="88"/>
    <x v="209"/>
    <x v="0"/>
    <x v="4"/>
    <x v="267"/>
    <x v="267"/>
    <x v="0"/>
  </r>
  <r>
    <x v="268"/>
    <x v="268"/>
    <x v="267"/>
    <n v="5000"/>
    <x v="206"/>
    <x v="0"/>
    <s v="US"/>
    <x v="0"/>
    <x v="268"/>
    <x v="268"/>
    <x v="1"/>
    <x v="112"/>
    <x v="0"/>
    <s v="film &amp; video/documentary"/>
    <x v="38"/>
    <x v="210"/>
    <x v="0"/>
    <x v="4"/>
    <x v="268"/>
    <x v="268"/>
    <x v="0"/>
  </r>
  <r>
    <x v="269"/>
    <x v="269"/>
    <x v="268"/>
    <n v="100000"/>
    <x v="207"/>
    <x v="0"/>
    <s v="AU"/>
    <x v="2"/>
    <x v="269"/>
    <x v="269"/>
    <x v="1"/>
    <x v="113"/>
    <x v="0"/>
    <s v="film &amp; video/documentary"/>
    <x v="92"/>
    <x v="211"/>
    <x v="0"/>
    <x v="4"/>
    <x v="269"/>
    <x v="269"/>
    <x v="0"/>
  </r>
  <r>
    <x v="270"/>
    <x v="270"/>
    <x v="269"/>
    <n v="2300"/>
    <x v="208"/>
    <x v="0"/>
    <s v="US"/>
    <x v="0"/>
    <x v="270"/>
    <x v="270"/>
    <x v="1"/>
    <x v="42"/>
    <x v="0"/>
    <s v="film &amp; video/documentary"/>
    <x v="42"/>
    <x v="212"/>
    <x v="0"/>
    <x v="4"/>
    <x v="270"/>
    <x v="270"/>
    <x v="0"/>
  </r>
  <r>
    <x v="271"/>
    <x v="271"/>
    <x v="270"/>
    <n v="30000"/>
    <x v="209"/>
    <x v="0"/>
    <s v="US"/>
    <x v="0"/>
    <x v="271"/>
    <x v="271"/>
    <x v="1"/>
    <x v="114"/>
    <x v="0"/>
    <s v="film &amp; video/documentary"/>
    <x v="2"/>
    <x v="213"/>
    <x v="0"/>
    <x v="4"/>
    <x v="271"/>
    <x v="271"/>
    <x v="0"/>
  </r>
  <r>
    <x v="272"/>
    <x v="272"/>
    <x v="271"/>
    <n v="3000"/>
    <x v="210"/>
    <x v="0"/>
    <s v="US"/>
    <x v="0"/>
    <x v="272"/>
    <x v="272"/>
    <x v="1"/>
    <x v="71"/>
    <x v="0"/>
    <s v="film &amp; video/documentary"/>
    <x v="93"/>
    <x v="214"/>
    <x v="0"/>
    <x v="4"/>
    <x v="272"/>
    <x v="272"/>
    <x v="0"/>
  </r>
  <r>
    <x v="273"/>
    <x v="273"/>
    <x v="272"/>
    <n v="5000"/>
    <x v="211"/>
    <x v="0"/>
    <s v="US"/>
    <x v="0"/>
    <x v="273"/>
    <x v="273"/>
    <x v="1"/>
    <x v="115"/>
    <x v="0"/>
    <s v="film &amp; video/documentary"/>
    <x v="29"/>
    <x v="215"/>
    <x v="0"/>
    <x v="4"/>
    <x v="273"/>
    <x v="273"/>
    <x v="0"/>
  </r>
  <r>
    <x v="274"/>
    <x v="274"/>
    <x v="273"/>
    <n v="4000"/>
    <x v="212"/>
    <x v="0"/>
    <s v="US"/>
    <x v="0"/>
    <x v="274"/>
    <x v="274"/>
    <x v="1"/>
    <x v="116"/>
    <x v="0"/>
    <s v="film &amp; video/documentary"/>
    <x v="94"/>
    <x v="216"/>
    <x v="0"/>
    <x v="4"/>
    <x v="274"/>
    <x v="274"/>
    <x v="0"/>
  </r>
  <r>
    <x v="275"/>
    <x v="275"/>
    <x v="274"/>
    <n v="20000"/>
    <x v="213"/>
    <x v="0"/>
    <s v="US"/>
    <x v="0"/>
    <x v="275"/>
    <x v="275"/>
    <x v="1"/>
    <x v="117"/>
    <x v="0"/>
    <s v="film &amp; video/documentary"/>
    <x v="29"/>
    <x v="217"/>
    <x v="0"/>
    <x v="4"/>
    <x v="275"/>
    <x v="275"/>
    <x v="0"/>
  </r>
  <r>
    <x v="276"/>
    <x v="276"/>
    <x v="275"/>
    <n v="4000"/>
    <x v="214"/>
    <x v="0"/>
    <s v="US"/>
    <x v="0"/>
    <x v="276"/>
    <x v="276"/>
    <x v="1"/>
    <x v="95"/>
    <x v="0"/>
    <s v="film &amp; video/documentary"/>
    <x v="34"/>
    <x v="218"/>
    <x v="0"/>
    <x v="4"/>
    <x v="276"/>
    <x v="276"/>
    <x v="0"/>
  </r>
  <r>
    <x v="277"/>
    <x v="277"/>
    <x v="276"/>
    <n v="65000"/>
    <x v="215"/>
    <x v="0"/>
    <s v="US"/>
    <x v="0"/>
    <x v="277"/>
    <x v="277"/>
    <x v="1"/>
    <x v="118"/>
    <x v="0"/>
    <s v="film &amp; video/documentary"/>
    <x v="5"/>
    <x v="219"/>
    <x v="0"/>
    <x v="4"/>
    <x v="277"/>
    <x v="277"/>
    <x v="0"/>
  </r>
  <r>
    <x v="278"/>
    <x v="278"/>
    <x v="277"/>
    <n v="27000"/>
    <x v="216"/>
    <x v="0"/>
    <s v="US"/>
    <x v="0"/>
    <x v="278"/>
    <x v="278"/>
    <x v="1"/>
    <x v="119"/>
    <x v="0"/>
    <s v="film &amp; video/documentary"/>
    <x v="95"/>
    <x v="220"/>
    <x v="0"/>
    <x v="4"/>
    <x v="278"/>
    <x v="278"/>
    <x v="0"/>
  </r>
  <r>
    <x v="279"/>
    <x v="279"/>
    <x v="278"/>
    <n v="17000"/>
    <x v="217"/>
    <x v="0"/>
    <s v="US"/>
    <x v="0"/>
    <x v="279"/>
    <x v="279"/>
    <x v="1"/>
    <x v="120"/>
    <x v="0"/>
    <s v="film &amp; video/documentary"/>
    <x v="96"/>
    <x v="221"/>
    <x v="0"/>
    <x v="4"/>
    <x v="279"/>
    <x v="279"/>
    <x v="0"/>
  </r>
  <r>
    <x v="280"/>
    <x v="280"/>
    <x v="279"/>
    <n v="75000"/>
    <x v="218"/>
    <x v="0"/>
    <s v="US"/>
    <x v="0"/>
    <x v="280"/>
    <x v="280"/>
    <x v="1"/>
    <x v="121"/>
    <x v="0"/>
    <s v="film &amp; video/documentary"/>
    <x v="94"/>
    <x v="222"/>
    <x v="0"/>
    <x v="4"/>
    <x v="280"/>
    <x v="280"/>
    <x v="0"/>
  </r>
  <r>
    <x v="281"/>
    <x v="281"/>
    <x v="280"/>
    <n v="5500"/>
    <x v="219"/>
    <x v="0"/>
    <s v="US"/>
    <x v="0"/>
    <x v="281"/>
    <x v="281"/>
    <x v="1"/>
    <x v="1"/>
    <x v="0"/>
    <s v="film &amp; video/documentary"/>
    <x v="10"/>
    <x v="223"/>
    <x v="0"/>
    <x v="4"/>
    <x v="281"/>
    <x v="281"/>
    <x v="0"/>
  </r>
  <r>
    <x v="282"/>
    <x v="282"/>
    <x v="281"/>
    <n v="45000"/>
    <x v="220"/>
    <x v="0"/>
    <s v="US"/>
    <x v="0"/>
    <x v="282"/>
    <x v="282"/>
    <x v="1"/>
    <x v="122"/>
    <x v="0"/>
    <s v="film &amp; video/documentary"/>
    <x v="7"/>
    <x v="224"/>
    <x v="0"/>
    <x v="4"/>
    <x v="282"/>
    <x v="282"/>
    <x v="0"/>
  </r>
  <r>
    <x v="283"/>
    <x v="283"/>
    <x v="282"/>
    <n v="18000"/>
    <x v="221"/>
    <x v="0"/>
    <s v="US"/>
    <x v="0"/>
    <x v="283"/>
    <x v="283"/>
    <x v="1"/>
    <x v="91"/>
    <x v="0"/>
    <s v="film &amp; video/documentary"/>
    <x v="35"/>
    <x v="225"/>
    <x v="0"/>
    <x v="4"/>
    <x v="283"/>
    <x v="283"/>
    <x v="0"/>
  </r>
  <r>
    <x v="284"/>
    <x v="284"/>
    <x v="283"/>
    <n v="40000"/>
    <x v="222"/>
    <x v="0"/>
    <s v="US"/>
    <x v="0"/>
    <x v="284"/>
    <x v="284"/>
    <x v="1"/>
    <x v="123"/>
    <x v="0"/>
    <s v="film &amp; video/documentary"/>
    <x v="2"/>
    <x v="226"/>
    <x v="0"/>
    <x v="4"/>
    <x v="284"/>
    <x v="284"/>
    <x v="0"/>
  </r>
  <r>
    <x v="285"/>
    <x v="285"/>
    <x v="284"/>
    <n v="14000"/>
    <x v="223"/>
    <x v="0"/>
    <s v="US"/>
    <x v="0"/>
    <x v="285"/>
    <x v="285"/>
    <x v="1"/>
    <x v="124"/>
    <x v="0"/>
    <s v="film &amp; video/documentary"/>
    <x v="97"/>
    <x v="227"/>
    <x v="0"/>
    <x v="4"/>
    <x v="285"/>
    <x v="285"/>
    <x v="0"/>
  </r>
  <r>
    <x v="286"/>
    <x v="286"/>
    <x v="285"/>
    <n v="15000"/>
    <x v="224"/>
    <x v="0"/>
    <s v="US"/>
    <x v="0"/>
    <x v="286"/>
    <x v="286"/>
    <x v="1"/>
    <x v="125"/>
    <x v="0"/>
    <s v="film &amp; video/documentary"/>
    <x v="15"/>
    <x v="228"/>
    <x v="0"/>
    <x v="4"/>
    <x v="286"/>
    <x v="286"/>
    <x v="0"/>
  </r>
  <r>
    <x v="287"/>
    <x v="287"/>
    <x v="286"/>
    <n v="15000"/>
    <x v="225"/>
    <x v="0"/>
    <s v="US"/>
    <x v="0"/>
    <x v="287"/>
    <x v="287"/>
    <x v="1"/>
    <x v="126"/>
    <x v="0"/>
    <s v="film &amp; video/documentary"/>
    <x v="98"/>
    <x v="229"/>
    <x v="0"/>
    <x v="4"/>
    <x v="287"/>
    <x v="287"/>
    <x v="0"/>
  </r>
  <r>
    <x v="288"/>
    <x v="288"/>
    <x v="287"/>
    <n v="50000"/>
    <x v="226"/>
    <x v="0"/>
    <s v="US"/>
    <x v="0"/>
    <x v="288"/>
    <x v="288"/>
    <x v="1"/>
    <x v="127"/>
    <x v="0"/>
    <s v="film &amp; video/documentary"/>
    <x v="33"/>
    <x v="230"/>
    <x v="0"/>
    <x v="4"/>
    <x v="288"/>
    <x v="288"/>
    <x v="0"/>
  </r>
  <r>
    <x v="289"/>
    <x v="289"/>
    <x v="288"/>
    <n v="15000"/>
    <x v="227"/>
    <x v="0"/>
    <s v="GB"/>
    <x v="1"/>
    <x v="289"/>
    <x v="289"/>
    <x v="1"/>
    <x v="128"/>
    <x v="0"/>
    <s v="film &amp; video/documentary"/>
    <x v="2"/>
    <x v="231"/>
    <x v="0"/>
    <x v="4"/>
    <x v="289"/>
    <x v="289"/>
    <x v="0"/>
  </r>
  <r>
    <x v="290"/>
    <x v="290"/>
    <x v="289"/>
    <n v="4500"/>
    <x v="228"/>
    <x v="0"/>
    <s v="US"/>
    <x v="0"/>
    <x v="290"/>
    <x v="290"/>
    <x v="1"/>
    <x v="129"/>
    <x v="0"/>
    <s v="film &amp; video/documentary"/>
    <x v="13"/>
    <x v="232"/>
    <x v="0"/>
    <x v="4"/>
    <x v="290"/>
    <x v="290"/>
    <x v="0"/>
  </r>
  <r>
    <x v="291"/>
    <x v="291"/>
    <x v="290"/>
    <n v="5000"/>
    <x v="229"/>
    <x v="0"/>
    <s v="US"/>
    <x v="0"/>
    <x v="291"/>
    <x v="291"/>
    <x v="1"/>
    <x v="130"/>
    <x v="0"/>
    <s v="film &amp; video/documentary"/>
    <x v="28"/>
    <x v="233"/>
    <x v="0"/>
    <x v="4"/>
    <x v="291"/>
    <x v="291"/>
    <x v="0"/>
  </r>
  <r>
    <x v="292"/>
    <x v="292"/>
    <x v="291"/>
    <n v="75000"/>
    <x v="230"/>
    <x v="0"/>
    <s v="US"/>
    <x v="0"/>
    <x v="292"/>
    <x v="292"/>
    <x v="1"/>
    <x v="131"/>
    <x v="0"/>
    <s v="film &amp; video/documentary"/>
    <x v="21"/>
    <x v="234"/>
    <x v="0"/>
    <x v="4"/>
    <x v="292"/>
    <x v="292"/>
    <x v="0"/>
  </r>
  <r>
    <x v="293"/>
    <x v="293"/>
    <x v="292"/>
    <n v="26000"/>
    <x v="231"/>
    <x v="0"/>
    <s v="US"/>
    <x v="0"/>
    <x v="293"/>
    <x v="293"/>
    <x v="1"/>
    <x v="132"/>
    <x v="0"/>
    <s v="film &amp; video/documentary"/>
    <x v="7"/>
    <x v="235"/>
    <x v="0"/>
    <x v="4"/>
    <x v="293"/>
    <x v="293"/>
    <x v="0"/>
  </r>
  <r>
    <x v="294"/>
    <x v="294"/>
    <x v="293"/>
    <n v="5000"/>
    <x v="97"/>
    <x v="0"/>
    <s v="US"/>
    <x v="0"/>
    <x v="294"/>
    <x v="294"/>
    <x v="1"/>
    <x v="133"/>
    <x v="0"/>
    <s v="film &amp; video/documentary"/>
    <x v="8"/>
    <x v="101"/>
    <x v="0"/>
    <x v="4"/>
    <x v="294"/>
    <x v="294"/>
    <x v="0"/>
  </r>
  <r>
    <x v="295"/>
    <x v="295"/>
    <x v="294"/>
    <n v="50000"/>
    <x v="232"/>
    <x v="0"/>
    <s v="US"/>
    <x v="0"/>
    <x v="295"/>
    <x v="295"/>
    <x v="1"/>
    <x v="134"/>
    <x v="0"/>
    <s v="film &amp; video/documentary"/>
    <x v="18"/>
    <x v="236"/>
    <x v="0"/>
    <x v="4"/>
    <x v="295"/>
    <x v="295"/>
    <x v="0"/>
  </r>
  <r>
    <x v="296"/>
    <x v="296"/>
    <x v="295"/>
    <n v="25000"/>
    <x v="233"/>
    <x v="0"/>
    <s v="US"/>
    <x v="0"/>
    <x v="296"/>
    <x v="296"/>
    <x v="1"/>
    <x v="135"/>
    <x v="0"/>
    <s v="film &amp; video/documentary"/>
    <x v="17"/>
    <x v="237"/>
    <x v="0"/>
    <x v="4"/>
    <x v="296"/>
    <x v="296"/>
    <x v="0"/>
  </r>
  <r>
    <x v="297"/>
    <x v="297"/>
    <x v="296"/>
    <n v="20000"/>
    <x v="234"/>
    <x v="0"/>
    <s v="US"/>
    <x v="0"/>
    <x v="297"/>
    <x v="297"/>
    <x v="1"/>
    <x v="136"/>
    <x v="0"/>
    <s v="film &amp; video/documentary"/>
    <x v="7"/>
    <x v="238"/>
    <x v="0"/>
    <x v="4"/>
    <x v="297"/>
    <x v="297"/>
    <x v="0"/>
  </r>
  <r>
    <x v="298"/>
    <x v="298"/>
    <x v="297"/>
    <n v="126000"/>
    <x v="235"/>
    <x v="0"/>
    <s v="US"/>
    <x v="0"/>
    <x v="298"/>
    <x v="298"/>
    <x v="1"/>
    <x v="137"/>
    <x v="0"/>
    <s v="film &amp; video/documentary"/>
    <x v="15"/>
    <x v="239"/>
    <x v="0"/>
    <x v="4"/>
    <x v="298"/>
    <x v="298"/>
    <x v="0"/>
  </r>
  <r>
    <x v="299"/>
    <x v="299"/>
    <x v="298"/>
    <n v="10000"/>
    <x v="236"/>
    <x v="0"/>
    <s v="US"/>
    <x v="0"/>
    <x v="299"/>
    <x v="299"/>
    <x v="1"/>
    <x v="138"/>
    <x v="0"/>
    <s v="film &amp; video/documentary"/>
    <x v="99"/>
    <x v="240"/>
    <x v="0"/>
    <x v="4"/>
    <x v="299"/>
    <x v="299"/>
    <x v="0"/>
  </r>
  <r>
    <x v="300"/>
    <x v="300"/>
    <x v="299"/>
    <n v="25000"/>
    <x v="237"/>
    <x v="0"/>
    <s v="US"/>
    <x v="0"/>
    <x v="300"/>
    <x v="300"/>
    <x v="1"/>
    <x v="139"/>
    <x v="0"/>
    <s v="film &amp; video/documentary"/>
    <x v="21"/>
    <x v="241"/>
    <x v="0"/>
    <x v="4"/>
    <x v="300"/>
    <x v="300"/>
    <x v="0"/>
  </r>
  <r>
    <x v="301"/>
    <x v="301"/>
    <x v="300"/>
    <n v="13000"/>
    <x v="238"/>
    <x v="0"/>
    <s v="US"/>
    <x v="0"/>
    <x v="301"/>
    <x v="301"/>
    <x v="1"/>
    <x v="140"/>
    <x v="0"/>
    <s v="film &amp; video/documentary"/>
    <x v="17"/>
    <x v="242"/>
    <x v="0"/>
    <x v="4"/>
    <x v="301"/>
    <x v="301"/>
    <x v="0"/>
  </r>
  <r>
    <x v="302"/>
    <x v="302"/>
    <x v="301"/>
    <n v="10000"/>
    <x v="239"/>
    <x v="0"/>
    <s v="US"/>
    <x v="0"/>
    <x v="302"/>
    <x v="302"/>
    <x v="1"/>
    <x v="52"/>
    <x v="0"/>
    <s v="film &amp; video/documentary"/>
    <x v="8"/>
    <x v="243"/>
    <x v="0"/>
    <x v="4"/>
    <x v="302"/>
    <x v="302"/>
    <x v="0"/>
  </r>
  <r>
    <x v="303"/>
    <x v="303"/>
    <x v="302"/>
    <n v="3000"/>
    <x v="240"/>
    <x v="0"/>
    <s v="US"/>
    <x v="0"/>
    <x v="303"/>
    <x v="303"/>
    <x v="1"/>
    <x v="141"/>
    <x v="0"/>
    <s v="film &amp; video/documentary"/>
    <x v="0"/>
    <x v="244"/>
    <x v="0"/>
    <x v="4"/>
    <x v="303"/>
    <x v="303"/>
    <x v="0"/>
  </r>
  <r>
    <x v="304"/>
    <x v="304"/>
    <x v="303"/>
    <n v="3400"/>
    <x v="241"/>
    <x v="0"/>
    <s v="US"/>
    <x v="0"/>
    <x v="304"/>
    <x v="304"/>
    <x v="1"/>
    <x v="142"/>
    <x v="0"/>
    <s v="film &amp; video/documentary"/>
    <x v="100"/>
    <x v="245"/>
    <x v="0"/>
    <x v="4"/>
    <x v="304"/>
    <x v="304"/>
    <x v="0"/>
  </r>
  <r>
    <x v="305"/>
    <x v="305"/>
    <x v="304"/>
    <n v="7500"/>
    <x v="242"/>
    <x v="0"/>
    <s v="US"/>
    <x v="0"/>
    <x v="305"/>
    <x v="305"/>
    <x v="1"/>
    <x v="143"/>
    <x v="0"/>
    <s v="film &amp; video/documentary"/>
    <x v="22"/>
    <x v="246"/>
    <x v="0"/>
    <x v="4"/>
    <x v="305"/>
    <x v="305"/>
    <x v="0"/>
  </r>
  <r>
    <x v="306"/>
    <x v="306"/>
    <x v="305"/>
    <n v="1000"/>
    <x v="243"/>
    <x v="0"/>
    <s v="US"/>
    <x v="0"/>
    <x v="306"/>
    <x v="306"/>
    <x v="1"/>
    <x v="144"/>
    <x v="0"/>
    <s v="film &amp; video/documentary"/>
    <x v="101"/>
    <x v="247"/>
    <x v="0"/>
    <x v="4"/>
    <x v="306"/>
    <x v="306"/>
    <x v="0"/>
  </r>
  <r>
    <x v="307"/>
    <x v="307"/>
    <x v="306"/>
    <n v="22000"/>
    <x v="244"/>
    <x v="0"/>
    <s v="US"/>
    <x v="0"/>
    <x v="307"/>
    <x v="307"/>
    <x v="1"/>
    <x v="145"/>
    <x v="0"/>
    <s v="film &amp; video/documentary"/>
    <x v="38"/>
    <x v="248"/>
    <x v="0"/>
    <x v="4"/>
    <x v="307"/>
    <x v="307"/>
    <x v="0"/>
  </r>
  <r>
    <x v="308"/>
    <x v="308"/>
    <x v="307"/>
    <n v="12000"/>
    <x v="245"/>
    <x v="0"/>
    <s v="US"/>
    <x v="0"/>
    <x v="308"/>
    <x v="308"/>
    <x v="1"/>
    <x v="91"/>
    <x v="0"/>
    <s v="film &amp; video/documentary"/>
    <x v="6"/>
    <x v="249"/>
    <x v="0"/>
    <x v="4"/>
    <x v="308"/>
    <x v="308"/>
    <x v="0"/>
  </r>
  <r>
    <x v="309"/>
    <x v="309"/>
    <x v="308"/>
    <n v="18000"/>
    <x v="246"/>
    <x v="0"/>
    <s v="US"/>
    <x v="0"/>
    <x v="309"/>
    <x v="309"/>
    <x v="1"/>
    <x v="146"/>
    <x v="0"/>
    <s v="film &amp; video/documentary"/>
    <x v="17"/>
    <x v="250"/>
    <x v="0"/>
    <x v="4"/>
    <x v="309"/>
    <x v="309"/>
    <x v="0"/>
  </r>
  <r>
    <x v="310"/>
    <x v="310"/>
    <x v="309"/>
    <n v="1000"/>
    <x v="247"/>
    <x v="0"/>
    <s v="US"/>
    <x v="0"/>
    <x v="310"/>
    <x v="310"/>
    <x v="1"/>
    <x v="17"/>
    <x v="0"/>
    <s v="film &amp; video/documentary"/>
    <x v="3"/>
    <x v="251"/>
    <x v="0"/>
    <x v="4"/>
    <x v="310"/>
    <x v="310"/>
    <x v="0"/>
  </r>
  <r>
    <x v="311"/>
    <x v="311"/>
    <x v="310"/>
    <n v="20000"/>
    <x v="248"/>
    <x v="0"/>
    <s v="US"/>
    <x v="0"/>
    <x v="311"/>
    <x v="311"/>
    <x v="1"/>
    <x v="3"/>
    <x v="0"/>
    <s v="film &amp; video/documentary"/>
    <x v="3"/>
    <x v="252"/>
    <x v="0"/>
    <x v="4"/>
    <x v="311"/>
    <x v="311"/>
    <x v="0"/>
  </r>
  <r>
    <x v="312"/>
    <x v="312"/>
    <x v="311"/>
    <n v="8000"/>
    <x v="249"/>
    <x v="0"/>
    <s v="US"/>
    <x v="0"/>
    <x v="312"/>
    <x v="312"/>
    <x v="1"/>
    <x v="96"/>
    <x v="0"/>
    <s v="film &amp; video/documentary"/>
    <x v="20"/>
    <x v="253"/>
    <x v="0"/>
    <x v="4"/>
    <x v="312"/>
    <x v="312"/>
    <x v="0"/>
  </r>
  <r>
    <x v="313"/>
    <x v="313"/>
    <x v="312"/>
    <n v="17000"/>
    <x v="250"/>
    <x v="0"/>
    <s v="US"/>
    <x v="0"/>
    <x v="313"/>
    <x v="313"/>
    <x v="1"/>
    <x v="147"/>
    <x v="0"/>
    <s v="film &amp; video/documentary"/>
    <x v="2"/>
    <x v="181"/>
    <x v="0"/>
    <x v="4"/>
    <x v="313"/>
    <x v="313"/>
    <x v="0"/>
  </r>
  <r>
    <x v="314"/>
    <x v="314"/>
    <x v="313"/>
    <n v="1000"/>
    <x v="251"/>
    <x v="0"/>
    <s v="US"/>
    <x v="0"/>
    <x v="314"/>
    <x v="314"/>
    <x v="1"/>
    <x v="148"/>
    <x v="0"/>
    <s v="film &amp; video/documentary"/>
    <x v="102"/>
    <x v="254"/>
    <x v="0"/>
    <x v="4"/>
    <x v="314"/>
    <x v="314"/>
    <x v="0"/>
  </r>
  <r>
    <x v="315"/>
    <x v="315"/>
    <x v="314"/>
    <n v="25000"/>
    <x v="252"/>
    <x v="0"/>
    <s v="US"/>
    <x v="0"/>
    <x v="315"/>
    <x v="315"/>
    <x v="1"/>
    <x v="149"/>
    <x v="0"/>
    <s v="film &amp; video/documentary"/>
    <x v="7"/>
    <x v="255"/>
    <x v="0"/>
    <x v="4"/>
    <x v="315"/>
    <x v="315"/>
    <x v="0"/>
  </r>
  <r>
    <x v="316"/>
    <x v="316"/>
    <x v="315"/>
    <n v="15000"/>
    <x v="253"/>
    <x v="0"/>
    <s v="CA"/>
    <x v="5"/>
    <x v="316"/>
    <x v="316"/>
    <x v="1"/>
    <x v="150"/>
    <x v="0"/>
    <s v="film &amp; video/documentary"/>
    <x v="35"/>
    <x v="256"/>
    <x v="0"/>
    <x v="4"/>
    <x v="316"/>
    <x v="316"/>
    <x v="0"/>
  </r>
  <r>
    <x v="317"/>
    <x v="317"/>
    <x v="316"/>
    <n v="30000"/>
    <x v="254"/>
    <x v="0"/>
    <s v="US"/>
    <x v="0"/>
    <x v="317"/>
    <x v="317"/>
    <x v="1"/>
    <x v="151"/>
    <x v="0"/>
    <s v="film &amp; video/documentary"/>
    <x v="7"/>
    <x v="257"/>
    <x v="0"/>
    <x v="4"/>
    <x v="317"/>
    <x v="317"/>
    <x v="0"/>
  </r>
  <r>
    <x v="318"/>
    <x v="318"/>
    <x v="317"/>
    <n v="5000"/>
    <x v="255"/>
    <x v="0"/>
    <s v="US"/>
    <x v="0"/>
    <x v="318"/>
    <x v="318"/>
    <x v="1"/>
    <x v="4"/>
    <x v="0"/>
    <s v="film &amp; video/documentary"/>
    <x v="103"/>
    <x v="34"/>
    <x v="0"/>
    <x v="4"/>
    <x v="318"/>
    <x v="318"/>
    <x v="0"/>
  </r>
  <r>
    <x v="319"/>
    <x v="319"/>
    <x v="318"/>
    <n v="5000"/>
    <x v="256"/>
    <x v="0"/>
    <s v="US"/>
    <x v="0"/>
    <x v="319"/>
    <x v="319"/>
    <x v="1"/>
    <x v="13"/>
    <x v="0"/>
    <s v="film &amp; video/documentary"/>
    <x v="40"/>
    <x v="258"/>
    <x v="0"/>
    <x v="4"/>
    <x v="319"/>
    <x v="319"/>
    <x v="0"/>
  </r>
  <r>
    <x v="320"/>
    <x v="320"/>
    <x v="319"/>
    <n v="20000"/>
    <x v="257"/>
    <x v="0"/>
    <s v="GB"/>
    <x v="1"/>
    <x v="320"/>
    <x v="320"/>
    <x v="1"/>
    <x v="150"/>
    <x v="0"/>
    <s v="film &amp; video/documentary"/>
    <x v="13"/>
    <x v="259"/>
    <x v="0"/>
    <x v="4"/>
    <x v="320"/>
    <x v="320"/>
    <x v="0"/>
  </r>
  <r>
    <x v="321"/>
    <x v="321"/>
    <x v="320"/>
    <n v="35000"/>
    <x v="258"/>
    <x v="0"/>
    <s v="DE"/>
    <x v="3"/>
    <x v="321"/>
    <x v="321"/>
    <x v="1"/>
    <x v="152"/>
    <x v="0"/>
    <s v="film &amp; video/documentary"/>
    <x v="33"/>
    <x v="260"/>
    <x v="0"/>
    <x v="4"/>
    <x v="321"/>
    <x v="321"/>
    <x v="0"/>
  </r>
  <r>
    <x v="322"/>
    <x v="322"/>
    <x v="321"/>
    <n v="25000"/>
    <x v="259"/>
    <x v="0"/>
    <s v="US"/>
    <x v="0"/>
    <x v="322"/>
    <x v="322"/>
    <x v="1"/>
    <x v="153"/>
    <x v="0"/>
    <s v="film &amp; video/documentary"/>
    <x v="29"/>
    <x v="261"/>
    <x v="0"/>
    <x v="4"/>
    <x v="322"/>
    <x v="322"/>
    <x v="0"/>
  </r>
  <r>
    <x v="323"/>
    <x v="323"/>
    <x v="322"/>
    <n v="5400"/>
    <x v="260"/>
    <x v="0"/>
    <s v="US"/>
    <x v="0"/>
    <x v="323"/>
    <x v="323"/>
    <x v="1"/>
    <x v="6"/>
    <x v="0"/>
    <s v="film &amp; video/documentary"/>
    <x v="4"/>
    <x v="262"/>
    <x v="0"/>
    <x v="4"/>
    <x v="323"/>
    <x v="323"/>
    <x v="0"/>
  </r>
  <r>
    <x v="324"/>
    <x v="324"/>
    <x v="323"/>
    <n v="8500"/>
    <x v="261"/>
    <x v="0"/>
    <s v="US"/>
    <x v="0"/>
    <x v="324"/>
    <x v="324"/>
    <x v="1"/>
    <x v="141"/>
    <x v="0"/>
    <s v="film &amp; video/documentary"/>
    <x v="21"/>
    <x v="263"/>
    <x v="0"/>
    <x v="4"/>
    <x v="324"/>
    <x v="324"/>
    <x v="0"/>
  </r>
  <r>
    <x v="325"/>
    <x v="325"/>
    <x v="324"/>
    <n v="50000"/>
    <x v="262"/>
    <x v="0"/>
    <s v="US"/>
    <x v="0"/>
    <x v="325"/>
    <x v="325"/>
    <x v="1"/>
    <x v="154"/>
    <x v="0"/>
    <s v="film &amp; video/documentary"/>
    <x v="3"/>
    <x v="264"/>
    <x v="0"/>
    <x v="4"/>
    <x v="325"/>
    <x v="325"/>
    <x v="0"/>
  </r>
  <r>
    <x v="326"/>
    <x v="326"/>
    <x v="325"/>
    <n v="150000"/>
    <x v="263"/>
    <x v="0"/>
    <s v="US"/>
    <x v="0"/>
    <x v="326"/>
    <x v="326"/>
    <x v="1"/>
    <x v="155"/>
    <x v="0"/>
    <s v="film &amp; video/documentary"/>
    <x v="40"/>
    <x v="265"/>
    <x v="0"/>
    <x v="4"/>
    <x v="326"/>
    <x v="326"/>
    <x v="0"/>
  </r>
  <r>
    <x v="327"/>
    <x v="327"/>
    <x v="326"/>
    <n v="4000"/>
    <x v="264"/>
    <x v="0"/>
    <s v="US"/>
    <x v="0"/>
    <x v="327"/>
    <x v="327"/>
    <x v="1"/>
    <x v="69"/>
    <x v="0"/>
    <s v="film &amp; video/documentary"/>
    <x v="104"/>
    <x v="266"/>
    <x v="0"/>
    <x v="4"/>
    <x v="327"/>
    <x v="327"/>
    <x v="0"/>
  </r>
  <r>
    <x v="328"/>
    <x v="328"/>
    <x v="327"/>
    <n v="75000"/>
    <x v="265"/>
    <x v="0"/>
    <s v="US"/>
    <x v="0"/>
    <x v="328"/>
    <x v="328"/>
    <x v="1"/>
    <x v="156"/>
    <x v="0"/>
    <s v="film &amp; video/documentary"/>
    <x v="3"/>
    <x v="267"/>
    <x v="0"/>
    <x v="4"/>
    <x v="328"/>
    <x v="328"/>
    <x v="0"/>
  </r>
  <r>
    <x v="329"/>
    <x v="329"/>
    <x v="328"/>
    <n v="10000"/>
    <x v="266"/>
    <x v="0"/>
    <s v="US"/>
    <x v="0"/>
    <x v="329"/>
    <x v="329"/>
    <x v="1"/>
    <x v="157"/>
    <x v="0"/>
    <s v="film &amp; video/documentary"/>
    <x v="6"/>
    <x v="268"/>
    <x v="0"/>
    <x v="4"/>
    <x v="329"/>
    <x v="329"/>
    <x v="0"/>
  </r>
  <r>
    <x v="330"/>
    <x v="330"/>
    <x v="329"/>
    <n v="35000"/>
    <x v="267"/>
    <x v="0"/>
    <s v="US"/>
    <x v="0"/>
    <x v="330"/>
    <x v="330"/>
    <x v="1"/>
    <x v="158"/>
    <x v="0"/>
    <s v="film &amp; video/documentary"/>
    <x v="21"/>
    <x v="269"/>
    <x v="0"/>
    <x v="4"/>
    <x v="330"/>
    <x v="330"/>
    <x v="0"/>
  </r>
  <r>
    <x v="331"/>
    <x v="331"/>
    <x v="330"/>
    <n v="40000"/>
    <x v="268"/>
    <x v="0"/>
    <s v="US"/>
    <x v="0"/>
    <x v="331"/>
    <x v="331"/>
    <x v="1"/>
    <x v="159"/>
    <x v="0"/>
    <s v="film &amp; video/documentary"/>
    <x v="13"/>
    <x v="270"/>
    <x v="0"/>
    <x v="4"/>
    <x v="331"/>
    <x v="331"/>
    <x v="0"/>
  </r>
  <r>
    <x v="332"/>
    <x v="332"/>
    <x v="331"/>
    <n v="100000"/>
    <x v="269"/>
    <x v="0"/>
    <s v="US"/>
    <x v="0"/>
    <x v="332"/>
    <x v="332"/>
    <x v="1"/>
    <x v="160"/>
    <x v="0"/>
    <s v="film &amp; video/documentary"/>
    <x v="40"/>
    <x v="271"/>
    <x v="0"/>
    <x v="4"/>
    <x v="332"/>
    <x v="332"/>
    <x v="0"/>
  </r>
  <r>
    <x v="333"/>
    <x v="333"/>
    <x v="332"/>
    <n v="40000"/>
    <x v="270"/>
    <x v="0"/>
    <s v="US"/>
    <x v="0"/>
    <x v="333"/>
    <x v="333"/>
    <x v="1"/>
    <x v="161"/>
    <x v="0"/>
    <s v="film &amp; video/documentary"/>
    <x v="105"/>
    <x v="272"/>
    <x v="0"/>
    <x v="4"/>
    <x v="333"/>
    <x v="333"/>
    <x v="0"/>
  </r>
  <r>
    <x v="334"/>
    <x v="334"/>
    <x v="333"/>
    <n v="10000"/>
    <x v="271"/>
    <x v="0"/>
    <s v="US"/>
    <x v="0"/>
    <x v="334"/>
    <x v="334"/>
    <x v="1"/>
    <x v="50"/>
    <x v="0"/>
    <s v="film &amp; video/documentary"/>
    <x v="7"/>
    <x v="273"/>
    <x v="0"/>
    <x v="4"/>
    <x v="334"/>
    <x v="334"/>
    <x v="0"/>
  </r>
  <r>
    <x v="335"/>
    <x v="335"/>
    <x v="334"/>
    <n v="8500"/>
    <x v="272"/>
    <x v="0"/>
    <s v="US"/>
    <x v="0"/>
    <x v="335"/>
    <x v="335"/>
    <x v="1"/>
    <x v="144"/>
    <x v="0"/>
    <s v="film &amp; video/documentary"/>
    <x v="33"/>
    <x v="274"/>
    <x v="0"/>
    <x v="4"/>
    <x v="335"/>
    <x v="335"/>
    <x v="0"/>
  </r>
  <r>
    <x v="336"/>
    <x v="336"/>
    <x v="335"/>
    <n v="25000"/>
    <x v="273"/>
    <x v="0"/>
    <s v="US"/>
    <x v="0"/>
    <x v="336"/>
    <x v="336"/>
    <x v="1"/>
    <x v="131"/>
    <x v="0"/>
    <s v="film &amp; video/documentary"/>
    <x v="16"/>
    <x v="275"/>
    <x v="0"/>
    <x v="4"/>
    <x v="336"/>
    <x v="336"/>
    <x v="0"/>
  </r>
  <r>
    <x v="337"/>
    <x v="337"/>
    <x v="336"/>
    <n v="3000"/>
    <x v="274"/>
    <x v="0"/>
    <s v="US"/>
    <x v="0"/>
    <x v="337"/>
    <x v="337"/>
    <x v="1"/>
    <x v="162"/>
    <x v="0"/>
    <s v="film &amp; video/documentary"/>
    <x v="7"/>
    <x v="276"/>
    <x v="0"/>
    <x v="4"/>
    <x v="337"/>
    <x v="337"/>
    <x v="0"/>
  </r>
  <r>
    <x v="338"/>
    <x v="338"/>
    <x v="337"/>
    <n v="15000"/>
    <x v="275"/>
    <x v="0"/>
    <s v="US"/>
    <x v="0"/>
    <x v="338"/>
    <x v="338"/>
    <x v="1"/>
    <x v="163"/>
    <x v="0"/>
    <s v="film &amp; video/documentary"/>
    <x v="5"/>
    <x v="277"/>
    <x v="0"/>
    <x v="4"/>
    <x v="338"/>
    <x v="338"/>
    <x v="0"/>
  </r>
  <r>
    <x v="339"/>
    <x v="339"/>
    <x v="338"/>
    <n v="6000"/>
    <x v="276"/>
    <x v="0"/>
    <s v="US"/>
    <x v="0"/>
    <x v="339"/>
    <x v="339"/>
    <x v="1"/>
    <x v="30"/>
    <x v="0"/>
    <s v="film &amp; video/documentary"/>
    <x v="29"/>
    <x v="278"/>
    <x v="0"/>
    <x v="4"/>
    <x v="339"/>
    <x v="339"/>
    <x v="0"/>
  </r>
  <r>
    <x v="340"/>
    <x v="340"/>
    <x v="339"/>
    <n v="35000"/>
    <x v="277"/>
    <x v="0"/>
    <s v="US"/>
    <x v="0"/>
    <x v="340"/>
    <x v="340"/>
    <x v="1"/>
    <x v="164"/>
    <x v="0"/>
    <s v="film &amp; video/documentary"/>
    <x v="105"/>
    <x v="279"/>
    <x v="0"/>
    <x v="4"/>
    <x v="340"/>
    <x v="340"/>
    <x v="0"/>
  </r>
  <r>
    <x v="341"/>
    <x v="341"/>
    <x v="340"/>
    <n v="3500"/>
    <x v="278"/>
    <x v="0"/>
    <s v="US"/>
    <x v="0"/>
    <x v="341"/>
    <x v="341"/>
    <x v="1"/>
    <x v="165"/>
    <x v="0"/>
    <s v="film &amp; video/documentary"/>
    <x v="13"/>
    <x v="280"/>
    <x v="0"/>
    <x v="4"/>
    <x v="341"/>
    <x v="341"/>
    <x v="0"/>
  </r>
  <r>
    <x v="342"/>
    <x v="342"/>
    <x v="341"/>
    <n v="55000"/>
    <x v="279"/>
    <x v="0"/>
    <s v="US"/>
    <x v="0"/>
    <x v="342"/>
    <x v="342"/>
    <x v="1"/>
    <x v="166"/>
    <x v="0"/>
    <s v="film &amp; video/documentary"/>
    <x v="8"/>
    <x v="281"/>
    <x v="0"/>
    <x v="4"/>
    <x v="342"/>
    <x v="342"/>
    <x v="0"/>
  </r>
  <r>
    <x v="343"/>
    <x v="343"/>
    <x v="342"/>
    <n v="30000"/>
    <x v="280"/>
    <x v="0"/>
    <s v="US"/>
    <x v="0"/>
    <x v="343"/>
    <x v="343"/>
    <x v="1"/>
    <x v="167"/>
    <x v="0"/>
    <s v="film &amp; video/documentary"/>
    <x v="21"/>
    <x v="282"/>
    <x v="0"/>
    <x v="4"/>
    <x v="343"/>
    <x v="343"/>
    <x v="0"/>
  </r>
  <r>
    <x v="344"/>
    <x v="344"/>
    <x v="343"/>
    <n v="33500"/>
    <x v="281"/>
    <x v="0"/>
    <s v="US"/>
    <x v="0"/>
    <x v="344"/>
    <x v="344"/>
    <x v="1"/>
    <x v="168"/>
    <x v="0"/>
    <s v="film &amp; video/documentary"/>
    <x v="21"/>
    <x v="283"/>
    <x v="0"/>
    <x v="4"/>
    <x v="344"/>
    <x v="344"/>
    <x v="0"/>
  </r>
  <r>
    <x v="345"/>
    <x v="345"/>
    <x v="344"/>
    <n v="14500"/>
    <x v="282"/>
    <x v="0"/>
    <s v="US"/>
    <x v="0"/>
    <x v="345"/>
    <x v="345"/>
    <x v="1"/>
    <x v="122"/>
    <x v="0"/>
    <s v="film &amp; video/documentary"/>
    <x v="4"/>
    <x v="284"/>
    <x v="0"/>
    <x v="4"/>
    <x v="345"/>
    <x v="345"/>
    <x v="0"/>
  </r>
  <r>
    <x v="346"/>
    <x v="346"/>
    <x v="345"/>
    <n v="10000"/>
    <x v="283"/>
    <x v="0"/>
    <s v="US"/>
    <x v="0"/>
    <x v="346"/>
    <x v="346"/>
    <x v="1"/>
    <x v="101"/>
    <x v="0"/>
    <s v="film &amp; video/documentary"/>
    <x v="106"/>
    <x v="285"/>
    <x v="0"/>
    <x v="4"/>
    <x v="346"/>
    <x v="346"/>
    <x v="0"/>
  </r>
  <r>
    <x v="347"/>
    <x v="347"/>
    <x v="346"/>
    <n v="40000"/>
    <x v="284"/>
    <x v="0"/>
    <s v="US"/>
    <x v="0"/>
    <x v="347"/>
    <x v="347"/>
    <x v="1"/>
    <x v="169"/>
    <x v="0"/>
    <s v="film &amp; video/documentary"/>
    <x v="20"/>
    <x v="286"/>
    <x v="0"/>
    <x v="4"/>
    <x v="347"/>
    <x v="347"/>
    <x v="0"/>
  </r>
  <r>
    <x v="348"/>
    <x v="348"/>
    <x v="347"/>
    <n v="10000"/>
    <x v="285"/>
    <x v="0"/>
    <s v="US"/>
    <x v="0"/>
    <x v="348"/>
    <x v="348"/>
    <x v="1"/>
    <x v="46"/>
    <x v="0"/>
    <s v="film &amp; video/documentary"/>
    <x v="33"/>
    <x v="287"/>
    <x v="0"/>
    <x v="4"/>
    <x v="348"/>
    <x v="348"/>
    <x v="0"/>
  </r>
  <r>
    <x v="349"/>
    <x v="349"/>
    <x v="348"/>
    <n v="11260"/>
    <x v="286"/>
    <x v="0"/>
    <s v="US"/>
    <x v="0"/>
    <x v="349"/>
    <x v="349"/>
    <x v="1"/>
    <x v="157"/>
    <x v="0"/>
    <s v="film &amp; video/documentary"/>
    <x v="13"/>
    <x v="288"/>
    <x v="0"/>
    <x v="4"/>
    <x v="349"/>
    <x v="349"/>
    <x v="0"/>
  </r>
  <r>
    <x v="350"/>
    <x v="350"/>
    <x v="349"/>
    <n v="25000"/>
    <x v="287"/>
    <x v="0"/>
    <s v="US"/>
    <x v="0"/>
    <x v="350"/>
    <x v="350"/>
    <x v="1"/>
    <x v="170"/>
    <x v="0"/>
    <s v="film &amp; video/documentary"/>
    <x v="41"/>
    <x v="289"/>
    <x v="0"/>
    <x v="4"/>
    <x v="350"/>
    <x v="350"/>
    <x v="0"/>
  </r>
  <r>
    <x v="351"/>
    <x v="351"/>
    <x v="350"/>
    <n v="34000"/>
    <x v="288"/>
    <x v="0"/>
    <s v="ES"/>
    <x v="3"/>
    <x v="351"/>
    <x v="351"/>
    <x v="1"/>
    <x v="171"/>
    <x v="0"/>
    <s v="film &amp; video/documentary"/>
    <x v="37"/>
    <x v="290"/>
    <x v="0"/>
    <x v="4"/>
    <x v="351"/>
    <x v="351"/>
    <x v="0"/>
  </r>
  <r>
    <x v="352"/>
    <x v="352"/>
    <x v="351"/>
    <n v="10000"/>
    <x v="289"/>
    <x v="0"/>
    <s v="US"/>
    <x v="0"/>
    <x v="352"/>
    <x v="352"/>
    <x v="1"/>
    <x v="172"/>
    <x v="0"/>
    <s v="film &amp; video/documentary"/>
    <x v="16"/>
    <x v="291"/>
    <x v="0"/>
    <x v="4"/>
    <x v="352"/>
    <x v="352"/>
    <x v="0"/>
  </r>
  <r>
    <x v="353"/>
    <x v="353"/>
    <x v="352"/>
    <n v="58425"/>
    <x v="290"/>
    <x v="0"/>
    <s v="US"/>
    <x v="0"/>
    <x v="353"/>
    <x v="353"/>
    <x v="1"/>
    <x v="173"/>
    <x v="0"/>
    <s v="film &amp; video/documentary"/>
    <x v="15"/>
    <x v="292"/>
    <x v="0"/>
    <x v="4"/>
    <x v="353"/>
    <x v="353"/>
    <x v="0"/>
  </r>
  <r>
    <x v="354"/>
    <x v="354"/>
    <x v="353"/>
    <n v="3500"/>
    <x v="291"/>
    <x v="0"/>
    <s v="US"/>
    <x v="0"/>
    <x v="354"/>
    <x v="354"/>
    <x v="1"/>
    <x v="60"/>
    <x v="0"/>
    <s v="film &amp; video/documentary"/>
    <x v="3"/>
    <x v="293"/>
    <x v="0"/>
    <x v="4"/>
    <x v="354"/>
    <x v="354"/>
    <x v="0"/>
  </r>
  <r>
    <x v="355"/>
    <x v="355"/>
    <x v="354"/>
    <n v="35000"/>
    <x v="292"/>
    <x v="0"/>
    <s v="US"/>
    <x v="0"/>
    <x v="355"/>
    <x v="355"/>
    <x v="1"/>
    <x v="111"/>
    <x v="0"/>
    <s v="film &amp; video/documentary"/>
    <x v="31"/>
    <x v="294"/>
    <x v="0"/>
    <x v="4"/>
    <x v="355"/>
    <x v="355"/>
    <x v="0"/>
  </r>
  <r>
    <x v="356"/>
    <x v="356"/>
    <x v="355"/>
    <n v="7500"/>
    <x v="293"/>
    <x v="0"/>
    <s v="US"/>
    <x v="0"/>
    <x v="356"/>
    <x v="356"/>
    <x v="1"/>
    <x v="174"/>
    <x v="0"/>
    <s v="film &amp; video/documentary"/>
    <x v="33"/>
    <x v="295"/>
    <x v="0"/>
    <x v="4"/>
    <x v="356"/>
    <x v="356"/>
    <x v="0"/>
  </r>
  <r>
    <x v="357"/>
    <x v="357"/>
    <x v="356"/>
    <n v="15000"/>
    <x v="294"/>
    <x v="0"/>
    <s v="US"/>
    <x v="0"/>
    <x v="357"/>
    <x v="357"/>
    <x v="1"/>
    <x v="175"/>
    <x v="0"/>
    <s v="film &amp; video/documentary"/>
    <x v="107"/>
    <x v="296"/>
    <x v="0"/>
    <x v="4"/>
    <x v="357"/>
    <x v="357"/>
    <x v="0"/>
  </r>
  <r>
    <x v="358"/>
    <x v="358"/>
    <x v="357"/>
    <n v="50000"/>
    <x v="295"/>
    <x v="0"/>
    <s v="US"/>
    <x v="0"/>
    <x v="358"/>
    <x v="358"/>
    <x v="1"/>
    <x v="176"/>
    <x v="0"/>
    <s v="film &amp; video/documentary"/>
    <x v="33"/>
    <x v="297"/>
    <x v="0"/>
    <x v="4"/>
    <x v="358"/>
    <x v="358"/>
    <x v="0"/>
  </r>
  <r>
    <x v="359"/>
    <x v="359"/>
    <x v="358"/>
    <n v="24200"/>
    <x v="296"/>
    <x v="0"/>
    <s v="US"/>
    <x v="0"/>
    <x v="359"/>
    <x v="359"/>
    <x v="1"/>
    <x v="177"/>
    <x v="0"/>
    <s v="film &amp; video/documentary"/>
    <x v="2"/>
    <x v="298"/>
    <x v="0"/>
    <x v="4"/>
    <x v="359"/>
    <x v="359"/>
    <x v="0"/>
  </r>
  <r>
    <x v="360"/>
    <x v="360"/>
    <x v="359"/>
    <n v="12000"/>
    <x v="297"/>
    <x v="0"/>
    <s v="US"/>
    <x v="0"/>
    <x v="360"/>
    <x v="360"/>
    <x v="0"/>
    <x v="45"/>
    <x v="0"/>
    <s v="film &amp; video/documentary"/>
    <x v="7"/>
    <x v="299"/>
    <x v="0"/>
    <x v="4"/>
    <x v="360"/>
    <x v="360"/>
    <x v="0"/>
  </r>
  <r>
    <x v="361"/>
    <x v="361"/>
    <x v="360"/>
    <n v="35000"/>
    <x v="298"/>
    <x v="0"/>
    <s v="US"/>
    <x v="0"/>
    <x v="361"/>
    <x v="361"/>
    <x v="0"/>
    <x v="178"/>
    <x v="0"/>
    <s v="film &amp; video/documentary"/>
    <x v="38"/>
    <x v="300"/>
    <x v="0"/>
    <x v="4"/>
    <x v="361"/>
    <x v="361"/>
    <x v="0"/>
  </r>
  <r>
    <x v="362"/>
    <x v="362"/>
    <x v="361"/>
    <n v="9665"/>
    <x v="48"/>
    <x v="0"/>
    <s v="US"/>
    <x v="0"/>
    <x v="362"/>
    <x v="362"/>
    <x v="0"/>
    <x v="48"/>
    <x v="0"/>
    <s v="film &amp; video/documentary"/>
    <x v="39"/>
    <x v="301"/>
    <x v="0"/>
    <x v="4"/>
    <x v="362"/>
    <x v="362"/>
    <x v="0"/>
  </r>
  <r>
    <x v="363"/>
    <x v="363"/>
    <x v="362"/>
    <n v="8925"/>
    <x v="299"/>
    <x v="0"/>
    <s v="US"/>
    <x v="0"/>
    <x v="363"/>
    <x v="363"/>
    <x v="0"/>
    <x v="55"/>
    <x v="0"/>
    <s v="film &amp; video/documentary"/>
    <x v="7"/>
    <x v="302"/>
    <x v="0"/>
    <x v="4"/>
    <x v="363"/>
    <x v="363"/>
    <x v="0"/>
  </r>
  <r>
    <x v="364"/>
    <x v="364"/>
    <x v="363"/>
    <n v="7000"/>
    <x v="300"/>
    <x v="0"/>
    <s v="US"/>
    <x v="0"/>
    <x v="364"/>
    <x v="364"/>
    <x v="0"/>
    <x v="116"/>
    <x v="0"/>
    <s v="film &amp; video/documentary"/>
    <x v="5"/>
    <x v="303"/>
    <x v="0"/>
    <x v="4"/>
    <x v="364"/>
    <x v="364"/>
    <x v="0"/>
  </r>
  <r>
    <x v="365"/>
    <x v="365"/>
    <x v="364"/>
    <n v="15000"/>
    <x v="301"/>
    <x v="0"/>
    <s v="GB"/>
    <x v="1"/>
    <x v="365"/>
    <x v="365"/>
    <x v="0"/>
    <x v="71"/>
    <x v="0"/>
    <s v="film &amp; video/documentary"/>
    <x v="3"/>
    <x v="304"/>
    <x v="0"/>
    <x v="4"/>
    <x v="365"/>
    <x v="365"/>
    <x v="0"/>
  </r>
  <r>
    <x v="366"/>
    <x v="366"/>
    <x v="365"/>
    <n v="38000"/>
    <x v="302"/>
    <x v="0"/>
    <s v="US"/>
    <x v="0"/>
    <x v="366"/>
    <x v="366"/>
    <x v="0"/>
    <x v="179"/>
    <x v="0"/>
    <s v="film &amp; video/documentary"/>
    <x v="7"/>
    <x v="305"/>
    <x v="0"/>
    <x v="4"/>
    <x v="366"/>
    <x v="366"/>
    <x v="0"/>
  </r>
  <r>
    <x v="367"/>
    <x v="367"/>
    <x v="366"/>
    <n v="10000"/>
    <x v="303"/>
    <x v="0"/>
    <s v="US"/>
    <x v="0"/>
    <x v="367"/>
    <x v="367"/>
    <x v="0"/>
    <x v="46"/>
    <x v="0"/>
    <s v="film &amp; video/documentary"/>
    <x v="33"/>
    <x v="306"/>
    <x v="0"/>
    <x v="4"/>
    <x v="367"/>
    <x v="367"/>
    <x v="0"/>
  </r>
  <r>
    <x v="368"/>
    <x v="368"/>
    <x v="367"/>
    <n v="12500"/>
    <x v="304"/>
    <x v="0"/>
    <s v="US"/>
    <x v="0"/>
    <x v="368"/>
    <x v="368"/>
    <x v="0"/>
    <x v="180"/>
    <x v="0"/>
    <s v="film &amp; video/documentary"/>
    <x v="3"/>
    <x v="307"/>
    <x v="0"/>
    <x v="4"/>
    <x v="368"/>
    <x v="368"/>
    <x v="0"/>
  </r>
  <r>
    <x v="369"/>
    <x v="369"/>
    <x v="368"/>
    <n v="6500"/>
    <x v="305"/>
    <x v="0"/>
    <s v="US"/>
    <x v="0"/>
    <x v="369"/>
    <x v="369"/>
    <x v="0"/>
    <x v="157"/>
    <x v="0"/>
    <s v="film &amp; video/documentary"/>
    <x v="5"/>
    <x v="308"/>
    <x v="0"/>
    <x v="4"/>
    <x v="369"/>
    <x v="369"/>
    <x v="0"/>
  </r>
  <r>
    <x v="370"/>
    <x v="370"/>
    <x v="369"/>
    <n v="25000"/>
    <x v="306"/>
    <x v="0"/>
    <s v="US"/>
    <x v="0"/>
    <x v="370"/>
    <x v="370"/>
    <x v="0"/>
    <x v="68"/>
    <x v="0"/>
    <s v="film &amp; video/documentary"/>
    <x v="108"/>
    <x v="309"/>
    <x v="0"/>
    <x v="4"/>
    <x v="370"/>
    <x v="370"/>
    <x v="0"/>
  </r>
  <r>
    <x v="371"/>
    <x v="371"/>
    <x v="370"/>
    <n v="150000"/>
    <x v="307"/>
    <x v="0"/>
    <s v="US"/>
    <x v="0"/>
    <x v="371"/>
    <x v="371"/>
    <x v="0"/>
    <x v="181"/>
    <x v="0"/>
    <s v="film &amp; video/documentary"/>
    <x v="35"/>
    <x v="310"/>
    <x v="0"/>
    <x v="4"/>
    <x v="371"/>
    <x v="371"/>
    <x v="0"/>
  </r>
  <r>
    <x v="372"/>
    <x v="372"/>
    <x v="371"/>
    <n v="300"/>
    <x v="308"/>
    <x v="0"/>
    <s v="GB"/>
    <x v="1"/>
    <x v="372"/>
    <x v="372"/>
    <x v="0"/>
    <x v="82"/>
    <x v="0"/>
    <s v="film &amp; video/documentary"/>
    <x v="105"/>
    <x v="311"/>
    <x v="0"/>
    <x v="4"/>
    <x v="372"/>
    <x v="372"/>
    <x v="0"/>
  </r>
  <r>
    <x v="373"/>
    <x v="373"/>
    <x v="372"/>
    <n v="7500"/>
    <x v="309"/>
    <x v="0"/>
    <s v="US"/>
    <x v="0"/>
    <x v="373"/>
    <x v="373"/>
    <x v="0"/>
    <x v="30"/>
    <x v="0"/>
    <s v="film &amp; video/documentary"/>
    <x v="13"/>
    <x v="312"/>
    <x v="0"/>
    <x v="4"/>
    <x v="373"/>
    <x v="373"/>
    <x v="0"/>
  </r>
  <r>
    <x v="374"/>
    <x v="374"/>
    <x v="373"/>
    <n v="6000"/>
    <x v="310"/>
    <x v="0"/>
    <s v="US"/>
    <x v="0"/>
    <x v="374"/>
    <x v="374"/>
    <x v="0"/>
    <x v="49"/>
    <x v="0"/>
    <s v="film &amp; video/documentary"/>
    <x v="26"/>
    <x v="313"/>
    <x v="0"/>
    <x v="4"/>
    <x v="374"/>
    <x v="374"/>
    <x v="0"/>
  </r>
  <r>
    <x v="375"/>
    <x v="375"/>
    <x v="374"/>
    <n v="500"/>
    <x v="49"/>
    <x v="0"/>
    <s v="US"/>
    <x v="0"/>
    <x v="375"/>
    <x v="375"/>
    <x v="0"/>
    <x v="25"/>
    <x v="0"/>
    <s v="film &amp; video/documentary"/>
    <x v="28"/>
    <x v="314"/>
    <x v="0"/>
    <x v="4"/>
    <x v="375"/>
    <x v="375"/>
    <x v="0"/>
  </r>
  <r>
    <x v="376"/>
    <x v="376"/>
    <x v="375"/>
    <n v="2450"/>
    <x v="311"/>
    <x v="0"/>
    <s v="GB"/>
    <x v="1"/>
    <x v="376"/>
    <x v="376"/>
    <x v="0"/>
    <x v="53"/>
    <x v="0"/>
    <s v="film &amp; video/documentary"/>
    <x v="6"/>
    <x v="315"/>
    <x v="0"/>
    <x v="4"/>
    <x v="376"/>
    <x v="376"/>
    <x v="0"/>
  </r>
  <r>
    <x v="377"/>
    <x v="377"/>
    <x v="376"/>
    <n v="12000"/>
    <x v="312"/>
    <x v="0"/>
    <s v="US"/>
    <x v="0"/>
    <x v="377"/>
    <x v="377"/>
    <x v="0"/>
    <x v="182"/>
    <x v="0"/>
    <s v="film &amp; video/documentary"/>
    <x v="35"/>
    <x v="316"/>
    <x v="0"/>
    <x v="4"/>
    <x v="377"/>
    <x v="377"/>
    <x v="0"/>
  </r>
  <r>
    <x v="378"/>
    <x v="378"/>
    <x v="377"/>
    <n v="3000"/>
    <x v="313"/>
    <x v="0"/>
    <s v="CA"/>
    <x v="5"/>
    <x v="378"/>
    <x v="378"/>
    <x v="0"/>
    <x v="183"/>
    <x v="0"/>
    <s v="film &amp; video/documentary"/>
    <x v="20"/>
    <x v="317"/>
    <x v="0"/>
    <x v="4"/>
    <x v="378"/>
    <x v="378"/>
    <x v="0"/>
  </r>
  <r>
    <x v="379"/>
    <x v="379"/>
    <x v="378"/>
    <n v="15000"/>
    <x v="314"/>
    <x v="0"/>
    <s v="US"/>
    <x v="0"/>
    <x v="379"/>
    <x v="379"/>
    <x v="0"/>
    <x v="184"/>
    <x v="0"/>
    <s v="film &amp; video/documentary"/>
    <x v="31"/>
    <x v="318"/>
    <x v="0"/>
    <x v="4"/>
    <x v="379"/>
    <x v="379"/>
    <x v="0"/>
  </r>
  <r>
    <x v="380"/>
    <x v="380"/>
    <x v="379"/>
    <n v="4000"/>
    <x v="315"/>
    <x v="0"/>
    <s v="US"/>
    <x v="0"/>
    <x v="380"/>
    <x v="380"/>
    <x v="0"/>
    <x v="72"/>
    <x v="0"/>
    <s v="film &amp; video/documentary"/>
    <x v="24"/>
    <x v="319"/>
    <x v="0"/>
    <x v="4"/>
    <x v="380"/>
    <x v="380"/>
    <x v="0"/>
  </r>
  <r>
    <x v="381"/>
    <x v="381"/>
    <x v="380"/>
    <n v="25000"/>
    <x v="316"/>
    <x v="0"/>
    <s v="US"/>
    <x v="0"/>
    <x v="381"/>
    <x v="381"/>
    <x v="0"/>
    <x v="140"/>
    <x v="0"/>
    <s v="film &amp; video/documentary"/>
    <x v="2"/>
    <x v="320"/>
    <x v="0"/>
    <x v="4"/>
    <x v="381"/>
    <x v="381"/>
    <x v="0"/>
  </r>
  <r>
    <x v="382"/>
    <x v="382"/>
    <x v="381"/>
    <n v="600"/>
    <x v="317"/>
    <x v="0"/>
    <s v="US"/>
    <x v="0"/>
    <x v="382"/>
    <x v="382"/>
    <x v="0"/>
    <x v="19"/>
    <x v="0"/>
    <s v="film &amp; video/documentary"/>
    <x v="109"/>
    <x v="321"/>
    <x v="0"/>
    <x v="4"/>
    <x v="382"/>
    <x v="382"/>
    <x v="0"/>
  </r>
  <r>
    <x v="383"/>
    <x v="383"/>
    <x v="382"/>
    <n v="999"/>
    <x v="318"/>
    <x v="0"/>
    <s v="US"/>
    <x v="0"/>
    <x v="383"/>
    <x v="383"/>
    <x v="0"/>
    <x v="53"/>
    <x v="0"/>
    <s v="film &amp; video/documentary"/>
    <x v="110"/>
    <x v="322"/>
    <x v="0"/>
    <x v="4"/>
    <x v="383"/>
    <x v="383"/>
    <x v="0"/>
  </r>
  <r>
    <x v="384"/>
    <x v="384"/>
    <x v="383"/>
    <n v="20000"/>
    <x v="319"/>
    <x v="0"/>
    <s v="US"/>
    <x v="0"/>
    <x v="384"/>
    <x v="384"/>
    <x v="0"/>
    <x v="185"/>
    <x v="0"/>
    <s v="film &amp; video/documentary"/>
    <x v="20"/>
    <x v="323"/>
    <x v="0"/>
    <x v="4"/>
    <x v="384"/>
    <x v="384"/>
    <x v="0"/>
  </r>
  <r>
    <x v="385"/>
    <x v="385"/>
    <x v="384"/>
    <n v="25000"/>
    <x v="320"/>
    <x v="0"/>
    <s v="US"/>
    <x v="0"/>
    <x v="385"/>
    <x v="385"/>
    <x v="0"/>
    <x v="186"/>
    <x v="0"/>
    <s v="film &amp; video/documentary"/>
    <x v="6"/>
    <x v="324"/>
    <x v="0"/>
    <x v="4"/>
    <x v="385"/>
    <x v="385"/>
    <x v="0"/>
  </r>
  <r>
    <x v="386"/>
    <x v="386"/>
    <x v="385"/>
    <n v="600"/>
    <x v="321"/>
    <x v="0"/>
    <s v="US"/>
    <x v="0"/>
    <x v="386"/>
    <x v="386"/>
    <x v="0"/>
    <x v="62"/>
    <x v="0"/>
    <s v="film &amp; video/documentary"/>
    <x v="8"/>
    <x v="325"/>
    <x v="0"/>
    <x v="4"/>
    <x v="386"/>
    <x v="386"/>
    <x v="0"/>
  </r>
  <r>
    <x v="387"/>
    <x v="387"/>
    <x v="386"/>
    <n v="38000"/>
    <x v="322"/>
    <x v="0"/>
    <s v="US"/>
    <x v="0"/>
    <x v="387"/>
    <x v="387"/>
    <x v="0"/>
    <x v="187"/>
    <x v="0"/>
    <s v="film &amp; video/documentary"/>
    <x v="111"/>
    <x v="326"/>
    <x v="0"/>
    <x v="4"/>
    <x v="387"/>
    <x v="387"/>
    <x v="0"/>
  </r>
  <r>
    <x v="388"/>
    <x v="388"/>
    <x v="387"/>
    <n v="5000"/>
    <x v="323"/>
    <x v="0"/>
    <s v="US"/>
    <x v="0"/>
    <x v="388"/>
    <x v="388"/>
    <x v="0"/>
    <x v="26"/>
    <x v="0"/>
    <s v="film &amp; video/documentary"/>
    <x v="9"/>
    <x v="327"/>
    <x v="0"/>
    <x v="4"/>
    <x v="388"/>
    <x v="388"/>
    <x v="0"/>
  </r>
  <r>
    <x v="389"/>
    <x v="389"/>
    <x v="388"/>
    <n v="68000"/>
    <x v="324"/>
    <x v="0"/>
    <s v="US"/>
    <x v="0"/>
    <x v="389"/>
    <x v="389"/>
    <x v="0"/>
    <x v="188"/>
    <x v="0"/>
    <s v="film &amp; video/documentary"/>
    <x v="112"/>
    <x v="328"/>
    <x v="0"/>
    <x v="4"/>
    <x v="389"/>
    <x v="389"/>
    <x v="0"/>
  </r>
  <r>
    <x v="390"/>
    <x v="390"/>
    <x v="389"/>
    <n v="1000"/>
    <x v="325"/>
    <x v="0"/>
    <s v="US"/>
    <x v="0"/>
    <x v="390"/>
    <x v="390"/>
    <x v="0"/>
    <x v="25"/>
    <x v="0"/>
    <s v="film &amp; video/documentary"/>
    <x v="8"/>
    <x v="84"/>
    <x v="0"/>
    <x v="4"/>
    <x v="390"/>
    <x v="390"/>
    <x v="0"/>
  </r>
  <r>
    <x v="391"/>
    <x v="391"/>
    <x v="390"/>
    <n v="20000"/>
    <x v="326"/>
    <x v="0"/>
    <s v="US"/>
    <x v="0"/>
    <x v="391"/>
    <x v="391"/>
    <x v="0"/>
    <x v="189"/>
    <x v="0"/>
    <s v="film &amp; video/documentary"/>
    <x v="7"/>
    <x v="329"/>
    <x v="0"/>
    <x v="4"/>
    <x v="391"/>
    <x v="391"/>
    <x v="0"/>
  </r>
  <r>
    <x v="392"/>
    <x v="392"/>
    <x v="391"/>
    <n v="18500"/>
    <x v="327"/>
    <x v="0"/>
    <s v="US"/>
    <x v="0"/>
    <x v="392"/>
    <x v="392"/>
    <x v="0"/>
    <x v="190"/>
    <x v="0"/>
    <s v="film &amp; video/documentary"/>
    <x v="7"/>
    <x v="330"/>
    <x v="0"/>
    <x v="4"/>
    <x v="392"/>
    <x v="392"/>
    <x v="0"/>
  </r>
  <r>
    <x v="393"/>
    <x v="393"/>
    <x v="392"/>
    <n v="50000"/>
    <x v="328"/>
    <x v="0"/>
    <s v="US"/>
    <x v="0"/>
    <x v="393"/>
    <x v="393"/>
    <x v="0"/>
    <x v="191"/>
    <x v="0"/>
    <s v="film &amp; video/documentary"/>
    <x v="5"/>
    <x v="331"/>
    <x v="0"/>
    <x v="4"/>
    <x v="393"/>
    <x v="393"/>
    <x v="0"/>
  </r>
  <r>
    <x v="394"/>
    <x v="394"/>
    <x v="393"/>
    <n v="4700"/>
    <x v="329"/>
    <x v="0"/>
    <s v="ES"/>
    <x v="3"/>
    <x v="394"/>
    <x v="394"/>
    <x v="0"/>
    <x v="133"/>
    <x v="0"/>
    <s v="film &amp; video/documentary"/>
    <x v="20"/>
    <x v="332"/>
    <x v="0"/>
    <x v="4"/>
    <x v="394"/>
    <x v="394"/>
    <x v="0"/>
  </r>
  <r>
    <x v="395"/>
    <x v="395"/>
    <x v="394"/>
    <n v="10000"/>
    <x v="330"/>
    <x v="0"/>
    <s v="US"/>
    <x v="0"/>
    <x v="395"/>
    <x v="395"/>
    <x v="0"/>
    <x v="192"/>
    <x v="0"/>
    <s v="film &amp; video/documentary"/>
    <x v="29"/>
    <x v="333"/>
    <x v="0"/>
    <x v="4"/>
    <x v="395"/>
    <x v="395"/>
    <x v="0"/>
  </r>
  <r>
    <x v="396"/>
    <x v="396"/>
    <x v="395"/>
    <n v="15000"/>
    <x v="331"/>
    <x v="0"/>
    <s v="US"/>
    <x v="0"/>
    <x v="396"/>
    <x v="396"/>
    <x v="0"/>
    <x v="193"/>
    <x v="0"/>
    <s v="film &amp; video/documentary"/>
    <x v="13"/>
    <x v="334"/>
    <x v="0"/>
    <x v="4"/>
    <x v="396"/>
    <x v="396"/>
    <x v="0"/>
  </r>
  <r>
    <x v="397"/>
    <x v="397"/>
    <x v="396"/>
    <n v="12444"/>
    <x v="332"/>
    <x v="0"/>
    <s v="US"/>
    <x v="0"/>
    <x v="397"/>
    <x v="397"/>
    <x v="0"/>
    <x v="194"/>
    <x v="0"/>
    <s v="film &amp; video/documentary"/>
    <x v="3"/>
    <x v="335"/>
    <x v="0"/>
    <x v="4"/>
    <x v="397"/>
    <x v="397"/>
    <x v="0"/>
  </r>
  <r>
    <x v="398"/>
    <x v="398"/>
    <x v="397"/>
    <n v="7500"/>
    <x v="333"/>
    <x v="0"/>
    <s v="US"/>
    <x v="0"/>
    <x v="398"/>
    <x v="398"/>
    <x v="0"/>
    <x v="85"/>
    <x v="0"/>
    <s v="film &amp; video/documentary"/>
    <x v="105"/>
    <x v="336"/>
    <x v="0"/>
    <x v="4"/>
    <x v="398"/>
    <x v="398"/>
    <x v="0"/>
  </r>
  <r>
    <x v="399"/>
    <x v="399"/>
    <x v="398"/>
    <n v="20000"/>
    <x v="334"/>
    <x v="0"/>
    <s v="GB"/>
    <x v="1"/>
    <x v="399"/>
    <x v="399"/>
    <x v="0"/>
    <x v="195"/>
    <x v="0"/>
    <s v="film &amp; video/documentary"/>
    <x v="13"/>
    <x v="337"/>
    <x v="0"/>
    <x v="4"/>
    <x v="399"/>
    <x v="399"/>
    <x v="0"/>
  </r>
  <r>
    <x v="400"/>
    <x v="400"/>
    <x v="399"/>
    <n v="10000"/>
    <x v="335"/>
    <x v="0"/>
    <s v="US"/>
    <x v="0"/>
    <x v="400"/>
    <x v="400"/>
    <x v="0"/>
    <x v="95"/>
    <x v="0"/>
    <s v="film &amp; video/documentary"/>
    <x v="20"/>
    <x v="338"/>
    <x v="0"/>
    <x v="4"/>
    <x v="400"/>
    <x v="400"/>
    <x v="0"/>
  </r>
  <r>
    <x v="401"/>
    <x v="401"/>
    <x v="400"/>
    <n v="50000"/>
    <x v="336"/>
    <x v="0"/>
    <s v="US"/>
    <x v="0"/>
    <x v="401"/>
    <x v="401"/>
    <x v="0"/>
    <x v="196"/>
    <x v="0"/>
    <s v="film &amp; video/documentary"/>
    <x v="3"/>
    <x v="339"/>
    <x v="0"/>
    <x v="4"/>
    <x v="401"/>
    <x v="401"/>
    <x v="0"/>
  </r>
  <r>
    <x v="402"/>
    <x v="402"/>
    <x v="401"/>
    <n v="2000"/>
    <x v="337"/>
    <x v="0"/>
    <s v="US"/>
    <x v="0"/>
    <x v="402"/>
    <x v="402"/>
    <x v="0"/>
    <x v="68"/>
    <x v="0"/>
    <s v="film &amp; video/documentary"/>
    <x v="24"/>
    <x v="340"/>
    <x v="0"/>
    <x v="4"/>
    <x v="402"/>
    <x v="402"/>
    <x v="0"/>
  </r>
  <r>
    <x v="403"/>
    <x v="403"/>
    <x v="402"/>
    <n v="5000"/>
    <x v="338"/>
    <x v="0"/>
    <s v="US"/>
    <x v="0"/>
    <x v="403"/>
    <x v="403"/>
    <x v="0"/>
    <x v="16"/>
    <x v="0"/>
    <s v="film &amp; video/documentary"/>
    <x v="2"/>
    <x v="341"/>
    <x v="0"/>
    <x v="4"/>
    <x v="403"/>
    <x v="403"/>
    <x v="0"/>
  </r>
  <r>
    <x v="404"/>
    <x v="404"/>
    <x v="403"/>
    <n v="35000"/>
    <x v="339"/>
    <x v="0"/>
    <s v="US"/>
    <x v="0"/>
    <x v="404"/>
    <x v="404"/>
    <x v="0"/>
    <x v="197"/>
    <x v="0"/>
    <s v="film &amp; video/documentary"/>
    <x v="33"/>
    <x v="342"/>
    <x v="0"/>
    <x v="4"/>
    <x v="404"/>
    <x v="404"/>
    <x v="0"/>
  </r>
  <r>
    <x v="405"/>
    <x v="405"/>
    <x v="404"/>
    <n v="2820"/>
    <x v="340"/>
    <x v="0"/>
    <s v="US"/>
    <x v="0"/>
    <x v="405"/>
    <x v="405"/>
    <x v="0"/>
    <x v="165"/>
    <x v="0"/>
    <s v="film &amp; video/documentary"/>
    <x v="29"/>
    <x v="343"/>
    <x v="0"/>
    <x v="4"/>
    <x v="405"/>
    <x v="405"/>
    <x v="0"/>
  </r>
  <r>
    <x v="406"/>
    <x v="406"/>
    <x v="405"/>
    <n v="2800"/>
    <x v="341"/>
    <x v="0"/>
    <s v="US"/>
    <x v="0"/>
    <x v="406"/>
    <x v="406"/>
    <x v="0"/>
    <x v="2"/>
    <x v="0"/>
    <s v="film &amp; video/documentary"/>
    <x v="29"/>
    <x v="344"/>
    <x v="0"/>
    <x v="4"/>
    <x v="406"/>
    <x v="406"/>
    <x v="0"/>
  </r>
  <r>
    <x v="407"/>
    <x v="407"/>
    <x v="406"/>
    <n v="2000"/>
    <x v="342"/>
    <x v="0"/>
    <s v="US"/>
    <x v="0"/>
    <x v="407"/>
    <x v="407"/>
    <x v="0"/>
    <x v="19"/>
    <x v="0"/>
    <s v="film &amp; video/documentary"/>
    <x v="21"/>
    <x v="345"/>
    <x v="0"/>
    <x v="4"/>
    <x v="407"/>
    <x v="407"/>
    <x v="0"/>
  </r>
  <r>
    <x v="408"/>
    <x v="408"/>
    <x v="407"/>
    <n v="6000"/>
    <x v="343"/>
    <x v="0"/>
    <s v="US"/>
    <x v="0"/>
    <x v="408"/>
    <x v="408"/>
    <x v="0"/>
    <x v="44"/>
    <x v="0"/>
    <s v="film &amp; video/documentary"/>
    <x v="7"/>
    <x v="346"/>
    <x v="0"/>
    <x v="4"/>
    <x v="408"/>
    <x v="408"/>
    <x v="0"/>
  </r>
  <r>
    <x v="409"/>
    <x v="409"/>
    <x v="408"/>
    <n v="500"/>
    <x v="344"/>
    <x v="0"/>
    <s v="GB"/>
    <x v="1"/>
    <x v="409"/>
    <x v="409"/>
    <x v="0"/>
    <x v="41"/>
    <x v="0"/>
    <s v="film &amp; video/documentary"/>
    <x v="0"/>
    <x v="347"/>
    <x v="0"/>
    <x v="4"/>
    <x v="409"/>
    <x v="409"/>
    <x v="0"/>
  </r>
  <r>
    <x v="410"/>
    <x v="410"/>
    <x v="409"/>
    <n v="1000"/>
    <x v="345"/>
    <x v="0"/>
    <s v="CA"/>
    <x v="5"/>
    <x v="410"/>
    <x v="410"/>
    <x v="0"/>
    <x v="63"/>
    <x v="0"/>
    <s v="film &amp; video/documentary"/>
    <x v="30"/>
    <x v="348"/>
    <x v="0"/>
    <x v="4"/>
    <x v="410"/>
    <x v="410"/>
    <x v="0"/>
  </r>
  <r>
    <x v="411"/>
    <x v="411"/>
    <x v="410"/>
    <n v="30000"/>
    <x v="346"/>
    <x v="0"/>
    <s v="US"/>
    <x v="0"/>
    <x v="411"/>
    <x v="411"/>
    <x v="0"/>
    <x v="198"/>
    <x v="0"/>
    <s v="film &amp; video/documentary"/>
    <x v="7"/>
    <x v="349"/>
    <x v="0"/>
    <x v="4"/>
    <x v="411"/>
    <x v="411"/>
    <x v="0"/>
  </r>
  <r>
    <x v="412"/>
    <x v="412"/>
    <x v="411"/>
    <n v="2500"/>
    <x v="347"/>
    <x v="0"/>
    <s v="US"/>
    <x v="0"/>
    <x v="412"/>
    <x v="412"/>
    <x v="0"/>
    <x v="165"/>
    <x v="0"/>
    <s v="film &amp; video/documentary"/>
    <x v="37"/>
    <x v="350"/>
    <x v="0"/>
    <x v="4"/>
    <x v="412"/>
    <x v="412"/>
    <x v="0"/>
  </r>
  <r>
    <x v="413"/>
    <x v="413"/>
    <x v="412"/>
    <n v="12800"/>
    <x v="348"/>
    <x v="0"/>
    <s v="US"/>
    <x v="0"/>
    <x v="413"/>
    <x v="413"/>
    <x v="0"/>
    <x v="199"/>
    <x v="0"/>
    <s v="film &amp; video/documentary"/>
    <x v="2"/>
    <x v="351"/>
    <x v="0"/>
    <x v="4"/>
    <x v="413"/>
    <x v="413"/>
    <x v="0"/>
  </r>
  <r>
    <x v="414"/>
    <x v="414"/>
    <x v="413"/>
    <n v="18500"/>
    <x v="349"/>
    <x v="0"/>
    <s v="US"/>
    <x v="0"/>
    <x v="414"/>
    <x v="414"/>
    <x v="0"/>
    <x v="200"/>
    <x v="0"/>
    <s v="film &amp; video/documentary"/>
    <x v="33"/>
    <x v="352"/>
    <x v="0"/>
    <x v="4"/>
    <x v="414"/>
    <x v="414"/>
    <x v="0"/>
  </r>
  <r>
    <x v="415"/>
    <x v="415"/>
    <x v="414"/>
    <n v="1400"/>
    <x v="350"/>
    <x v="0"/>
    <s v="CA"/>
    <x v="5"/>
    <x v="415"/>
    <x v="415"/>
    <x v="0"/>
    <x v="64"/>
    <x v="0"/>
    <s v="film &amp; video/documentary"/>
    <x v="21"/>
    <x v="353"/>
    <x v="0"/>
    <x v="4"/>
    <x v="415"/>
    <x v="415"/>
    <x v="0"/>
  </r>
  <r>
    <x v="416"/>
    <x v="416"/>
    <x v="415"/>
    <n v="1000"/>
    <x v="351"/>
    <x v="0"/>
    <s v="US"/>
    <x v="0"/>
    <x v="416"/>
    <x v="416"/>
    <x v="0"/>
    <x v="20"/>
    <x v="0"/>
    <s v="film &amp; video/documentary"/>
    <x v="28"/>
    <x v="354"/>
    <x v="0"/>
    <x v="4"/>
    <x v="416"/>
    <x v="416"/>
    <x v="0"/>
  </r>
  <r>
    <x v="417"/>
    <x v="417"/>
    <x v="416"/>
    <n v="10500"/>
    <x v="352"/>
    <x v="0"/>
    <s v="US"/>
    <x v="0"/>
    <x v="417"/>
    <x v="417"/>
    <x v="0"/>
    <x v="47"/>
    <x v="0"/>
    <s v="film &amp; video/documentary"/>
    <x v="8"/>
    <x v="355"/>
    <x v="0"/>
    <x v="4"/>
    <x v="417"/>
    <x v="417"/>
    <x v="0"/>
  </r>
  <r>
    <x v="418"/>
    <x v="418"/>
    <x v="417"/>
    <n v="22400"/>
    <x v="353"/>
    <x v="0"/>
    <s v="US"/>
    <x v="0"/>
    <x v="418"/>
    <x v="418"/>
    <x v="0"/>
    <x v="201"/>
    <x v="0"/>
    <s v="film &amp; video/documentary"/>
    <x v="7"/>
    <x v="356"/>
    <x v="0"/>
    <x v="4"/>
    <x v="418"/>
    <x v="418"/>
    <x v="0"/>
  </r>
  <r>
    <x v="419"/>
    <x v="419"/>
    <x v="418"/>
    <n v="8000"/>
    <x v="354"/>
    <x v="0"/>
    <s v="US"/>
    <x v="0"/>
    <x v="419"/>
    <x v="419"/>
    <x v="0"/>
    <x v="196"/>
    <x v="0"/>
    <s v="film &amp; video/documentary"/>
    <x v="8"/>
    <x v="357"/>
    <x v="0"/>
    <x v="4"/>
    <x v="419"/>
    <x v="419"/>
    <x v="0"/>
  </r>
  <r>
    <x v="420"/>
    <x v="420"/>
    <x v="419"/>
    <n v="3300"/>
    <x v="355"/>
    <x v="2"/>
    <s v="US"/>
    <x v="0"/>
    <x v="420"/>
    <x v="420"/>
    <x v="0"/>
    <x v="83"/>
    <x v="1"/>
    <s v="film &amp; video/animation"/>
    <x v="50"/>
    <x v="358"/>
    <x v="0"/>
    <x v="5"/>
    <x v="420"/>
    <x v="420"/>
    <x v="0"/>
  </r>
  <r>
    <x v="421"/>
    <x v="421"/>
    <x v="420"/>
    <n v="15000"/>
    <x v="356"/>
    <x v="2"/>
    <s v="US"/>
    <x v="0"/>
    <x v="421"/>
    <x v="421"/>
    <x v="0"/>
    <x v="79"/>
    <x v="1"/>
    <s v="film &amp; video/animation"/>
    <x v="53"/>
    <x v="359"/>
    <x v="0"/>
    <x v="5"/>
    <x v="421"/>
    <x v="421"/>
    <x v="0"/>
  </r>
  <r>
    <x v="422"/>
    <x v="422"/>
    <x v="421"/>
    <n v="40000"/>
    <x v="357"/>
    <x v="2"/>
    <s v="US"/>
    <x v="0"/>
    <x v="422"/>
    <x v="422"/>
    <x v="0"/>
    <x v="8"/>
    <x v="1"/>
    <s v="film &amp; video/animation"/>
    <x v="60"/>
    <x v="360"/>
    <x v="0"/>
    <x v="5"/>
    <x v="422"/>
    <x v="422"/>
    <x v="0"/>
  </r>
  <r>
    <x v="423"/>
    <x v="423"/>
    <x v="422"/>
    <n v="20000"/>
    <x v="358"/>
    <x v="2"/>
    <s v="US"/>
    <x v="0"/>
    <x v="423"/>
    <x v="423"/>
    <x v="0"/>
    <x v="62"/>
    <x v="1"/>
    <s v="film &amp; video/animation"/>
    <x v="60"/>
    <x v="361"/>
    <x v="0"/>
    <x v="5"/>
    <x v="423"/>
    <x v="423"/>
    <x v="0"/>
  </r>
  <r>
    <x v="424"/>
    <x v="424"/>
    <x v="423"/>
    <n v="3000"/>
    <x v="359"/>
    <x v="2"/>
    <s v="US"/>
    <x v="0"/>
    <x v="424"/>
    <x v="424"/>
    <x v="0"/>
    <x v="81"/>
    <x v="1"/>
    <s v="film &amp; video/animation"/>
    <x v="113"/>
    <x v="99"/>
    <x v="0"/>
    <x v="5"/>
    <x v="424"/>
    <x v="424"/>
    <x v="0"/>
  </r>
  <r>
    <x v="425"/>
    <x v="425"/>
    <x v="424"/>
    <n v="50000"/>
    <x v="360"/>
    <x v="2"/>
    <s v="US"/>
    <x v="0"/>
    <x v="425"/>
    <x v="425"/>
    <x v="0"/>
    <x v="84"/>
    <x v="1"/>
    <s v="film &amp; video/animation"/>
    <x v="50"/>
    <x v="362"/>
    <x v="0"/>
    <x v="5"/>
    <x v="425"/>
    <x v="425"/>
    <x v="0"/>
  </r>
  <r>
    <x v="426"/>
    <x v="426"/>
    <x v="425"/>
    <n v="10000"/>
    <x v="361"/>
    <x v="2"/>
    <s v="US"/>
    <x v="0"/>
    <x v="426"/>
    <x v="426"/>
    <x v="0"/>
    <x v="22"/>
    <x v="1"/>
    <s v="film &amp; video/animation"/>
    <x v="60"/>
    <x v="363"/>
    <x v="0"/>
    <x v="5"/>
    <x v="426"/>
    <x v="426"/>
    <x v="0"/>
  </r>
  <r>
    <x v="427"/>
    <x v="427"/>
    <x v="426"/>
    <n v="6500"/>
    <x v="117"/>
    <x v="2"/>
    <s v="US"/>
    <x v="0"/>
    <x v="427"/>
    <x v="427"/>
    <x v="0"/>
    <x v="78"/>
    <x v="1"/>
    <s v="film &amp; video/animation"/>
    <x v="50"/>
    <x v="121"/>
    <x v="0"/>
    <x v="5"/>
    <x v="427"/>
    <x v="427"/>
    <x v="0"/>
  </r>
  <r>
    <x v="428"/>
    <x v="428"/>
    <x v="427"/>
    <n v="12000"/>
    <x v="362"/>
    <x v="2"/>
    <s v="US"/>
    <x v="0"/>
    <x v="428"/>
    <x v="428"/>
    <x v="0"/>
    <x v="62"/>
    <x v="1"/>
    <s v="film &amp; video/animation"/>
    <x v="52"/>
    <x v="364"/>
    <x v="0"/>
    <x v="5"/>
    <x v="428"/>
    <x v="428"/>
    <x v="0"/>
  </r>
  <r>
    <x v="429"/>
    <x v="429"/>
    <x v="428"/>
    <n v="5000"/>
    <x v="117"/>
    <x v="2"/>
    <s v="US"/>
    <x v="0"/>
    <x v="429"/>
    <x v="429"/>
    <x v="0"/>
    <x v="78"/>
    <x v="1"/>
    <s v="film &amp; video/animation"/>
    <x v="50"/>
    <x v="121"/>
    <x v="0"/>
    <x v="5"/>
    <x v="429"/>
    <x v="429"/>
    <x v="0"/>
  </r>
  <r>
    <x v="430"/>
    <x v="430"/>
    <x v="429"/>
    <n v="1000"/>
    <x v="363"/>
    <x v="2"/>
    <s v="US"/>
    <x v="0"/>
    <x v="430"/>
    <x v="430"/>
    <x v="0"/>
    <x v="81"/>
    <x v="1"/>
    <s v="film &amp; video/animation"/>
    <x v="53"/>
    <x v="365"/>
    <x v="0"/>
    <x v="5"/>
    <x v="430"/>
    <x v="430"/>
    <x v="0"/>
  </r>
  <r>
    <x v="431"/>
    <x v="431"/>
    <x v="430"/>
    <n v="3000"/>
    <x v="364"/>
    <x v="2"/>
    <s v="GB"/>
    <x v="1"/>
    <x v="431"/>
    <x v="431"/>
    <x v="0"/>
    <x v="22"/>
    <x v="1"/>
    <s v="film &amp; video/animation"/>
    <x v="51"/>
    <x v="366"/>
    <x v="0"/>
    <x v="5"/>
    <x v="431"/>
    <x v="431"/>
    <x v="0"/>
  </r>
  <r>
    <x v="432"/>
    <x v="432"/>
    <x v="431"/>
    <n v="6000"/>
    <x v="365"/>
    <x v="2"/>
    <s v="US"/>
    <x v="0"/>
    <x v="432"/>
    <x v="432"/>
    <x v="0"/>
    <x v="22"/>
    <x v="1"/>
    <s v="film &amp; video/animation"/>
    <x v="54"/>
    <x v="367"/>
    <x v="0"/>
    <x v="5"/>
    <x v="432"/>
    <x v="432"/>
    <x v="0"/>
  </r>
  <r>
    <x v="433"/>
    <x v="433"/>
    <x v="432"/>
    <n v="3000"/>
    <x v="117"/>
    <x v="2"/>
    <s v="US"/>
    <x v="0"/>
    <x v="433"/>
    <x v="433"/>
    <x v="0"/>
    <x v="78"/>
    <x v="1"/>
    <s v="film &amp; video/animation"/>
    <x v="50"/>
    <x v="121"/>
    <x v="0"/>
    <x v="5"/>
    <x v="433"/>
    <x v="433"/>
    <x v="0"/>
  </r>
  <r>
    <x v="434"/>
    <x v="434"/>
    <x v="433"/>
    <n v="2500"/>
    <x v="366"/>
    <x v="2"/>
    <s v="US"/>
    <x v="0"/>
    <x v="434"/>
    <x v="434"/>
    <x v="0"/>
    <x v="84"/>
    <x v="1"/>
    <s v="film &amp; video/animation"/>
    <x v="62"/>
    <x v="368"/>
    <x v="0"/>
    <x v="5"/>
    <x v="434"/>
    <x v="434"/>
    <x v="0"/>
  </r>
  <r>
    <x v="435"/>
    <x v="435"/>
    <x v="434"/>
    <n v="110000"/>
    <x v="158"/>
    <x v="2"/>
    <s v="US"/>
    <x v="0"/>
    <x v="435"/>
    <x v="435"/>
    <x v="0"/>
    <x v="83"/>
    <x v="1"/>
    <s v="film &amp; video/animation"/>
    <x v="50"/>
    <x v="120"/>
    <x v="0"/>
    <x v="5"/>
    <x v="435"/>
    <x v="435"/>
    <x v="0"/>
  </r>
  <r>
    <x v="436"/>
    <x v="436"/>
    <x v="435"/>
    <n v="1000"/>
    <x v="117"/>
    <x v="2"/>
    <s v="US"/>
    <x v="0"/>
    <x v="436"/>
    <x v="436"/>
    <x v="0"/>
    <x v="78"/>
    <x v="1"/>
    <s v="film &amp; video/animation"/>
    <x v="50"/>
    <x v="121"/>
    <x v="0"/>
    <x v="5"/>
    <x v="436"/>
    <x v="436"/>
    <x v="0"/>
  </r>
  <r>
    <x v="437"/>
    <x v="437"/>
    <x v="436"/>
    <n v="7000"/>
    <x v="117"/>
    <x v="2"/>
    <s v="CA"/>
    <x v="5"/>
    <x v="437"/>
    <x v="437"/>
    <x v="0"/>
    <x v="78"/>
    <x v="1"/>
    <s v="film &amp; video/animation"/>
    <x v="50"/>
    <x v="121"/>
    <x v="0"/>
    <x v="5"/>
    <x v="437"/>
    <x v="437"/>
    <x v="0"/>
  </r>
  <r>
    <x v="438"/>
    <x v="438"/>
    <x v="437"/>
    <n v="20000"/>
    <x v="367"/>
    <x v="2"/>
    <s v="US"/>
    <x v="0"/>
    <x v="438"/>
    <x v="438"/>
    <x v="0"/>
    <x v="202"/>
    <x v="1"/>
    <s v="film &amp; video/animation"/>
    <x v="114"/>
    <x v="369"/>
    <x v="0"/>
    <x v="5"/>
    <x v="438"/>
    <x v="438"/>
    <x v="0"/>
  </r>
  <r>
    <x v="439"/>
    <x v="439"/>
    <x v="438"/>
    <n v="450"/>
    <x v="117"/>
    <x v="2"/>
    <s v="US"/>
    <x v="0"/>
    <x v="439"/>
    <x v="439"/>
    <x v="0"/>
    <x v="78"/>
    <x v="1"/>
    <s v="film &amp; video/animation"/>
    <x v="50"/>
    <x v="121"/>
    <x v="0"/>
    <x v="5"/>
    <x v="439"/>
    <x v="439"/>
    <x v="0"/>
  </r>
  <r>
    <x v="440"/>
    <x v="440"/>
    <x v="439"/>
    <n v="5000"/>
    <x v="139"/>
    <x v="2"/>
    <s v="US"/>
    <x v="0"/>
    <x v="440"/>
    <x v="440"/>
    <x v="0"/>
    <x v="29"/>
    <x v="1"/>
    <s v="film &amp; video/animation"/>
    <x v="50"/>
    <x v="144"/>
    <x v="0"/>
    <x v="5"/>
    <x v="440"/>
    <x v="440"/>
    <x v="0"/>
  </r>
  <r>
    <x v="441"/>
    <x v="441"/>
    <x v="440"/>
    <n v="400"/>
    <x v="117"/>
    <x v="2"/>
    <s v="GB"/>
    <x v="1"/>
    <x v="441"/>
    <x v="441"/>
    <x v="0"/>
    <x v="78"/>
    <x v="1"/>
    <s v="film &amp; video/animation"/>
    <x v="50"/>
    <x v="121"/>
    <x v="0"/>
    <x v="5"/>
    <x v="441"/>
    <x v="441"/>
    <x v="0"/>
  </r>
  <r>
    <x v="442"/>
    <x v="442"/>
    <x v="441"/>
    <n v="17000"/>
    <x v="368"/>
    <x v="2"/>
    <s v="US"/>
    <x v="0"/>
    <x v="442"/>
    <x v="442"/>
    <x v="0"/>
    <x v="57"/>
    <x v="1"/>
    <s v="film &amp; video/animation"/>
    <x v="115"/>
    <x v="370"/>
    <x v="0"/>
    <x v="5"/>
    <x v="442"/>
    <x v="442"/>
    <x v="0"/>
  </r>
  <r>
    <x v="443"/>
    <x v="443"/>
    <x v="442"/>
    <n v="10000"/>
    <x v="115"/>
    <x v="2"/>
    <s v="CA"/>
    <x v="5"/>
    <x v="443"/>
    <x v="443"/>
    <x v="0"/>
    <x v="84"/>
    <x v="1"/>
    <s v="film &amp; video/animation"/>
    <x v="50"/>
    <x v="144"/>
    <x v="0"/>
    <x v="5"/>
    <x v="443"/>
    <x v="443"/>
    <x v="0"/>
  </r>
  <r>
    <x v="444"/>
    <x v="444"/>
    <x v="443"/>
    <n v="1000"/>
    <x v="155"/>
    <x v="2"/>
    <s v="US"/>
    <x v="0"/>
    <x v="444"/>
    <x v="444"/>
    <x v="0"/>
    <x v="29"/>
    <x v="1"/>
    <s v="film &amp; video/animation"/>
    <x v="62"/>
    <x v="73"/>
    <x v="0"/>
    <x v="5"/>
    <x v="444"/>
    <x v="444"/>
    <x v="0"/>
  </r>
  <r>
    <x v="445"/>
    <x v="445"/>
    <x v="444"/>
    <n v="60000"/>
    <x v="369"/>
    <x v="2"/>
    <s v="US"/>
    <x v="0"/>
    <x v="445"/>
    <x v="445"/>
    <x v="0"/>
    <x v="84"/>
    <x v="1"/>
    <s v="film &amp; video/animation"/>
    <x v="50"/>
    <x v="120"/>
    <x v="0"/>
    <x v="5"/>
    <x v="445"/>
    <x v="445"/>
    <x v="0"/>
  </r>
  <r>
    <x v="446"/>
    <x v="446"/>
    <x v="445"/>
    <n v="10500"/>
    <x v="370"/>
    <x v="2"/>
    <s v="US"/>
    <x v="0"/>
    <x v="446"/>
    <x v="446"/>
    <x v="0"/>
    <x v="38"/>
    <x v="1"/>
    <s v="film &amp; video/animation"/>
    <x v="113"/>
    <x v="371"/>
    <x v="0"/>
    <x v="5"/>
    <x v="446"/>
    <x v="446"/>
    <x v="0"/>
  </r>
  <r>
    <x v="447"/>
    <x v="447"/>
    <x v="446"/>
    <n v="30000"/>
    <x v="139"/>
    <x v="2"/>
    <s v="GB"/>
    <x v="1"/>
    <x v="447"/>
    <x v="447"/>
    <x v="0"/>
    <x v="29"/>
    <x v="1"/>
    <s v="film &amp; video/animation"/>
    <x v="50"/>
    <x v="144"/>
    <x v="0"/>
    <x v="5"/>
    <x v="447"/>
    <x v="447"/>
    <x v="0"/>
  </r>
  <r>
    <x v="448"/>
    <x v="448"/>
    <x v="447"/>
    <n v="2500"/>
    <x v="371"/>
    <x v="2"/>
    <s v="US"/>
    <x v="0"/>
    <x v="448"/>
    <x v="448"/>
    <x v="0"/>
    <x v="80"/>
    <x v="1"/>
    <s v="film &amp; video/animation"/>
    <x v="56"/>
    <x v="372"/>
    <x v="0"/>
    <x v="5"/>
    <x v="448"/>
    <x v="448"/>
    <x v="0"/>
  </r>
  <r>
    <x v="449"/>
    <x v="449"/>
    <x v="448"/>
    <n v="2000"/>
    <x v="372"/>
    <x v="2"/>
    <s v="GB"/>
    <x v="1"/>
    <x v="449"/>
    <x v="449"/>
    <x v="0"/>
    <x v="81"/>
    <x v="1"/>
    <s v="film &amp; video/animation"/>
    <x v="53"/>
    <x v="373"/>
    <x v="0"/>
    <x v="5"/>
    <x v="449"/>
    <x v="449"/>
    <x v="0"/>
  </r>
  <r>
    <x v="450"/>
    <x v="450"/>
    <x v="449"/>
    <n v="50000"/>
    <x v="373"/>
    <x v="2"/>
    <s v="US"/>
    <x v="0"/>
    <x v="450"/>
    <x v="450"/>
    <x v="0"/>
    <x v="63"/>
    <x v="1"/>
    <s v="film &amp; video/animation"/>
    <x v="60"/>
    <x v="374"/>
    <x v="0"/>
    <x v="5"/>
    <x v="450"/>
    <x v="450"/>
    <x v="0"/>
  </r>
  <r>
    <x v="451"/>
    <x v="451"/>
    <x v="450"/>
    <n v="20000"/>
    <x v="117"/>
    <x v="2"/>
    <s v="US"/>
    <x v="0"/>
    <x v="451"/>
    <x v="451"/>
    <x v="0"/>
    <x v="78"/>
    <x v="1"/>
    <s v="film &amp; video/animation"/>
    <x v="50"/>
    <x v="121"/>
    <x v="0"/>
    <x v="5"/>
    <x v="451"/>
    <x v="451"/>
    <x v="0"/>
  </r>
  <r>
    <x v="452"/>
    <x v="452"/>
    <x v="451"/>
    <n v="750"/>
    <x v="374"/>
    <x v="2"/>
    <s v="US"/>
    <x v="0"/>
    <x v="452"/>
    <x v="452"/>
    <x v="0"/>
    <x v="8"/>
    <x v="1"/>
    <s v="film &amp; video/animation"/>
    <x v="116"/>
    <x v="375"/>
    <x v="0"/>
    <x v="5"/>
    <x v="452"/>
    <x v="452"/>
    <x v="0"/>
  </r>
  <r>
    <x v="453"/>
    <x v="453"/>
    <x v="452"/>
    <n v="94875"/>
    <x v="375"/>
    <x v="2"/>
    <s v="US"/>
    <x v="0"/>
    <x v="453"/>
    <x v="453"/>
    <x v="0"/>
    <x v="84"/>
    <x v="1"/>
    <s v="film &amp; video/animation"/>
    <x v="50"/>
    <x v="31"/>
    <x v="0"/>
    <x v="5"/>
    <x v="453"/>
    <x v="453"/>
    <x v="0"/>
  </r>
  <r>
    <x v="454"/>
    <x v="454"/>
    <x v="453"/>
    <n v="10000"/>
    <x v="376"/>
    <x v="2"/>
    <s v="US"/>
    <x v="0"/>
    <x v="454"/>
    <x v="454"/>
    <x v="0"/>
    <x v="81"/>
    <x v="1"/>
    <s v="film &amp; video/animation"/>
    <x v="60"/>
    <x v="376"/>
    <x v="0"/>
    <x v="5"/>
    <x v="454"/>
    <x v="454"/>
    <x v="0"/>
  </r>
  <r>
    <x v="455"/>
    <x v="455"/>
    <x v="454"/>
    <n v="65000"/>
    <x v="372"/>
    <x v="2"/>
    <s v="US"/>
    <x v="0"/>
    <x v="455"/>
    <x v="455"/>
    <x v="0"/>
    <x v="84"/>
    <x v="1"/>
    <s v="film &amp; video/animation"/>
    <x v="50"/>
    <x v="377"/>
    <x v="0"/>
    <x v="5"/>
    <x v="455"/>
    <x v="455"/>
    <x v="0"/>
  </r>
  <r>
    <x v="456"/>
    <x v="456"/>
    <x v="455"/>
    <n v="8888"/>
    <x v="377"/>
    <x v="2"/>
    <s v="US"/>
    <x v="0"/>
    <x v="456"/>
    <x v="456"/>
    <x v="0"/>
    <x v="83"/>
    <x v="1"/>
    <s v="film &amp; video/animation"/>
    <x v="60"/>
    <x v="378"/>
    <x v="0"/>
    <x v="5"/>
    <x v="456"/>
    <x v="456"/>
    <x v="0"/>
  </r>
  <r>
    <x v="457"/>
    <x v="457"/>
    <x v="456"/>
    <n v="20000"/>
    <x v="117"/>
    <x v="2"/>
    <s v="CA"/>
    <x v="5"/>
    <x v="457"/>
    <x v="457"/>
    <x v="0"/>
    <x v="78"/>
    <x v="1"/>
    <s v="film &amp; video/animation"/>
    <x v="50"/>
    <x v="121"/>
    <x v="0"/>
    <x v="5"/>
    <x v="457"/>
    <x v="457"/>
    <x v="0"/>
  </r>
  <r>
    <x v="458"/>
    <x v="458"/>
    <x v="457"/>
    <n v="10000"/>
    <x v="378"/>
    <x v="2"/>
    <s v="GB"/>
    <x v="1"/>
    <x v="458"/>
    <x v="458"/>
    <x v="0"/>
    <x v="72"/>
    <x v="1"/>
    <s v="film &amp; video/animation"/>
    <x v="59"/>
    <x v="379"/>
    <x v="0"/>
    <x v="5"/>
    <x v="458"/>
    <x v="458"/>
    <x v="0"/>
  </r>
  <r>
    <x v="459"/>
    <x v="459"/>
    <x v="458"/>
    <n v="39000"/>
    <x v="379"/>
    <x v="2"/>
    <s v="US"/>
    <x v="0"/>
    <x v="459"/>
    <x v="459"/>
    <x v="0"/>
    <x v="29"/>
    <x v="1"/>
    <s v="film &amp; video/animation"/>
    <x v="50"/>
    <x v="380"/>
    <x v="0"/>
    <x v="5"/>
    <x v="459"/>
    <x v="459"/>
    <x v="0"/>
  </r>
  <r>
    <x v="460"/>
    <x v="460"/>
    <x v="459"/>
    <n v="8500"/>
    <x v="379"/>
    <x v="2"/>
    <s v="US"/>
    <x v="0"/>
    <x v="460"/>
    <x v="460"/>
    <x v="0"/>
    <x v="84"/>
    <x v="1"/>
    <s v="film &amp; video/animation"/>
    <x v="50"/>
    <x v="381"/>
    <x v="0"/>
    <x v="5"/>
    <x v="460"/>
    <x v="460"/>
    <x v="0"/>
  </r>
  <r>
    <x v="461"/>
    <x v="461"/>
    <x v="460"/>
    <n v="550"/>
    <x v="117"/>
    <x v="2"/>
    <s v="GB"/>
    <x v="1"/>
    <x v="461"/>
    <x v="461"/>
    <x v="0"/>
    <x v="78"/>
    <x v="1"/>
    <s v="film &amp; video/animation"/>
    <x v="50"/>
    <x v="121"/>
    <x v="0"/>
    <x v="5"/>
    <x v="461"/>
    <x v="461"/>
    <x v="0"/>
  </r>
  <r>
    <x v="462"/>
    <x v="462"/>
    <x v="461"/>
    <n v="100000"/>
    <x v="117"/>
    <x v="2"/>
    <s v="US"/>
    <x v="0"/>
    <x v="462"/>
    <x v="462"/>
    <x v="0"/>
    <x v="78"/>
    <x v="1"/>
    <s v="film &amp; video/animation"/>
    <x v="50"/>
    <x v="121"/>
    <x v="0"/>
    <x v="5"/>
    <x v="462"/>
    <x v="462"/>
    <x v="0"/>
  </r>
  <r>
    <x v="463"/>
    <x v="463"/>
    <x v="462"/>
    <n v="55000"/>
    <x v="380"/>
    <x v="2"/>
    <s v="US"/>
    <x v="0"/>
    <x v="463"/>
    <x v="463"/>
    <x v="0"/>
    <x v="202"/>
    <x v="1"/>
    <s v="film &amp; video/animation"/>
    <x v="53"/>
    <x v="382"/>
    <x v="0"/>
    <x v="5"/>
    <x v="463"/>
    <x v="463"/>
    <x v="0"/>
  </r>
  <r>
    <x v="464"/>
    <x v="464"/>
    <x v="463"/>
    <n v="1010"/>
    <x v="116"/>
    <x v="2"/>
    <s v="DE"/>
    <x v="3"/>
    <x v="464"/>
    <x v="464"/>
    <x v="0"/>
    <x v="29"/>
    <x v="1"/>
    <s v="film &amp; video/animation"/>
    <x v="50"/>
    <x v="120"/>
    <x v="0"/>
    <x v="5"/>
    <x v="464"/>
    <x v="464"/>
    <x v="0"/>
  </r>
  <r>
    <x v="465"/>
    <x v="465"/>
    <x v="464"/>
    <n v="512"/>
    <x v="381"/>
    <x v="2"/>
    <s v="US"/>
    <x v="0"/>
    <x v="465"/>
    <x v="465"/>
    <x v="0"/>
    <x v="22"/>
    <x v="1"/>
    <s v="film &amp; video/animation"/>
    <x v="117"/>
    <x v="383"/>
    <x v="0"/>
    <x v="5"/>
    <x v="465"/>
    <x v="465"/>
    <x v="0"/>
  </r>
  <r>
    <x v="466"/>
    <x v="466"/>
    <x v="465"/>
    <n v="10000"/>
    <x v="382"/>
    <x v="2"/>
    <s v="US"/>
    <x v="0"/>
    <x v="466"/>
    <x v="466"/>
    <x v="0"/>
    <x v="81"/>
    <x v="1"/>
    <s v="film &amp; video/animation"/>
    <x v="60"/>
    <x v="384"/>
    <x v="0"/>
    <x v="5"/>
    <x v="466"/>
    <x v="466"/>
    <x v="0"/>
  </r>
  <r>
    <x v="467"/>
    <x v="467"/>
    <x v="466"/>
    <n v="20000"/>
    <x v="383"/>
    <x v="2"/>
    <s v="US"/>
    <x v="0"/>
    <x v="467"/>
    <x v="467"/>
    <x v="0"/>
    <x v="70"/>
    <x v="1"/>
    <s v="film &amp; video/animation"/>
    <x v="66"/>
    <x v="385"/>
    <x v="0"/>
    <x v="5"/>
    <x v="467"/>
    <x v="467"/>
    <x v="0"/>
  </r>
  <r>
    <x v="468"/>
    <x v="468"/>
    <x v="467"/>
    <n v="7500"/>
    <x v="117"/>
    <x v="2"/>
    <s v="US"/>
    <x v="0"/>
    <x v="468"/>
    <x v="468"/>
    <x v="0"/>
    <x v="78"/>
    <x v="1"/>
    <s v="film &amp; video/animation"/>
    <x v="50"/>
    <x v="121"/>
    <x v="0"/>
    <x v="5"/>
    <x v="468"/>
    <x v="468"/>
    <x v="0"/>
  </r>
  <r>
    <x v="469"/>
    <x v="469"/>
    <x v="468"/>
    <n v="6000"/>
    <x v="117"/>
    <x v="2"/>
    <s v="GB"/>
    <x v="1"/>
    <x v="469"/>
    <x v="469"/>
    <x v="0"/>
    <x v="78"/>
    <x v="1"/>
    <s v="film &amp; video/animation"/>
    <x v="50"/>
    <x v="121"/>
    <x v="0"/>
    <x v="5"/>
    <x v="469"/>
    <x v="469"/>
    <x v="0"/>
  </r>
  <r>
    <x v="470"/>
    <x v="470"/>
    <x v="469"/>
    <n v="5000"/>
    <x v="152"/>
    <x v="2"/>
    <s v="US"/>
    <x v="0"/>
    <x v="470"/>
    <x v="470"/>
    <x v="0"/>
    <x v="84"/>
    <x v="1"/>
    <s v="film &amp; video/animation"/>
    <x v="60"/>
    <x v="156"/>
    <x v="0"/>
    <x v="5"/>
    <x v="470"/>
    <x v="470"/>
    <x v="0"/>
  </r>
  <r>
    <x v="471"/>
    <x v="471"/>
    <x v="470"/>
    <n v="55000"/>
    <x v="384"/>
    <x v="2"/>
    <s v="US"/>
    <x v="0"/>
    <x v="471"/>
    <x v="471"/>
    <x v="0"/>
    <x v="203"/>
    <x v="1"/>
    <s v="film &amp; video/animation"/>
    <x v="81"/>
    <x v="386"/>
    <x v="0"/>
    <x v="5"/>
    <x v="471"/>
    <x v="471"/>
    <x v="0"/>
  </r>
  <r>
    <x v="472"/>
    <x v="472"/>
    <x v="471"/>
    <n v="800"/>
    <x v="385"/>
    <x v="2"/>
    <s v="US"/>
    <x v="0"/>
    <x v="472"/>
    <x v="472"/>
    <x v="0"/>
    <x v="81"/>
    <x v="1"/>
    <s v="film &amp; video/animation"/>
    <x v="82"/>
    <x v="387"/>
    <x v="0"/>
    <x v="5"/>
    <x v="472"/>
    <x v="472"/>
    <x v="0"/>
  </r>
  <r>
    <x v="473"/>
    <x v="473"/>
    <x v="472"/>
    <n v="30000"/>
    <x v="386"/>
    <x v="2"/>
    <s v="US"/>
    <x v="0"/>
    <x v="473"/>
    <x v="473"/>
    <x v="0"/>
    <x v="25"/>
    <x v="1"/>
    <s v="film &amp; video/animation"/>
    <x v="56"/>
    <x v="242"/>
    <x v="0"/>
    <x v="5"/>
    <x v="473"/>
    <x v="473"/>
    <x v="0"/>
  </r>
  <r>
    <x v="474"/>
    <x v="474"/>
    <x v="473"/>
    <n v="3300"/>
    <x v="116"/>
    <x v="2"/>
    <s v="US"/>
    <x v="0"/>
    <x v="474"/>
    <x v="474"/>
    <x v="0"/>
    <x v="29"/>
    <x v="1"/>
    <s v="film &amp; video/animation"/>
    <x v="50"/>
    <x v="120"/>
    <x v="0"/>
    <x v="5"/>
    <x v="474"/>
    <x v="474"/>
    <x v="0"/>
  </r>
  <r>
    <x v="475"/>
    <x v="475"/>
    <x v="474"/>
    <n v="2000"/>
    <x v="117"/>
    <x v="2"/>
    <s v="US"/>
    <x v="0"/>
    <x v="475"/>
    <x v="475"/>
    <x v="0"/>
    <x v="78"/>
    <x v="1"/>
    <s v="film &amp; video/animation"/>
    <x v="50"/>
    <x v="121"/>
    <x v="0"/>
    <x v="5"/>
    <x v="475"/>
    <x v="475"/>
    <x v="0"/>
  </r>
  <r>
    <x v="476"/>
    <x v="476"/>
    <x v="475"/>
    <n v="220000"/>
    <x v="387"/>
    <x v="2"/>
    <s v="US"/>
    <x v="0"/>
    <x v="476"/>
    <x v="476"/>
    <x v="0"/>
    <x v="204"/>
    <x v="1"/>
    <s v="film &amp; video/animation"/>
    <x v="53"/>
    <x v="388"/>
    <x v="0"/>
    <x v="5"/>
    <x v="476"/>
    <x v="476"/>
    <x v="0"/>
  </r>
  <r>
    <x v="477"/>
    <x v="477"/>
    <x v="476"/>
    <n v="1500"/>
    <x v="117"/>
    <x v="2"/>
    <s v="US"/>
    <x v="0"/>
    <x v="477"/>
    <x v="477"/>
    <x v="0"/>
    <x v="78"/>
    <x v="1"/>
    <s v="film &amp; video/animation"/>
    <x v="50"/>
    <x v="121"/>
    <x v="0"/>
    <x v="5"/>
    <x v="477"/>
    <x v="477"/>
    <x v="0"/>
  </r>
  <r>
    <x v="478"/>
    <x v="478"/>
    <x v="477"/>
    <n v="10000"/>
    <x v="117"/>
    <x v="2"/>
    <s v="US"/>
    <x v="0"/>
    <x v="478"/>
    <x v="478"/>
    <x v="0"/>
    <x v="78"/>
    <x v="1"/>
    <s v="film &amp; video/animation"/>
    <x v="50"/>
    <x v="121"/>
    <x v="0"/>
    <x v="5"/>
    <x v="478"/>
    <x v="478"/>
    <x v="0"/>
  </r>
  <r>
    <x v="479"/>
    <x v="479"/>
    <x v="478"/>
    <n v="15000"/>
    <x v="388"/>
    <x v="2"/>
    <s v="US"/>
    <x v="0"/>
    <x v="479"/>
    <x v="479"/>
    <x v="0"/>
    <x v="165"/>
    <x v="1"/>
    <s v="film &amp; video/animation"/>
    <x v="69"/>
    <x v="389"/>
    <x v="0"/>
    <x v="5"/>
    <x v="479"/>
    <x v="479"/>
    <x v="0"/>
  </r>
  <r>
    <x v="480"/>
    <x v="480"/>
    <x v="479"/>
    <n v="40000"/>
    <x v="389"/>
    <x v="2"/>
    <s v="US"/>
    <x v="0"/>
    <x v="480"/>
    <x v="480"/>
    <x v="0"/>
    <x v="205"/>
    <x v="1"/>
    <s v="film &amp; video/animation"/>
    <x v="118"/>
    <x v="390"/>
    <x v="0"/>
    <x v="5"/>
    <x v="480"/>
    <x v="480"/>
    <x v="0"/>
  </r>
  <r>
    <x v="481"/>
    <x v="481"/>
    <x v="480"/>
    <n v="30000"/>
    <x v="390"/>
    <x v="2"/>
    <s v="US"/>
    <x v="0"/>
    <x v="481"/>
    <x v="481"/>
    <x v="0"/>
    <x v="64"/>
    <x v="1"/>
    <s v="film &amp; video/animation"/>
    <x v="52"/>
    <x v="391"/>
    <x v="0"/>
    <x v="5"/>
    <x v="481"/>
    <x v="481"/>
    <x v="0"/>
  </r>
  <r>
    <x v="482"/>
    <x v="482"/>
    <x v="481"/>
    <n v="10000"/>
    <x v="115"/>
    <x v="2"/>
    <s v="US"/>
    <x v="0"/>
    <x v="482"/>
    <x v="482"/>
    <x v="0"/>
    <x v="29"/>
    <x v="1"/>
    <s v="film &amp; video/animation"/>
    <x v="50"/>
    <x v="119"/>
    <x v="0"/>
    <x v="5"/>
    <x v="482"/>
    <x v="482"/>
    <x v="0"/>
  </r>
  <r>
    <x v="483"/>
    <x v="483"/>
    <x v="482"/>
    <n v="15000"/>
    <x v="391"/>
    <x v="2"/>
    <s v="GB"/>
    <x v="1"/>
    <x v="483"/>
    <x v="483"/>
    <x v="0"/>
    <x v="206"/>
    <x v="1"/>
    <s v="film &amp; video/animation"/>
    <x v="119"/>
    <x v="392"/>
    <x v="0"/>
    <x v="5"/>
    <x v="483"/>
    <x v="483"/>
    <x v="0"/>
  </r>
  <r>
    <x v="484"/>
    <x v="484"/>
    <x v="483"/>
    <n v="80000"/>
    <x v="392"/>
    <x v="2"/>
    <s v="GB"/>
    <x v="1"/>
    <x v="484"/>
    <x v="484"/>
    <x v="0"/>
    <x v="202"/>
    <x v="1"/>
    <s v="film &amp; video/animation"/>
    <x v="50"/>
    <x v="393"/>
    <x v="0"/>
    <x v="5"/>
    <x v="484"/>
    <x v="484"/>
    <x v="0"/>
  </r>
  <r>
    <x v="485"/>
    <x v="485"/>
    <x v="484"/>
    <n v="37956"/>
    <x v="393"/>
    <x v="2"/>
    <s v="GB"/>
    <x v="1"/>
    <x v="485"/>
    <x v="485"/>
    <x v="0"/>
    <x v="207"/>
    <x v="1"/>
    <s v="film &amp; video/animation"/>
    <x v="66"/>
    <x v="394"/>
    <x v="0"/>
    <x v="5"/>
    <x v="485"/>
    <x v="485"/>
    <x v="0"/>
  </r>
  <r>
    <x v="486"/>
    <x v="486"/>
    <x v="485"/>
    <n v="550000"/>
    <x v="155"/>
    <x v="2"/>
    <s v="AU"/>
    <x v="2"/>
    <x v="486"/>
    <x v="486"/>
    <x v="0"/>
    <x v="29"/>
    <x v="1"/>
    <s v="film &amp; video/animation"/>
    <x v="50"/>
    <x v="73"/>
    <x v="0"/>
    <x v="5"/>
    <x v="486"/>
    <x v="486"/>
    <x v="0"/>
  </r>
  <r>
    <x v="487"/>
    <x v="487"/>
    <x v="486"/>
    <n v="50000"/>
    <x v="117"/>
    <x v="2"/>
    <s v="CA"/>
    <x v="5"/>
    <x v="487"/>
    <x v="487"/>
    <x v="0"/>
    <x v="78"/>
    <x v="1"/>
    <s v="film &amp; video/animation"/>
    <x v="50"/>
    <x v="121"/>
    <x v="0"/>
    <x v="5"/>
    <x v="487"/>
    <x v="487"/>
    <x v="0"/>
  </r>
  <r>
    <x v="488"/>
    <x v="488"/>
    <x v="487"/>
    <n v="12000"/>
    <x v="117"/>
    <x v="2"/>
    <s v="US"/>
    <x v="0"/>
    <x v="488"/>
    <x v="488"/>
    <x v="0"/>
    <x v="78"/>
    <x v="1"/>
    <s v="film &amp; video/animation"/>
    <x v="50"/>
    <x v="121"/>
    <x v="0"/>
    <x v="5"/>
    <x v="488"/>
    <x v="488"/>
    <x v="0"/>
  </r>
  <r>
    <x v="489"/>
    <x v="489"/>
    <x v="488"/>
    <n v="74997"/>
    <x v="394"/>
    <x v="2"/>
    <s v="US"/>
    <x v="0"/>
    <x v="489"/>
    <x v="489"/>
    <x v="0"/>
    <x v="83"/>
    <x v="1"/>
    <s v="film &amp; video/animation"/>
    <x v="50"/>
    <x v="395"/>
    <x v="0"/>
    <x v="5"/>
    <x v="489"/>
    <x v="489"/>
    <x v="0"/>
  </r>
  <r>
    <x v="490"/>
    <x v="490"/>
    <x v="489"/>
    <n v="1000"/>
    <x v="117"/>
    <x v="2"/>
    <s v="US"/>
    <x v="0"/>
    <x v="490"/>
    <x v="490"/>
    <x v="0"/>
    <x v="78"/>
    <x v="1"/>
    <s v="film &amp; video/animation"/>
    <x v="50"/>
    <x v="121"/>
    <x v="0"/>
    <x v="5"/>
    <x v="490"/>
    <x v="490"/>
    <x v="0"/>
  </r>
  <r>
    <x v="491"/>
    <x v="491"/>
    <x v="490"/>
    <n v="10000"/>
    <x v="117"/>
    <x v="2"/>
    <s v="US"/>
    <x v="0"/>
    <x v="491"/>
    <x v="491"/>
    <x v="0"/>
    <x v="78"/>
    <x v="1"/>
    <s v="film &amp; video/animation"/>
    <x v="50"/>
    <x v="121"/>
    <x v="0"/>
    <x v="5"/>
    <x v="491"/>
    <x v="491"/>
    <x v="0"/>
  </r>
  <r>
    <x v="492"/>
    <x v="492"/>
    <x v="491"/>
    <n v="10000000"/>
    <x v="117"/>
    <x v="2"/>
    <s v="SE"/>
    <x v="9"/>
    <x v="492"/>
    <x v="492"/>
    <x v="0"/>
    <x v="78"/>
    <x v="1"/>
    <s v="film &amp; video/animation"/>
    <x v="50"/>
    <x v="121"/>
    <x v="0"/>
    <x v="5"/>
    <x v="492"/>
    <x v="492"/>
    <x v="0"/>
  </r>
  <r>
    <x v="493"/>
    <x v="493"/>
    <x v="492"/>
    <n v="30000"/>
    <x v="117"/>
    <x v="2"/>
    <s v="GB"/>
    <x v="1"/>
    <x v="493"/>
    <x v="493"/>
    <x v="0"/>
    <x v="78"/>
    <x v="1"/>
    <s v="film &amp; video/animation"/>
    <x v="50"/>
    <x v="121"/>
    <x v="0"/>
    <x v="5"/>
    <x v="493"/>
    <x v="493"/>
    <x v="0"/>
  </r>
  <r>
    <x v="494"/>
    <x v="494"/>
    <x v="493"/>
    <n v="20000"/>
    <x v="395"/>
    <x v="2"/>
    <s v="US"/>
    <x v="0"/>
    <x v="494"/>
    <x v="494"/>
    <x v="0"/>
    <x v="83"/>
    <x v="1"/>
    <s v="film &amp; video/animation"/>
    <x v="50"/>
    <x v="396"/>
    <x v="0"/>
    <x v="5"/>
    <x v="494"/>
    <x v="494"/>
    <x v="0"/>
  </r>
  <r>
    <x v="495"/>
    <x v="495"/>
    <x v="494"/>
    <n v="7000"/>
    <x v="117"/>
    <x v="2"/>
    <s v="US"/>
    <x v="0"/>
    <x v="495"/>
    <x v="495"/>
    <x v="0"/>
    <x v="78"/>
    <x v="1"/>
    <s v="film &amp; video/animation"/>
    <x v="50"/>
    <x v="121"/>
    <x v="0"/>
    <x v="5"/>
    <x v="495"/>
    <x v="495"/>
    <x v="0"/>
  </r>
  <r>
    <x v="496"/>
    <x v="496"/>
    <x v="495"/>
    <n v="60000"/>
    <x v="116"/>
    <x v="2"/>
    <s v="US"/>
    <x v="0"/>
    <x v="496"/>
    <x v="496"/>
    <x v="0"/>
    <x v="29"/>
    <x v="1"/>
    <s v="film &amp; video/animation"/>
    <x v="50"/>
    <x v="120"/>
    <x v="0"/>
    <x v="5"/>
    <x v="496"/>
    <x v="496"/>
    <x v="0"/>
  </r>
  <r>
    <x v="497"/>
    <x v="497"/>
    <x v="496"/>
    <n v="4480"/>
    <x v="134"/>
    <x v="2"/>
    <s v="US"/>
    <x v="0"/>
    <x v="497"/>
    <x v="497"/>
    <x v="0"/>
    <x v="83"/>
    <x v="1"/>
    <s v="film &amp; video/animation"/>
    <x v="60"/>
    <x v="119"/>
    <x v="0"/>
    <x v="5"/>
    <x v="497"/>
    <x v="497"/>
    <x v="0"/>
  </r>
  <r>
    <x v="498"/>
    <x v="498"/>
    <x v="497"/>
    <n v="65108"/>
    <x v="396"/>
    <x v="2"/>
    <s v="US"/>
    <x v="0"/>
    <x v="498"/>
    <x v="498"/>
    <x v="0"/>
    <x v="19"/>
    <x v="1"/>
    <s v="film &amp; video/animation"/>
    <x v="62"/>
    <x v="397"/>
    <x v="0"/>
    <x v="5"/>
    <x v="498"/>
    <x v="498"/>
    <x v="0"/>
  </r>
  <r>
    <x v="499"/>
    <x v="499"/>
    <x v="498"/>
    <n v="20000"/>
    <x v="397"/>
    <x v="2"/>
    <s v="US"/>
    <x v="0"/>
    <x v="499"/>
    <x v="499"/>
    <x v="0"/>
    <x v="55"/>
    <x v="1"/>
    <s v="film &amp; video/animation"/>
    <x v="54"/>
    <x v="398"/>
    <x v="0"/>
    <x v="5"/>
    <x v="499"/>
    <x v="499"/>
    <x v="0"/>
  </r>
  <r>
    <x v="500"/>
    <x v="500"/>
    <x v="499"/>
    <n v="6500"/>
    <x v="394"/>
    <x v="2"/>
    <s v="US"/>
    <x v="0"/>
    <x v="500"/>
    <x v="500"/>
    <x v="0"/>
    <x v="80"/>
    <x v="1"/>
    <s v="film &amp; video/animation"/>
    <x v="56"/>
    <x v="399"/>
    <x v="0"/>
    <x v="5"/>
    <x v="500"/>
    <x v="500"/>
    <x v="0"/>
  </r>
  <r>
    <x v="501"/>
    <x v="501"/>
    <x v="500"/>
    <n v="10000"/>
    <x v="117"/>
    <x v="2"/>
    <s v="US"/>
    <x v="0"/>
    <x v="501"/>
    <x v="501"/>
    <x v="0"/>
    <x v="78"/>
    <x v="1"/>
    <s v="film &amp; video/animation"/>
    <x v="50"/>
    <x v="121"/>
    <x v="0"/>
    <x v="5"/>
    <x v="501"/>
    <x v="501"/>
    <x v="0"/>
  </r>
  <r>
    <x v="502"/>
    <x v="502"/>
    <x v="501"/>
    <n v="20000"/>
    <x v="398"/>
    <x v="2"/>
    <s v="US"/>
    <x v="0"/>
    <x v="502"/>
    <x v="502"/>
    <x v="0"/>
    <x v="80"/>
    <x v="1"/>
    <s v="film &amp; video/animation"/>
    <x v="60"/>
    <x v="400"/>
    <x v="0"/>
    <x v="5"/>
    <x v="502"/>
    <x v="502"/>
    <x v="0"/>
  </r>
  <r>
    <x v="503"/>
    <x v="503"/>
    <x v="502"/>
    <n v="6500"/>
    <x v="399"/>
    <x v="2"/>
    <s v="GB"/>
    <x v="1"/>
    <x v="503"/>
    <x v="503"/>
    <x v="0"/>
    <x v="82"/>
    <x v="1"/>
    <s v="film &amp; video/animation"/>
    <x v="53"/>
    <x v="401"/>
    <x v="0"/>
    <x v="5"/>
    <x v="503"/>
    <x v="503"/>
    <x v="0"/>
  </r>
  <r>
    <x v="504"/>
    <x v="504"/>
    <x v="503"/>
    <n v="24500"/>
    <x v="400"/>
    <x v="2"/>
    <s v="US"/>
    <x v="0"/>
    <x v="504"/>
    <x v="504"/>
    <x v="0"/>
    <x v="81"/>
    <x v="1"/>
    <s v="film &amp; video/animation"/>
    <x v="60"/>
    <x v="402"/>
    <x v="0"/>
    <x v="5"/>
    <x v="504"/>
    <x v="504"/>
    <x v="0"/>
  </r>
  <r>
    <x v="505"/>
    <x v="505"/>
    <x v="504"/>
    <n v="12000"/>
    <x v="401"/>
    <x v="2"/>
    <s v="US"/>
    <x v="0"/>
    <x v="505"/>
    <x v="505"/>
    <x v="0"/>
    <x v="25"/>
    <x v="1"/>
    <s v="film &amp; video/animation"/>
    <x v="50"/>
    <x v="403"/>
    <x v="0"/>
    <x v="5"/>
    <x v="505"/>
    <x v="505"/>
    <x v="0"/>
  </r>
  <r>
    <x v="506"/>
    <x v="506"/>
    <x v="505"/>
    <n v="200000"/>
    <x v="156"/>
    <x v="2"/>
    <s v="US"/>
    <x v="0"/>
    <x v="506"/>
    <x v="506"/>
    <x v="0"/>
    <x v="29"/>
    <x v="1"/>
    <s v="film &amp; video/animation"/>
    <x v="50"/>
    <x v="404"/>
    <x v="0"/>
    <x v="5"/>
    <x v="506"/>
    <x v="506"/>
    <x v="0"/>
  </r>
  <r>
    <x v="507"/>
    <x v="507"/>
    <x v="506"/>
    <n v="20000"/>
    <x v="141"/>
    <x v="2"/>
    <s v="US"/>
    <x v="0"/>
    <x v="507"/>
    <x v="507"/>
    <x v="0"/>
    <x v="73"/>
    <x v="1"/>
    <s v="film &amp; video/animation"/>
    <x v="56"/>
    <x v="405"/>
    <x v="0"/>
    <x v="5"/>
    <x v="507"/>
    <x v="507"/>
    <x v="0"/>
  </r>
  <r>
    <x v="508"/>
    <x v="508"/>
    <x v="507"/>
    <n v="50000"/>
    <x v="402"/>
    <x v="2"/>
    <s v="US"/>
    <x v="0"/>
    <x v="508"/>
    <x v="508"/>
    <x v="0"/>
    <x v="83"/>
    <x v="1"/>
    <s v="film &amp; video/animation"/>
    <x v="60"/>
    <x v="44"/>
    <x v="0"/>
    <x v="5"/>
    <x v="508"/>
    <x v="508"/>
    <x v="0"/>
  </r>
  <r>
    <x v="509"/>
    <x v="509"/>
    <x v="508"/>
    <n v="5000"/>
    <x v="115"/>
    <x v="2"/>
    <s v="GB"/>
    <x v="1"/>
    <x v="509"/>
    <x v="509"/>
    <x v="0"/>
    <x v="29"/>
    <x v="1"/>
    <s v="film &amp; video/animation"/>
    <x v="50"/>
    <x v="119"/>
    <x v="0"/>
    <x v="5"/>
    <x v="509"/>
    <x v="509"/>
    <x v="0"/>
  </r>
  <r>
    <x v="510"/>
    <x v="510"/>
    <x v="509"/>
    <n v="14000"/>
    <x v="117"/>
    <x v="2"/>
    <s v="US"/>
    <x v="0"/>
    <x v="510"/>
    <x v="510"/>
    <x v="0"/>
    <x v="78"/>
    <x v="1"/>
    <s v="film &amp; video/animation"/>
    <x v="50"/>
    <x v="121"/>
    <x v="0"/>
    <x v="5"/>
    <x v="510"/>
    <x v="510"/>
    <x v="0"/>
  </r>
  <r>
    <x v="511"/>
    <x v="511"/>
    <x v="510"/>
    <n v="5000"/>
    <x v="403"/>
    <x v="2"/>
    <s v="US"/>
    <x v="0"/>
    <x v="511"/>
    <x v="511"/>
    <x v="0"/>
    <x v="81"/>
    <x v="1"/>
    <s v="film &amp; video/animation"/>
    <x v="56"/>
    <x v="179"/>
    <x v="0"/>
    <x v="5"/>
    <x v="511"/>
    <x v="511"/>
    <x v="0"/>
  </r>
  <r>
    <x v="512"/>
    <x v="512"/>
    <x v="511"/>
    <n v="8000"/>
    <x v="143"/>
    <x v="2"/>
    <s v="US"/>
    <x v="0"/>
    <x v="512"/>
    <x v="512"/>
    <x v="0"/>
    <x v="84"/>
    <x v="1"/>
    <s v="film &amp; video/animation"/>
    <x v="50"/>
    <x v="148"/>
    <x v="0"/>
    <x v="5"/>
    <x v="512"/>
    <x v="512"/>
    <x v="0"/>
  </r>
  <r>
    <x v="513"/>
    <x v="513"/>
    <x v="512"/>
    <n v="50000"/>
    <x v="404"/>
    <x v="2"/>
    <s v="US"/>
    <x v="0"/>
    <x v="513"/>
    <x v="513"/>
    <x v="0"/>
    <x v="32"/>
    <x v="1"/>
    <s v="film &amp; video/animation"/>
    <x v="51"/>
    <x v="406"/>
    <x v="0"/>
    <x v="5"/>
    <x v="513"/>
    <x v="513"/>
    <x v="0"/>
  </r>
  <r>
    <x v="514"/>
    <x v="514"/>
    <x v="513"/>
    <n v="1500"/>
    <x v="155"/>
    <x v="2"/>
    <s v="CA"/>
    <x v="5"/>
    <x v="514"/>
    <x v="514"/>
    <x v="0"/>
    <x v="83"/>
    <x v="1"/>
    <s v="film &amp; video/animation"/>
    <x v="56"/>
    <x v="407"/>
    <x v="0"/>
    <x v="5"/>
    <x v="514"/>
    <x v="514"/>
    <x v="0"/>
  </r>
  <r>
    <x v="515"/>
    <x v="515"/>
    <x v="514"/>
    <n v="97000"/>
    <x v="405"/>
    <x v="2"/>
    <s v="US"/>
    <x v="0"/>
    <x v="515"/>
    <x v="515"/>
    <x v="0"/>
    <x v="69"/>
    <x v="1"/>
    <s v="film &amp; video/animation"/>
    <x v="78"/>
    <x v="408"/>
    <x v="0"/>
    <x v="5"/>
    <x v="515"/>
    <x v="515"/>
    <x v="0"/>
  </r>
  <r>
    <x v="516"/>
    <x v="516"/>
    <x v="515"/>
    <n v="5000"/>
    <x v="117"/>
    <x v="2"/>
    <s v="GB"/>
    <x v="1"/>
    <x v="516"/>
    <x v="516"/>
    <x v="0"/>
    <x v="78"/>
    <x v="1"/>
    <s v="film &amp; video/animation"/>
    <x v="50"/>
    <x v="121"/>
    <x v="0"/>
    <x v="5"/>
    <x v="516"/>
    <x v="516"/>
    <x v="0"/>
  </r>
  <r>
    <x v="517"/>
    <x v="517"/>
    <x v="516"/>
    <n v="15000"/>
    <x v="82"/>
    <x v="2"/>
    <s v="US"/>
    <x v="0"/>
    <x v="517"/>
    <x v="517"/>
    <x v="0"/>
    <x v="83"/>
    <x v="1"/>
    <s v="film &amp; video/animation"/>
    <x v="60"/>
    <x v="409"/>
    <x v="0"/>
    <x v="5"/>
    <x v="517"/>
    <x v="517"/>
    <x v="0"/>
  </r>
  <r>
    <x v="518"/>
    <x v="518"/>
    <x v="517"/>
    <n v="7175"/>
    <x v="117"/>
    <x v="2"/>
    <s v="US"/>
    <x v="0"/>
    <x v="518"/>
    <x v="518"/>
    <x v="0"/>
    <x v="78"/>
    <x v="1"/>
    <s v="film &amp; video/animation"/>
    <x v="50"/>
    <x v="121"/>
    <x v="0"/>
    <x v="5"/>
    <x v="518"/>
    <x v="518"/>
    <x v="0"/>
  </r>
  <r>
    <x v="519"/>
    <x v="519"/>
    <x v="518"/>
    <n v="12001"/>
    <x v="406"/>
    <x v="2"/>
    <s v="US"/>
    <x v="0"/>
    <x v="519"/>
    <x v="519"/>
    <x v="0"/>
    <x v="16"/>
    <x v="1"/>
    <s v="film &amp; video/animation"/>
    <x v="61"/>
    <x v="410"/>
    <x v="0"/>
    <x v="5"/>
    <x v="519"/>
    <x v="519"/>
    <x v="0"/>
  </r>
  <r>
    <x v="520"/>
    <x v="520"/>
    <x v="519"/>
    <n v="5000"/>
    <x v="407"/>
    <x v="0"/>
    <s v="GB"/>
    <x v="1"/>
    <x v="520"/>
    <x v="520"/>
    <x v="0"/>
    <x v="69"/>
    <x v="0"/>
    <s v="theater/plays"/>
    <x v="21"/>
    <x v="411"/>
    <x v="1"/>
    <x v="6"/>
    <x v="520"/>
    <x v="520"/>
    <x v="0"/>
  </r>
  <r>
    <x v="521"/>
    <x v="521"/>
    <x v="520"/>
    <n v="5000"/>
    <x v="408"/>
    <x v="0"/>
    <s v="US"/>
    <x v="0"/>
    <x v="521"/>
    <x v="521"/>
    <x v="0"/>
    <x v="66"/>
    <x v="0"/>
    <s v="theater/plays"/>
    <x v="2"/>
    <x v="412"/>
    <x v="1"/>
    <x v="6"/>
    <x v="521"/>
    <x v="521"/>
    <x v="0"/>
  </r>
  <r>
    <x v="522"/>
    <x v="522"/>
    <x v="521"/>
    <n v="3000"/>
    <x v="409"/>
    <x v="0"/>
    <s v="US"/>
    <x v="0"/>
    <x v="522"/>
    <x v="522"/>
    <x v="0"/>
    <x v="162"/>
    <x v="0"/>
    <s v="theater/plays"/>
    <x v="41"/>
    <x v="413"/>
    <x v="1"/>
    <x v="6"/>
    <x v="522"/>
    <x v="522"/>
    <x v="0"/>
  </r>
  <r>
    <x v="523"/>
    <x v="523"/>
    <x v="522"/>
    <n v="5000"/>
    <x v="410"/>
    <x v="0"/>
    <s v="US"/>
    <x v="0"/>
    <x v="523"/>
    <x v="523"/>
    <x v="0"/>
    <x v="87"/>
    <x v="0"/>
    <s v="theater/plays"/>
    <x v="10"/>
    <x v="414"/>
    <x v="1"/>
    <x v="6"/>
    <x v="523"/>
    <x v="523"/>
    <x v="0"/>
  </r>
  <r>
    <x v="524"/>
    <x v="524"/>
    <x v="523"/>
    <n v="3500"/>
    <x v="411"/>
    <x v="0"/>
    <s v="GB"/>
    <x v="1"/>
    <x v="524"/>
    <x v="524"/>
    <x v="0"/>
    <x v="208"/>
    <x v="0"/>
    <s v="theater/plays"/>
    <x v="15"/>
    <x v="415"/>
    <x v="1"/>
    <x v="6"/>
    <x v="524"/>
    <x v="524"/>
    <x v="0"/>
  </r>
  <r>
    <x v="525"/>
    <x v="525"/>
    <x v="524"/>
    <n v="12000"/>
    <x v="48"/>
    <x v="0"/>
    <s v="US"/>
    <x v="0"/>
    <x v="525"/>
    <x v="525"/>
    <x v="0"/>
    <x v="8"/>
    <x v="0"/>
    <s v="theater/plays"/>
    <x v="8"/>
    <x v="416"/>
    <x v="1"/>
    <x v="6"/>
    <x v="525"/>
    <x v="525"/>
    <x v="0"/>
  </r>
  <r>
    <x v="526"/>
    <x v="526"/>
    <x v="525"/>
    <n v="1500"/>
    <x v="412"/>
    <x v="0"/>
    <s v="GB"/>
    <x v="1"/>
    <x v="526"/>
    <x v="526"/>
    <x v="0"/>
    <x v="23"/>
    <x v="0"/>
    <s v="theater/plays"/>
    <x v="35"/>
    <x v="417"/>
    <x v="1"/>
    <x v="6"/>
    <x v="526"/>
    <x v="526"/>
    <x v="0"/>
  </r>
  <r>
    <x v="527"/>
    <x v="527"/>
    <x v="526"/>
    <n v="10000"/>
    <x v="413"/>
    <x v="0"/>
    <s v="US"/>
    <x v="0"/>
    <x v="527"/>
    <x v="527"/>
    <x v="0"/>
    <x v="150"/>
    <x v="0"/>
    <s v="theater/plays"/>
    <x v="7"/>
    <x v="418"/>
    <x v="1"/>
    <x v="6"/>
    <x v="527"/>
    <x v="527"/>
    <x v="0"/>
  </r>
  <r>
    <x v="528"/>
    <x v="528"/>
    <x v="527"/>
    <n v="1150"/>
    <x v="414"/>
    <x v="0"/>
    <s v="US"/>
    <x v="0"/>
    <x v="528"/>
    <x v="528"/>
    <x v="0"/>
    <x v="209"/>
    <x v="0"/>
    <s v="theater/plays"/>
    <x v="31"/>
    <x v="419"/>
    <x v="1"/>
    <x v="6"/>
    <x v="528"/>
    <x v="528"/>
    <x v="0"/>
  </r>
  <r>
    <x v="529"/>
    <x v="529"/>
    <x v="528"/>
    <n v="1200"/>
    <x v="415"/>
    <x v="0"/>
    <s v="CA"/>
    <x v="5"/>
    <x v="529"/>
    <x v="529"/>
    <x v="0"/>
    <x v="59"/>
    <x v="0"/>
    <s v="theater/plays"/>
    <x v="22"/>
    <x v="420"/>
    <x v="1"/>
    <x v="6"/>
    <x v="529"/>
    <x v="529"/>
    <x v="0"/>
  </r>
  <r>
    <x v="530"/>
    <x v="530"/>
    <x v="529"/>
    <n v="3405"/>
    <x v="416"/>
    <x v="0"/>
    <s v="US"/>
    <x v="0"/>
    <x v="530"/>
    <x v="530"/>
    <x v="0"/>
    <x v="60"/>
    <x v="0"/>
    <s v="theater/plays"/>
    <x v="29"/>
    <x v="421"/>
    <x v="1"/>
    <x v="6"/>
    <x v="530"/>
    <x v="530"/>
    <x v="0"/>
  </r>
  <r>
    <x v="531"/>
    <x v="531"/>
    <x v="530"/>
    <n v="4000"/>
    <x v="417"/>
    <x v="0"/>
    <s v="US"/>
    <x v="0"/>
    <x v="531"/>
    <x v="531"/>
    <x v="0"/>
    <x v="162"/>
    <x v="0"/>
    <s v="theater/plays"/>
    <x v="8"/>
    <x v="422"/>
    <x v="1"/>
    <x v="6"/>
    <x v="531"/>
    <x v="531"/>
    <x v="0"/>
  </r>
  <r>
    <x v="532"/>
    <x v="532"/>
    <x v="531"/>
    <n v="10000"/>
    <x v="418"/>
    <x v="0"/>
    <s v="US"/>
    <x v="0"/>
    <x v="532"/>
    <x v="532"/>
    <x v="0"/>
    <x v="210"/>
    <x v="0"/>
    <s v="theater/plays"/>
    <x v="4"/>
    <x v="423"/>
    <x v="1"/>
    <x v="6"/>
    <x v="532"/>
    <x v="532"/>
    <x v="0"/>
  </r>
  <r>
    <x v="533"/>
    <x v="533"/>
    <x v="532"/>
    <n v="2000"/>
    <x v="20"/>
    <x v="0"/>
    <s v="GB"/>
    <x v="1"/>
    <x v="533"/>
    <x v="533"/>
    <x v="0"/>
    <x v="57"/>
    <x v="0"/>
    <s v="theater/plays"/>
    <x v="8"/>
    <x v="424"/>
    <x v="1"/>
    <x v="6"/>
    <x v="533"/>
    <x v="533"/>
    <x v="0"/>
  </r>
  <r>
    <x v="534"/>
    <x v="534"/>
    <x v="533"/>
    <n v="15000"/>
    <x v="419"/>
    <x v="0"/>
    <s v="NO"/>
    <x v="8"/>
    <x v="534"/>
    <x v="534"/>
    <x v="0"/>
    <x v="53"/>
    <x v="0"/>
    <s v="theater/plays"/>
    <x v="2"/>
    <x v="425"/>
    <x v="1"/>
    <x v="6"/>
    <x v="534"/>
    <x v="534"/>
    <x v="0"/>
  </r>
  <r>
    <x v="535"/>
    <x v="535"/>
    <x v="534"/>
    <n v="2000"/>
    <x v="420"/>
    <x v="0"/>
    <s v="GB"/>
    <x v="1"/>
    <x v="535"/>
    <x v="535"/>
    <x v="0"/>
    <x v="211"/>
    <x v="0"/>
    <s v="theater/plays"/>
    <x v="33"/>
    <x v="426"/>
    <x v="1"/>
    <x v="6"/>
    <x v="535"/>
    <x v="535"/>
    <x v="0"/>
  </r>
  <r>
    <x v="536"/>
    <x v="536"/>
    <x v="535"/>
    <n v="3300"/>
    <x v="421"/>
    <x v="0"/>
    <s v="GB"/>
    <x v="1"/>
    <x v="536"/>
    <x v="536"/>
    <x v="0"/>
    <x v="70"/>
    <x v="0"/>
    <s v="theater/plays"/>
    <x v="90"/>
    <x v="427"/>
    <x v="1"/>
    <x v="6"/>
    <x v="536"/>
    <x v="536"/>
    <x v="0"/>
  </r>
  <r>
    <x v="537"/>
    <x v="537"/>
    <x v="536"/>
    <n v="2000"/>
    <x v="422"/>
    <x v="0"/>
    <s v="US"/>
    <x v="0"/>
    <x v="537"/>
    <x v="537"/>
    <x v="0"/>
    <x v="211"/>
    <x v="0"/>
    <s v="theater/plays"/>
    <x v="10"/>
    <x v="428"/>
    <x v="1"/>
    <x v="6"/>
    <x v="537"/>
    <x v="537"/>
    <x v="0"/>
  </r>
  <r>
    <x v="538"/>
    <x v="538"/>
    <x v="537"/>
    <n v="5000"/>
    <x v="423"/>
    <x v="0"/>
    <s v="US"/>
    <x v="0"/>
    <x v="538"/>
    <x v="538"/>
    <x v="0"/>
    <x v="65"/>
    <x v="0"/>
    <s v="theater/plays"/>
    <x v="120"/>
    <x v="429"/>
    <x v="1"/>
    <x v="6"/>
    <x v="538"/>
    <x v="538"/>
    <x v="0"/>
  </r>
  <r>
    <x v="539"/>
    <x v="539"/>
    <x v="538"/>
    <n v="500"/>
    <x v="424"/>
    <x v="0"/>
    <s v="GB"/>
    <x v="1"/>
    <x v="539"/>
    <x v="539"/>
    <x v="0"/>
    <x v="9"/>
    <x v="0"/>
    <s v="theater/plays"/>
    <x v="7"/>
    <x v="430"/>
    <x v="1"/>
    <x v="6"/>
    <x v="539"/>
    <x v="539"/>
    <x v="0"/>
  </r>
  <r>
    <x v="540"/>
    <x v="540"/>
    <x v="539"/>
    <n v="15000"/>
    <x v="116"/>
    <x v="2"/>
    <s v="US"/>
    <x v="0"/>
    <x v="540"/>
    <x v="540"/>
    <x v="0"/>
    <x v="29"/>
    <x v="1"/>
    <s v="technology/web"/>
    <x v="50"/>
    <x v="120"/>
    <x v="2"/>
    <x v="7"/>
    <x v="540"/>
    <x v="540"/>
    <x v="0"/>
  </r>
  <r>
    <x v="541"/>
    <x v="541"/>
    <x v="540"/>
    <n v="4500"/>
    <x v="379"/>
    <x v="2"/>
    <s v="US"/>
    <x v="0"/>
    <x v="541"/>
    <x v="541"/>
    <x v="0"/>
    <x v="29"/>
    <x v="1"/>
    <s v="technology/web"/>
    <x v="60"/>
    <x v="380"/>
    <x v="2"/>
    <x v="7"/>
    <x v="541"/>
    <x v="541"/>
    <x v="0"/>
  </r>
  <r>
    <x v="542"/>
    <x v="542"/>
    <x v="541"/>
    <n v="250000"/>
    <x v="116"/>
    <x v="2"/>
    <s v="US"/>
    <x v="0"/>
    <x v="542"/>
    <x v="542"/>
    <x v="0"/>
    <x v="29"/>
    <x v="1"/>
    <s v="technology/web"/>
    <x v="50"/>
    <x v="120"/>
    <x v="2"/>
    <x v="7"/>
    <x v="542"/>
    <x v="542"/>
    <x v="0"/>
  </r>
  <r>
    <x v="543"/>
    <x v="543"/>
    <x v="542"/>
    <n v="22000"/>
    <x v="119"/>
    <x v="2"/>
    <s v="AU"/>
    <x v="2"/>
    <x v="543"/>
    <x v="543"/>
    <x v="0"/>
    <x v="84"/>
    <x v="1"/>
    <s v="technology/web"/>
    <x v="50"/>
    <x v="431"/>
    <x v="2"/>
    <x v="7"/>
    <x v="543"/>
    <x v="543"/>
    <x v="0"/>
  </r>
  <r>
    <x v="544"/>
    <x v="544"/>
    <x v="543"/>
    <n v="500"/>
    <x v="360"/>
    <x v="2"/>
    <s v="US"/>
    <x v="0"/>
    <x v="544"/>
    <x v="544"/>
    <x v="0"/>
    <x v="84"/>
    <x v="1"/>
    <s v="technology/web"/>
    <x v="60"/>
    <x v="362"/>
    <x v="2"/>
    <x v="7"/>
    <x v="544"/>
    <x v="544"/>
    <x v="0"/>
  </r>
  <r>
    <x v="545"/>
    <x v="545"/>
    <x v="544"/>
    <n v="50000"/>
    <x v="425"/>
    <x v="2"/>
    <s v="FR"/>
    <x v="3"/>
    <x v="545"/>
    <x v="545"/>
    <x v="0"/>
    <x v="69"/>
    <x v="1"/>
    <s v="technology/web"/>
    <x v="117"/>
    <x v="432"/>
    <x v="2"/>
    <x v="7"/>
    <x v="545"/>
    <x v="545"/>
    <x v="0"/>
  </r>
  <r>
    <x v="546"/>
    <x v="546"/>
    <x v="545"/>
    <n v="60000"/>
    <x v="401"/>
    <x v="2"/>
    <s v="US"/>
    <x v="0"/>
    <x v="546"/>
    <x v="546"/>
    <x v="0"/>
    <x v="84"/>
    <x v="1"/>
    <s v="technology/web"/>
    <x v="50"/>
    <x v="433"/>
    <x v="2"/>
    <x v="7"/>
    <x v="546"/>
    <x v="546"/>
    <x v="0"/>
  </r>
  <r>
    <x v="547"/>
    <x v="547"/>
    <x v="546"/>
    <n v="7500"/>
    <x v="117"/>
    <x v="2"/>
    <s v="GB"/>
    <x v="1"/>
    <x v="547"/>
    <x v="547"/>
    <x v="0"/>
    <x v="78"/>
    <x v="1"/>
    <s v="technology/web"/>
    <x v="50"/>
    <x v="121"/>
    <x v="2"/>
    <x v="7"/>
    <x v="547"/>
    <x v="547"/>
    <x v="0"/>
  </r>
  <r>
    <x v="548"/>
    <x v="548"/>
    <x v="547"/>
    <n v="10000"/>
    <x v="426"/>
    <x v="2"/>
    <s v="GB"/>
    <x v="1"/>
    <x v="548"/>
    <x v="548"/>
    <x v="0"/>
    <x v="29"/>
    <x v="1"/>
    <s v="technology/web"/>
    <x v="50"/>
    <x v="373"/>
    <x v="2"/>
    <x v="7"/>
    <x v="548"/>
    <x v="548"/>
    <x v="0"/>
  </r>
  <r>
    <x v="549"/>
    <x v="549"/>
    <x v="548"/>
    <n v="2500"/>
    <x v="427"/>
    <x v="2"/>
    <s v="GB"/>
    <x v="1"/>
    <x v="549"/>
    <x v="549"/>
    <x v="0"/>
    <x v="22"/>
    <x v="1"/>
    <s v="technology/web"/>
    <x v="56"/>
    <x v="434"/>
    <x v="2"/>
    <x v="7"/>
    <x v="549"/>
    <x v="549"/>
    <x v="0"/>
  </r>
  <r>
    <x v="550"/>
    <x v="550"/>
    <x v="549"/>
    <n v="5000"/>
    <x v="428"/>
    <x v="2"/>
    <s v="CA"/>
    <x v="5"/>
    <x v="550"/>
    <x v="550"/>
    <x v="0"/>
    <x v="80"/>
    <x v="1"/>
    <s v="technology/web"/>
    <x v="60"/>
    <x v="435"/>
    <x v="2"/>
    <x v="7"/>
    <x v="550"/>
    <x v="550"/>
    <x v="0"/>
  </r>
  <r>
    <x v="551"/>
    <x v="551"/>
    <x v="550"/>
    <n v="75000"/>
    <x v="429"/>
    <x v="2"/>
    <s v="US"/>
    <x v="0"/>
    <x v="551"/>
    <x v="551"/>
    <x v="0"/>
    <x v="33"/>
    <x v="1"/>
    <s v="technology/web"/>
    <x v="62"/>
    <x v="436"/>
    <x v="2"/>
    <x v="7"/>
    <x v="551"/>
    <x v="551"/>
    <x v="0"/>
  </r>
  <r>
    <x v="552"/>
    <x v="552"/>
    <x v="551"/>
    <n v="45000"/>
    <x v="117"/>
    <x v="2"/>
    <s v="CA"/>
    <x v="5"/>
    <x v="552"/>
    <x v="552"/>
    <x v="0"/>
    <x v="78"/>
    <x v="1"/>
    <s v="technology/web"/>
    <x v="50"/>
    <x v="121"/>
    <x v="2"/>
    <x v="7"/>
    <x v="552"/>
    <x v="552"/>
    <x v="0"/>
  </r>
  <r>
    <x v="553"/>
    <x v="553"/>
    <x v="552"/>
    <n v="25000"/>
    <x v="430"/>
    <x v="2"/>
    <s v="US"/>
    <x v="0"/>
    <x v="553"/>
    <x v="553"/>
    <x v="0"/>
    <x v="79"/>
    <x v="1"/>
    <s v="technology/web"/>
    <x v="50"/>
    <x v="372"/>
    <x v="2"/>
    <x v="7"/>
    <x v="553"/>
    <x v="553"/>
    <x v="0"/>
  </r>
  <r>
    <x v="554"/>
    <x v="554"/>
    <x v="553"/>
    <n v="3870"/>
    <x v="431"/>
    <x v="2"/>
    <s v="US"/>
    <x v="0"/>
    <x v="554"/>
    <x v="554"/>
    <x v="0"/>
    <x v="19"/>
    <x v="1"/>
    <s v="technology/web"/>
    <x v="121"/>
    <x v="437"/>
    <x v="2"/>
    <x v="7"/>
    <x v="554"/>
    <x v="554"/>
    <x v="0"/>
  </r>
  <r>
    <x v="555"/>
    <x v="555"/>
    <x v="554"/>
    <n v="7500"/>
    <x v="117"/>
    <x v="2"/>
    <s v="GB"/>
    <x v="1"/>
    <x v="555"/>
    <x v="555"/>
    <x v="0"/>
    <x v="78"/>
    <x v="1"/>
    <s v="technology/web"/>
    <x v="50"/>
    <x v="121"/>
    <x v="2"/>
    <x v="7"/>
    <x v="555"/>
    <x v="555"/>
    <x v="0"/>
  </r>
  <r>
    <x v="556"/>
    <x v="556"/>
    <x v="555"/>
    <n v="8000"/>
    <x v="148"/>
    <x v="2"/>
    <s v="US"/>
    <x v="0"/>
    <x v="556"/>
    <x v="556"/>
    <x v="0"/>
    <x v="29"/>
    <x v="1"/>
    <s v="technology/web"/>
    <x v="56"/>
    <x v="438"/>
    <x v="2"/>
    <x v="7"/>
    <x v="556"/>
    <x v="556"/>
    <x v="0"/>
  </r>
  <r>
    <x v="557"/>
    <x v="557"/>
    <x v="556"/>
    <n v="150000"/>
    <x v="432"/>
    <x v="2"/>
    <s v="DE"/>
    <x v="3"/>
    <x v="557"/>
    <x v="557"/>
    <x v="0"/>
    <x v="9"/>
    <x v="1"/>
    <s v="technology/web"/>
    <x v="60"/>
    <x v="439"/>
    <x v="2"/>
    <x v="7"/>
    <x v="557"/>
    <x v="557"/>
    <x v="0"/>
  </r>
  <r>
    <x v="558"/>
    <x v="558"/>
    <x v="557"/>
    <n v="750"/>
    <x v="117"/>
    <x v="2"/>
    <s v="US"/>
    <x v="0"/>
    <x v="558"/>
    <x v="558"/>
    <x v="0"/>
    <x v="78"/>
    <x v="1"/>
    <s v="technology/web"/>
    <x v="50"/>
    <x v="121"/>
    <x v="2"/>
    <x v="7"/>
    <x v="558"/>
    <x v="558"/>
    <x v="0"/>
  </r>
  <r>
    <x v="559"/>
    <x v="559"/>
    <x v="558"/>
    <n v="240000"/>
    <x v="155"/>
    <x v="2"/>
    <s v="US"/>
    <x v="0"/>
    <x v="559"/>
    <x v="559"/>
    <x v="0"/>
    <x v="29"/>
    <x v="1"/>
    <s v="technology/web"/>
    <x v="50"/>
    <x v="73"/>
    <x v="2"/>
    <x v="7"/>
    <x v="559"/>
    <x v="559"/>
    <x v="0"/>
  </r>
  <r>
    <x v="560"/>
    <x v="560"/>
    <x v="559"/>
    <n v="100000"/>
    <x v="433"/>
    <x v="2"/>
    <s v="CA"/>
    <x v="5"/>
    <x v="560"/>
    <x v="560"/>
    <x v="0"/>
    <x v="83"/>
    <x v="1"/>
    <s v="technology/web"/>
    <x v="50"/>
    <x v="143"/>
    <x v="2"/>
    <x v="7"/>
    <x v="560"/>
    <x v="560"/>
    <x v="0"/>
  </r>
  <r>
    <x v="561"/>
    <x v="561"/>
    <x v="560"/>
    <n v="15000"/>
    <x v="434"/>
    <x v="2"/>
    <s v="US"/>
    <x v="0"/>
    <x v="561"/>
    <x v="561"/>
    <x v="0"/>
    <x v="84"/>
    <x v="1"/>
    <s v="technology/web"/>
    <x v="50"/>
    <x v="440"/>
    <x v="2"/>
    <x v="7"/>
    <x v="561"/>
    <x v="561"/>
    <x v="0"/>
  </r>
  <r>
    <x v="562"/>
    <x v="562"/>
    <x v="561"/>
    <n v="50000"/>
    <x v="117"/>
    <x v="2"/>
    <s v="NL"/>
    <x v="3"/>
    <x v="562"/>
    <x v="562"/>
    <x v="0"/>
    <x v="78"/>
    <x v="1"/>
    <s v="technology/web"/>
    <x v="50"/>
    <x v="121"/>
    <x v="2"/>
    <x v="7"/>
    <x v="562"/>
    <x v="562"/>
    <x v="0"/>
  </r>
  <r>
    <x v="563"/>
    <x v="563"/>
    <x v="562"/>
    <n v="75000"/>
    <x v="427"/>
    <x v="2"/>
    <s v="AU"/>
    <x v="2"/>
    <x v="563"/>
    <x v="563"/>
    <x v="0"/>
    <x v="84"/>
    <x v="1"/>
    <s v="technology/web"/>
    <x v="50"/>
    <x v="441"/>
    <x v="2"/>
    <x v="7"/>
    <x v="563"/>
    <x v="563"/>
    <x v="0"/>
  </r>
  <r>
    <x v="564"/>
    <x v="564"/>
    <x v="563"/>
    <n v="18000"/>
    <x v="116"/>
    <x v="2"/>
    <s v="FR"/>
    <x v="3"/>
    <x v="564"/>
    <x v="564"/>
    <x v="0"/>
    <x v="29"/>
    <x v="1"/>
    <s v="technology/web"/>
    <x v="50"/>
    <x v="120"/>
    <x v="2"/>
    <x v="7"/>
    <x v="564"/>
    <x v="564"/>
    <x v="0"/>
  </r>
  <r>
    <x v="565"/>
    <x v="565"/>
    <x v="564"/>
    <n v="25000"/>
    <x v="117"/>
    <x v="2"/>
    <s v="GB"/>
    <x v="1"/>
    <x v="565"/>
    <x v="565"/>
    <x v="0"/>
    <x v="78"/>
    <x v="1"/>
    <s v="technology/web"/>
    <x v="50"/>
    <x v="121"/>
    <x v="2"/>
    <x v="7"/>
    <x v="565"/>
    <x v="565"/>
    <x v="0"/>
  </r>
  <r>
    <x v="566"/>
    <x v="566"/>
    <x v="565"/>
    <n v="5000"/>
    <x v="116"/>
    <x v="2"/>
    <s v="US"/>
    <x v="0"/>
    <x v="566"/>
    <x v="566"/>
    <x v="0"/>
    <x v="29"/>
    <x v="1"/>
    <s v="technology/web"/>
    <x v="50"/>
    <x v="120"/>
    <x v="2"/>
    <x v="7"/>
    <x v="566"/>
    <x v="566"/>
    <x v="0"/>
  </r>
  <r>
    <x v="567"/>
    <x v="567"/>
    <x v="566"/>
    <n v="10000"/>
    <x v="117"/>
    <x v="2"/>
    <s v="US"/>
    <x v="0"/>
    <x v="567"/>
    <x v="567"/>
    <x v="0"/>
    <x v="78"/>
    <x v="1"/>
    <s v="technology/web"/>
    <x v="50"/>
    <x v="121"/>
    <x v="2"/>
    <x v="7"/>
    <x v="567"/>
    <x v="567"/>
    <x v="0"/>
  </r>
  <r>
    <x v="568"/>
    <x v="568"/>
    <x v="567"/>
    <n v="24500"/>
    <x v="435"/>
    <x v="2"/>
    <s v="NZ"/>
    <x v="4"/>
    <x v="568"/>
    <x v="568"/>
    <x v="0"/>
    <x v="81"/>
    <x v="1"/>
    <s v="technology/web"/>
    <x v="60"/>
    <x v="442"/>
    <x v="2"/>
    <x v="7"/>
    <x v="568"/>
    <x v="568"/>
    <x v="0"/>
  </r>
  <r>
    <x v="569"/>
    <x v="569"/>
    <x v="568"/>
    <n v="2500"/>
    <x v="170"/>
    <x v="2"/>
    <s v="CA"/>
    <x v="5"/>
    <x v="569"/>
    <x v="569"/>
    <x v="0"/>
    <x v="29"/>
    <x v="1"/>
    <s v="technology/web"/>
    <x v="60"/>
    <x v="135"/>
    <x v="2"/>
    <x v="7"/>
    <x v="569"/>
    <x v="569"/>
    <x v="0"/>
  </r>
  <r>
    <x v="570"/>
    <x v="570"/>
    <x v="569"/>
    <n v="85000"/>
    <x v="436"/>
    <x v="2"/>
    <s v="US"/>
    <x v="0"/>
    <x v="570"/>
    <x v="570"/>
    <x v="0"/>
    <x v="29"/>
    <x v="1"/>
    <s v="technology/web"/>
    <x v="50"/>
    <x v="443"/>
    <x v="2"/>
    <x v="7"/>
    <x v="570"/>
    <x v="570"/>
    <x v="0"/>
  </r>
  <r>
    <x v="571"/>
    <x v="571"/>
    <x v="570"/>
    <n v="25000"/>
    <x v="437"/>
    <x v="2"/>
    <s v="US"/>
    <x v="0"/>
    <x v="571"/>
    <x v="571"/>
    <x v="0"/>
    <x v="84"/>
    <x v="1"/>
    <s v="technology/web"/>
    <x v="50"/>
    <x v="444"/>
    <x v="2"/>
    <x v="7"/>
    <x v="571"/>
    <x v="571"/>
    <x v="0"/>
  </r>
  <r>
    <x v="572"/>
    <x v="572"/>
    <x v="571"/>
    <n v="2500"/>
    <x v="117"/>
    <x v="2"/>
    <s v="US"/>
    <x v="0"/>
    <x v="572"/>
    <x v="572"/>
    <x v="0"/>
    <x v="78"/>
    <x v="1"/>
    <s v="technology/web"/>
    <x v="50"/>
    <x v="121"/>
    <x v="2"/>
    <x v="7"/>
    <x v="572"/>
    <x v="572"/>
    <x v="0"/>
  </r>
  <r>
    <x v="573"/>
    <x v="573"/>
    <x v="572"/>
    <n v="88888"/>
    <x v="438"/>
    <x v="2"/>
    <s v="US"/>
    <x v="0"/>
    <x v="573"/>
    <x v="573"/>
    <x v="0"/>
    <x v="82"/>
    <x v="1"/>
    <s v="technology/web"/>
    <x v="50"/>
    <x v="445"/>
    <x v="2"/>
    <x v="7"/>
    <x v="573"/>
    <x v="573"/>
    <x v="0"/>
  </r>
  <r>
    <x v="574"/>
    <x v="574"/>
    <x v="573"/>
    <n v="11180"/>
    <x v="439"/>
    <x v="2"/>
    <s v="GB"/>
    <x v="1"/>
    <x v="574"/>
    <x v="574"/>
    <x v="0"/>
    <x v="80"/>
    <x v="1"/>
    <s v="technology/web"/>
    <x v="60"/>
    <x v="135"/>
    <x v="2"/>
    <x v="7"/>
    <x v="574"/>
    <x v="574"/>
    <x v="0"/>
  </r>
  <r>
    <x v="575"/>
    <x v="575"/>
    <x v="574"/>
    <n v="60000"/>
    <x v="440"/>
    <x v="2"/>
    <s v="DE"/>
    <x v="3"/>
    <x v="575"/>
    <x v="575"/>
    <x v="0"/>
    <x v="80"/>
    <x v="1"/>
    <s v="technology/web"/>
    <x v="50"/>
    <x v="446"/>
    <x v="2"/>
    <x v="7"/>
    <x v="575"/>
    <x v="575"/>
    <x v="0"/>
  </r>
  <r>
    <x v="576"/>
    <x v="576"/>
    <x v="575"/>
    <n v="80000"/>
    <x v="116"/>
    <x v="2"/>
    <s v="US"/>
    <x v="0"/>
    <x v="576"/>
    <x v="576"/>
    <x v="0"/>
    <x v="29"/>
    <x v="1"/>
    <s v="technology/web"/>
    <x v="50"/>
    <x v="120"/>
    <x v="2"/>
    <x v="7"/>
    <x v="576"/>
    <x v="576"/>
    <x v="0"/>
  </r>
  <r>
    <x v="577"/>
    <x v="577"/>
    <x v="576"/>
    <n v="5000"/>
    <x v="115"/>
    <x v="2"/>
    <s v="US"/>
    <x v="0"/>
    <x v="577"/>
    <x v="577"/>
    <x v="0"/>
    <x v="29"/>
    <x v="1"/>
    <s v="technology/web"/>
    <x v="50"/>
    <x v="119"/>
    <x v="2"/>
    <x v="7"/>
    <x v="577"/>
    <x v="577"/>
    <x v="0"/>
  </r>
  <r>
    <x v="578"/>
    <x v="578"/>
    <x v="577"/>
    <n v="125000"/>
    <x v="441"/>
    <x v="2"/>
    <s v="GB"/>
    <x v="1"/>
    <x v="578"/>
    <x v="578"/>
    <x v="0"/>
    <x v="63"/>
    <x v="1"/>
    <s v="technology/web"/>
    <x v="50"/>
    <x v="447"/>
    <x v="2"/>
    <x v="7"/>
    <x v="578"/>
    <x v="578"/>
    <x v="0"/>
  </r>
  <r>
    <x v="579"/>
    <x v="579"/>
    <x v="578"/>
    <n v="12000"/>
    <x v="442"/>
    <x v="2"/>
    <s v="US"/>
    <x v="0"/>
    <x v="579"/>
    <x v="579"/>
    <x v="0"/>
    <x v="81"/>
    <x v="1"/>
    <s v="technology/web"/>
    <x v="60"/>
    <x v="431"/>
    <x v="2"/>
    <x v="7"/>
    <x v="579"/>
    <x v="579"/>
    <x v="0"/>
  </r>
  <r>
    <x v="580"/>
    <x v="580"/>
    <x v="579"/>
    <n v="3000"/>
    <x v="116"/>
    <x v="2"/>
    <s v="US"/>
    <x v="0"/>
    <x v="580"/>
    <x v="580"/>
    <x v="0"/>
    <x v="29"/>
    <x v="1"/>
    <s v="technology/web"/>
    <x v="50"/>
    <x v="120"/>
    <x v="2"/>
    <x v="7"/>
    <x v="580"/>
    <x v="580"/>
    <x v="0"/>
  </r>
  <r>
    <x v="581"/>
    <x v="581"/>
    <x v="580"/>
    <n v="400"/>
    <x v="117"/>
    <x v="2"/>
    <s v="US"/>
    <x v="0"/>
    <x v="581"/>
    <x v="581"/>
    <x v="0"/>
    <x v="78"/>
    <x v="1"/>
    <s v="technology/web"/>
    <x v="50"/>
    <x v="121"/>
    <x v="2"/>
    <x v="7"/>
    <x v="581"/>
    <x v="581"/>
    <x v="0"/>
  </r>
  <r>
    <x v="582"/>
    <x v="582"/>
    <x v="581"/>
    <n v="100000"/>
    <x v="117"/>
    <x v="2"/>
    <s v="US"/>
    <x v="0"/>
    <x v="582"/>
    <x v="582"/>
    <x v="0"/>
    <x v="78"/>
    <x v="1"/>
    <s v="technology/web"/>
    <x v="50"/>
    <x v="121"/>
    <x v="2"/>
    <x v="7"/>
    <x v="582"/>
    <x v="582"/>
    <x v="0"/>
  </r>
  <r>
    <x v="583"/>
    <x v="583"/>
    <x v="582"/>
    <n v="9000"/>
    <x v="116"/>
    <x v="2"/>
    <s v="US"/>
    <x v="0"/>
    <x v="583"/>
    <x v="583"/>
    <x v="0"/>
    <x v="29"/>
    <x v="1"/>
    <s v="technology/web"/>
    <x v="50"/>
    <x v="120"/>
    <x v="2"/>
    <x v="7"/>
    <x v="583"/>
    <x v="583"/>
    <x v="0"/>
  </r>
  <r>
    <x v="584"/>
    <x v="584"/>
    <x v="583"/>
    <n v="1000"/>
    <x v="115"/>
    <x v="2"/>
    <s v="US"/>
    <x v="0"/>
    <x v="584"/>
    <x v="584"/>
    <x v="0"/>
    <x v="84"/>
    <x v="1"/>
    <s v="technology/web"/>
    <x v="60"/>
    <x v="144"/>
    <x v="2"/>
    <x v="7"/>
    <x v="584"/>
    <x v="584"/>
    <x v="0"/>
  </r>
  <r>
    <x v="585"/>
    <x v="585"/>
    <x v="584"/>
    <n v="9000"/>
    <x v="117"/>
    <x v="2"/>
    <s v="GB"/>
    <x v="1"/>
    <x v="585"/>
    <x v="585"/>
    <x v="0"/>
    <x v="78"/>
    <x v="1"/>
    <s v="technology/web"/>
    <x v="50"/>
    <x v="121"/>
    <x v="2"/>
    <x v="7"/>
    <x v="585"/>
    <x v="585"/>
    <x v="0"/>
  </r>
  <r>
    <x v="586"/>
    <x v="586"/>
    <x v="585"/>
    <n v="10000"/>
    <x v="443"/>
    <x v="2"/>
    <s v="US"/>
    <x v="0"/>
    <x v="586"/>
    <x v="586"/>
    <x v="0"/>
    <x v="80"/>
    <x v="1"/>
    <s v="technology/web"/>
    <x v="60"/>
    <x v="448"/>
    <x v="2"/>
    <x v="7"/>
    <x v="586"/>
    <x v="586"/>
    <x v="0"/>
  </r>
  <r>
    <x v="587"/>
    <x v="587"/>
    <x v="586"/>
    <n v="30000"/>
    <x v="444"/>
    <x v="2"/>
    <s v="CA"/>
    <x v="5"/>
    <x v="587"/>
    <x v="587"/>
    <x v="0"/>
    <x v="63"/>
    <x v="1"/>
    <s v="technology/web"/>
    <x v="114"/>
    <x v="449"/>
    <x v="2"/>
    <x v="7"/>
    <x v="587"/>
    <x v="587"/>
    <x v="0"/>
  </r>
  <r>
    <x v="588"/>
    <x v="588"/>
    <x v="587"/>
    <n v="9000"/>
    <x v="356"/>
    <x v="2"/>
    <s v="IT"/>
    <x v="3"/>
    <x v="588"/>
    <x v="588"/>
    <x v="0"/>
    <x v="84"/>
    <x v="1"/>
    <s v="technology/web"/>
    <x v="56"/>
    <x v="450"/>
    <x v="2"/>
    <x v="7"/>
    <x v="588"/>
    <x v="588"/>
    <x v="0"/>
  </r>
  <r>
    <x v="589"/>
    <x v="589"/>
    <x v="588"/>
    <n v="7500"/>
    <x v="116"/>
    <x v="2"/>
    <s v="US"/>
    <x v="0"/>
    <x v="589"/>
    <x v="589"/>
    <x v="0"/>
    <x v="29"/>
    <x v="1"/>
    <s v="technology/web"/>
    <x v="50"/>
    <x v="120"/>
    <x v="2"/>
    <x v="7"/>
    <x v="589"/>
    <x v="589"/>
    <x v="0"/>
  </r>
  <r>
    <x v="590"/>
    <x v="590"/>
    <x v="589"/>
    <n v="5000"/>
    <x v="445"/>
    <x v="2"/>
    <s v="GB"/>
    <x v="1"/>
    <x v="590"/>
    <x v="590"/>
    <x v="0"/>
    <x v="82"/>
    <x v="1"/>
    <s v="technology/web"/>
    <x v="65"/>
    <x v="451"/>
    <x v="2"/>
    <x v="7"/>
    <x v="590"/>
    <x v="590"/>
    <x v="0"/>
  </r>
  <r>
    <x v="591"/>
    <x v="591"/>
    <x v="590"/>
    <n v="100000"/>
    <x v="377"/>
    <x v="2"/>
    <s v="US"/>
    <x v="0"/>
    <x v="591"/>
    <x v="591"/>
    <x v="0"/>
    <x v="84"/>
    <x v="1"/>
    <s v="technology/web"/>
    <x v="50"/>
    <x v="452"/>
    <x v="2"/>
    <x v="7"/>
    <x v="591"/>
    <x v="591"/>
    <x v="0"/>
  </r>
  <r>
    <x v="592"/>
    <x v="592"/>
    <x v="591"/>
    <n v="7500"/>
    <x v="156"/>
    <x v="2"/>
    <s v="US"/>
    <x v="0"/>
    <x v="592"/>
    <x v="592"/>
    <x v="0"/>
    <x v="29"/>
    <x v="1"/>
    <s v="technology/web"/>
    <x v="56"/>
    <x v="404"/>
    <x v="2"/>
    <x v="7"/>
    <x v="592"/>
    <x v="592"/>
    <x v="0"/>
  </r>
  <r>
    <x v="593"/>
    <x v="593"/>
    <x v="592"/>
    <n v="500"/>
    <x v="129"/>
    <x v="2"/>
    <s v="GB"/>
    <x v="1"/>
    <x v="593"/>
    <x v="593"/>
    <x v="0"/>
    <x v="63"/>
    <x v="1"/>
    <s v="technology/web"/>
    <x v="61"/>
    <x v="453"/>
    <x v="2"/>
    <x v="7"/>
    <x v="593"/>
    <x v="593"/>
    <x v="0"/>
  </r>
  <r>
    <x v="594"/>
    <x v="594"/>
    <x v="593"/>
    <n v="25000"/>
    <x v="375"/>
    <x v="2"/>
    <s v="US"/>
    <x v="0"/>
    <x v="594"/>
    <x v="594"/>
    <x v="0"/>
    <x v="84"/>
    <x v="1"/>
    <s v="technology/web"/>
    <x v="50"/>
    <x v="31"/>
    <x v="2"/>
    <x v="7"/>
    <x v="594"/>
    <x v="594"/>
    <x v="0"/>
  </r>
  <r>
    <x v="595"/>
    <x v="595"/>
    <x v="594"/>
    <n v="100000"/>
    <x v="446"/>
    <x v="2"/>
    <s v="US"/>
    <x v="0"/>
    <x v="595"/>
    <x v="595"/>
    <x v="0"/>
    <x v="22"/>
    <x v="1"/>
    <s v="technology/web"/>
    <x v="50"/>
    <x v="454"/>
    <x v="2"/>
    <x v="7"/>
    <x v="595"/>
    <x v="595"/>
    <x v="0"/>
  </r>
  <r>
    <x v="596"/>
    <x v="596"/>
    <x v="595"/>
    <n v="20000"/>
    <x v="360"/>
    <x v="2"/>
    <s v="US"/>
    <x v="0"/>
    <x v="596"/>
    <x v="596"/>
    <x v="0"/>
    <x v="84"/>
    <x v="1"/>
    <s v="technology/web"/>
    <x v="50"/>
    <x v="362"/>
    <x v="2"/>
    <x v="7"/>
    <x v="596"/>
    <x v="596"/>
    <x v="0"/>
  </r>
  <r>
    <x v="597"/>
    <x v="597"/>
    <x v="596"/>
    <n v="7500"/>
    <x v="170"/>
    <x v="2"/>
    <s v="US"/>
    <x v="0"/>
    <x v="597"/>
    <x v="597"/>
    <x v="0"/>
    <x v="84"/>
    <x v="1"/>
    <s v="technology/web"/>
    <x v="50"/>
    <x v="119"/>
    <x v="2"/>
    <x v="7"/>
    <x v="597"/>
    <x v="597"/>
    <x v="0"/>
  </r>
  <r>
    <x v="598"/>
    <x v="598"/>
    <x v="597"/>
    <n v="2500"/>
    <x v="447"/>
    <x v="2"/>
    <s v="US"/>
    <x v="0"/>
    <x v="598"/>
    <x v="598"/>
    <x v="0"/>
    <x v="63"/>
    <x v="1"/>
    <s v="technology/web"/>
    <x v="122"/>
    <x v="455"/>
    <x v="2"/>
    <x v="7"/>
    <x v="598"/>
    <x v="598"/>
    <x v="0"/>
  </r>
  <r>
    <x v="599"/>
    <x v="599"/>
    <x v="598"/>
    <n v="50000"/>
    <x v="395"/>
    <x v="2"/>
    <s v="US"/>
    <x v="0"/>
    <x v="599"/>
    <x v="599"/>
    <x v="0"/>
    <x v="84"/>
    <x v="1"/>
    <s v="technology/web"/>
    <x v="50"/>
    <x v="456"/>
    <x v="2"/>
    <x v="7"/>
    <x v="599"/>
    <x v="599"/>
    <x v="0"/>
  </r>
  <r>
    <x v="600"/>
    <x v="600"/>
    <x v="599"/>
    <n v="5000"/>
    <x v="173"/>
    <x v="1"/>
    <s v="US"/>
    <x v="0"/>
    <x v="600"/>
    <x v="600"/>
    <x v="0"/>
    <x v="29"/>
    <x v="1"/>
    <s v="technology/web"/>
    <x v="53"/>
    <x v="101"/>
    <x v="2"/>
    <x v="7"/>
    <x v="600"/>
    <x v="600"/>
    <x v="0"/>
  </r>
  <r>
    <x v="601"/>
    <x v="601"/>
    <x v="600"/>
    <n v="10000"/>
    <x v="133"/>
    <x v="1"/>
    <s v="CA"/>
    <x v="5"/>
    <x v="601"/>
    <x v="601"/>
    <x v="0"/>
    <x v="79"/>
    <x v="1"/>
    <s v="technology/web"/>
    <x v="60"/>
    <x v="457"/>
    <x v="2"/>
    <x v="7"/>
    <x v="601"/>
    <x v="601"/>
    <x v="0"/>
  </r>
  <r>
    <x v="602"/>
    <x v="602"/>
    <x v="601"/>
    <n v="70000"/>
    <x v="117"/>
    <x v="1"/>
    <s v="US"/>
    <x v="0"/>
    <x v="602"/>
    <x v="602"/>
    <x v="0"/>
    <x v="78"/>
    <x v="1"/>
    <s v="technology/web"/>
    <x v="50"/>
    <x v="121"/>
    <x v="2"/>
    <x v="7"/>
    <x v="602"/>
    <x v="602"/>
    <x v="0"/>
  </r>
  <r>
    <x v="603"/>
    <x v="603"/>
    <x v="602"/>
    <n v="15000"/>
    <x v="448"/>
    <x v="1"/>
    <s v="US"/>
    <x v="0"/>
    <x v="603"/>
    <x v="603"/>
    <x v="0"/>
    <x v="62"/>
    <x v="1"/>
    <s v="technology/web"/>
    <x v="65"/>
    <x v="458"/>
    <x v="2"/>
    <x v="7"/>
    <x v="603"/>
    <x v="603"/>
    <x v="0"/>
  </r>
  <r>
    <x v="604"/>
    <x v="604"/>
    <x v="603"/>
    <n v="1500"/>
    <x v="117"/>
    <x v="1"/>
    <s v="US"/>
    <x v="0"/>
    <x v="604"/>
    <x v="604"/>
    <x v="0"/>
    <x v="78"/>
    <x v="1"/>
    <s v="technology/web"/>
    <x v="50"/>
    <x v="121"/>
    <x v="2"/>
    <x v="7"/>
    <x v="604"/>
    <x v="604"/>
    <x v="0"/>
  </r>
  <r>
    <x v="605"/>
    <x v="605"/>
    <x v="604"/>
    <n v="5000"/>
    <x v="449"/>
    <x v="1"/>
    <s v="US"/>
    <x v="0"/>
    <x v="605"/>
    <x v="605"/>
    <x v="0"/>
    <x v="22"/>
    <x v="1"/>
    <s v="technology/web"/>
    <x v="56"/>
    <x v="459"/>
    <x v="2"/>
    <x v="7"/>
    <x v="605"/>
    <x v="605"/>
    <x v="0"/>
  </r>
  <r>
    <x v="606"/>
    <x v="606"/>
    <x v="605"/>
    <n v="5000"/>
    <x v="115"/>
    <x v="1"/>
    <s v="NL"/>
    <x v="3"/>
    <x v="606"/>
    <x v="606"/>
    <x v="0"/>
    <x v="29"/>
    <x v="1"/>
    <s v="technology/web"/>
    <x v="50"/>
    <x v="119"/>
    <x v="2"/>
    <x v="7"/>
    <x v="606"/>
    <x v="606"/>
    <x v="0"/>
  </r>
  <r>
    <x v="607"/>
    <x v="607"/>
    <x v="606"/>
    <n v="250"/>
    <x v="117"/>
    <x v="1"/>
    <s v="US"/>
    <x v="0"/>
    <x v="607"/>
    <x v="607"/>
    <x v="0"/>
    <x v="78"/>
    <x v="1"/>
    <s v="technology/web"/>
    <x v="50"/>
    <x v="121"/>
    <x v="2"/>
    <x v="7"/>
    <x v="607"/>
    <x v="607"/>
    <x v="0"/>
  </r>
  <r>
    <x v="608"/>
    <x v="608"/>
    <x v="607"/>
    <n v="150000"/>
    <x v="450"/>
    <x v="1"/>
    <s v="US"/>
    <x v="0"/>
    <x v="608"/>
    <x v="608"/>
    <x v="0"/>
    <x v="81"/>
    <x v="1"/>
    <s v="technology/web"/>
    <x v="60"/>
    <x v="460"/>
    <x v="2"/>
    <x v="7"/>
    <x v="608"/>
    <x v="608"/>
    <x v="0"/>
  </r>
  <r>
    <x v="609"/>
    <x v="609"/>
    <x v="608"/>
    <n v="780"/>
    <x v="139"/>
    <x v="1"/>
    <s v="GB"/>
    <x v="1"/>
    <x v="609"/>
    <x v="609"/>
    <x v="0"/>
    <x v="29"/>
    <x v="1"/>
    <s v="technology/web"/>
    <x v="60"/>
    <x v="144"/>
    <x v="2"/>
    <x v="7"/>
    <x v="609"/>
    <x v="609"/>
    <x v="0"/>
  </r>
  <r>
    <x v="610"/>
    <x v="610"/>
    <x v="609"/>
    <n v="13803"/>
    <x v="117"/>
    <x v="1"/>
    <s v="US"/>
    <x v="0"/>
    <x v="610"/>
    <x v="610"/>
    <x v="0"/>
    <x v="78"/>
    <x v="1"/>
    <s v="technology/web"/>
    <x v="50"/>
    <x v="121"/>
    <x v="2"/>
    <x v="7"/>
    <x v="610"/>
    <x v="610"/>
    <x v="0"/>
  </r>
  <r>
    <x v="611"/>
    <x v="611"/>
    <x v="610"/>
    <n v="80000"/>
    <x v="117"/>
    <x v="1"/>
    <s v="FR"/>
    <x v="3"/>
    <x v="611"/>
    <x v="611"/>
    <x v="0"/>
    <x v="78"/>
    <x v="1"/>
    <s v="technology/web"/>
    <x v="50"/>
    <x v="121"/>
    <x v="2"/>
    <x v="7"/>
    <x v="611"/>
    <x v="611"/>
    <x v="0"/>
  </r>
  <r>
    <x v="612"/>
    <x v="612"/>
    <x v="611"/>
    <n v="10000"/>
    <x v="117"/>
    <x v="1"/>
    <s v="IT"/>
    <x v="3"/>
    <x v="612"/>
    <x v="612"/>
    <x v="0"/>
    <x v="78"/>
    <x v="1"/>
    <s v="technology/web"/>
    <x v="50"/>
    <x v="121"/>
    <x v="2"/>
    <x v="7"/>
    <x v="612"/>
    <x v="612"/>
    <x v="0"/>
  </r>
  <r>
    <x v="613"/>
    <x v="613"/>
    <x v="612"/>
    <n v="60000"/>
    <x v="451"/>
    <x v="1"/>
    <s v="US"/>
    <x v="0"/>
    <x v="613"/>
    <x v="613"/>
    <x v="0"/>
    <x v="212"/>
    <x v="1"/>
    <s v="technology/web"/>
    <x v="70"/>
    <x v="461"/>
    <x v="2"/>
    <x v="7"/>
    <x v="613"/>
    <x v="613"/>
    <x v="0"/>
  </r>
  <r>
    <x v="614"/>
    <x v="614"/>
    <x v="613"/>
    <n v="10000"/>
    <x v="117"/>
    <x v="1"/>
    <s v="US"/>
    <x v="0"/>
    <x v="614"/>
    <x v="614"/>
    <x v="0"/>
    <x v="78"/>
    <x v="1"/>
    <s v="technology/web"/>
    <x v="50"/>
    <x v="121"/>
    <x v="2"/>
    <x v="7"/>
    <x v="614"/>
    <x v="614"/>
    <x v="0"/>
  </r>
  <r>
    <x v="615"/>
    <x v="615"/>
    <x v="614"/>
    <n v="515"/>
    <x v="117"/>
    <x v="1"/>
    <s v="NZ"/>
    <x v="4"/>
    <x v="615"/>
    <x v="615"/>
    <x v="0"/>
    <x v="78"/>
    <x v="1"/>
    <s v="technology/web"/>
    <x v="50"/>
    <x v="121"/>
    <x v="2"/>
    <x v="7"/>
    <x v="615"/>
    <x v="615"/>
    <x v="0"/>
  </r>
  <r>
    <x v="616"/>
    <x v="616"/>
    <x v="615"/>
    <n v="5000"/>
    <x v="117"/>
    <x v="1"/>
    <s v="FR"/>
    <x v="3"/>
    <x v="616"/>
    <x v="616"/>
    <x v="0"/>
    <x v="78"/>
    <x v="1"/>
    <s v="technology/web"/>
    <x v="50"/>
    <x v="121"/>
    <x v="2"/>
    <x v="7"/>
    <x v="616"/>
    <x v="616"/>
    <x v="0"/>
  </r>
  <r>
    <x v="617"/>
    <x v="617"/>
    <x v="616"/>
    <n v="2000"/>
    <x v="177"/>
    <x v="1"/>
    <s v="GB"/>
    <x v="1"/>
    <x v="617"/>
    <x v="617"/>
    <x v="0"/>
    <x v="83"/>
    <x v="1"/>
    <s v="technology/web"/>
    <x v="56"/>
    <x v="135"/>
    <x v="2"/>
    <x v="7"/>
    <x v="617"/>
    <x v="617"/>
    <x v="0"/>
  </r>
  <r>
    <x v="618"/>
    <x v="618"/>
    <x v="617"/>
    <n v="400"/>
    <x v="117"/>
    <x v="1"/>
    <s v="US"/>
    <x v="0"/>
    <x v="618"/>
    <x v="618"/>
    <x v="0"/>
    <x v="78"/>
    <x v="1"/>
    <s v="technology/web"/>
    <x v="50"/>
    <x v="121"/>
    <x v="2"/>
    <x v="7"/>
    <x v="618"/>
    <x v="618"/>
    <x v="0"/>
  </r>
  <r>
    <x v="619"/>
    <x v="619"/>
    <x v="618"/>
    <n v="2500000"/>
    <x v="116"/>
    <x v="1"/>
    <s v="US"/>
    <x v="0"/>
    <x v="619"/>
    <x v="619"/>
    <x v="0"/>
    <x v="29"/>
    <x v="1"/>
    <s v="technology/web"/>
    <x v="50"/>
    <x v="120"/>
    <x v="2"/>
    <x v="7"/>
    <x v="619"/>
    <x v="619"/>
    <x v="0"/>
  </r>
  <r>
    <x v="620"/>
    <x v="620"/>
    <x v="619"/>
    <n v="30000"/>
    <x v="452"/>
    <x v="1"/>
    <s v="CA"/>
    <x v="5"/>
    <x v="620"/>
    <x v="620"/>
    <x v="0"/>
    <x v="29"/>
    <x v="1"/>
    <s v="technology/web"/>
    <x v="60"/>
    <x v="462"/>
    <x v="2"/>
    <x v="7"/>
    <x v="620"/>
    <x v="620"/>
    <x v="0"/>
  </r>
  <r>
    <x v="621"/>
    <x v="621"/>
    <x v="620"/>
    <n v="25000"/>
    <x v="453"/>
    <x v="1"/>
    <s v="US"/>
    <x v="0"/>
    <x v="621"/>
    <x v="621"/>
    <x v="0"/>
    <x v="83"/>
    <x v="1"/>
    <s v="technology/web"/>
    <x v="60"/>
    <x v="463"/>
    <x v="2"/>
    <x v="7"/>
    <x v="621"/>
    <x v="621"/>
    <x v="0"/>
  </r>
  <r>
    <x v="622"/>
    <x v="622"/>
    <x v="621"/>
    <n v="6000"/>
    <x v="454"/>
    <x v="1"/>
    <s v="US"/>
    <x v="0"/>
    <x v="622"/>
    <x v="622"/>
    <x v="0"/>
    <x v="82"/>
    <x v="1"/>
    <s v="technology/web"/>
    <x v="52"/>
    <x v="464"/>
    <x v="2"/>
    <x v="7"/>
    <x v="622"/>
    <x v="622"/>
    <x v="0"/>
  </r>
  <r>
    <x v="623"/>
    <x v="623"/>
    <x v="622"/>
    <n v="75000"/>
    <x v="117"/>
    <x v="1"/>
    <s v="AU"/>
    <x v="2"/>
    <x v="623"/>
    <x v="623"/>
    <x v="0"/>
    <x v="78"/>
    <x v="1"/>
    <s v="technology/web"/>
    <x v="50"/>
    <x v="121"/>
    <x v="2"/>
    <x v="7"/>
    <x v="623"/>
    <x v="623"/>
    <x v="0"/>
  </r>
  <r>
    <x v="624"/>
    <x v="624"/>
    <x v="623"/>
    <n v="5000"/>
    <x v="117"/>
    <x v="1"/>
    <s v="US"/>
    <x v="0"/>
    <x v="624"/>
    <x v="624"/>
    <x v="0"/>
    <x v="78"/>
    <x v="1"/>
    <s v="technology/web"/>
    <x v="50"/>
    <x v="121"/>
    <x v="2"/>
    <x v="7"/>
    <x v="624"/>
    <x v="624"/>
    <x v="0"/>
  </r>
  <r>
    <x v="625"/>
    <x v="625"/>
    <x v="624"/>
    <n v="25000"/>
    <x v="117"/>
    <x v="1"/>
    <s v="CA"/>
    <x v="5"/>
    <x v="625"/>
    <x v="625"/>
    <x v="0"/>
    <x v="78"/>
    <x v="1"/>
    <s v="technology/web"/>
    <x v="50"/>
    <x v="121"/>
    <x v="2"/>
    <x v="7"/>
    <x v="625"/>
    <x v="625"/>
    <x v="0"/>
  </r>
  <r>
    <x v="626"/>
    <x v="626"/>
    <x v="625"/>
    <n v="25000"/>
    <x v="455"/>
    <x v="1"/>
    <s v="US"/>
    <x v="0"/>
    <x v="626"/>
    <x v="626"/>
    <x v="0"/>
    <x v="70"/>
    <x v="1"/>
    <s v="technology/web"/>
    <x v="123"/>
    <x v="465"/>
    <x v="2"/>
    <x v="7"/>
    <x v="626"/>
    <x v="626"/>
    <x v="0"/>
  </r>
  <r>
    <x v="627"/>
    <x v="627"/>
    <x v="626"/>
    <n v="450000"/>
    <x v="456"/>
    <x v="1"/>
    <s v="SE"/>
    <x v="9"/>
    <x v="627"/>
    <x v="627"/>
    <x v="0"/>
    <x v="29"/>
    <x v="1"/>
    <s v="technology/web"/>
    <x v="50"/>
    <x v="466"/>
    <x v="2"/>
    <x v="7"/>
    <x v="627"/>
    <x v="627"/>
    <x v="0"/>
  </r>
  <r>
    <x v="628"/>
    <x v="628"/>
    <x v="627"/>
    <n v="5000"/>
    <x v="117"/>
    <x v="1"/>
    <s v="US"/>
    <x v="0"/>
    <x v="628"/>
    <x v="628"/>
    <x v="0"/>
    <x v="78"/>
    <x v="1"/>
    <s v="technology/web"/>
    <x v="50"/>
    <x v="121"/>
    <x v="2"/>
    <x v="7"/>
    <x v="628"/>
    <x v="628"/>
    <x v="0"/>
  </r>
  <r>
    <x v="629"/>
    <x v="629"/>
    <x v="628"/>
    <n v="200000"/>
    <x v="457"/>
    <x v="1"/>
    <s v="AU"/>
    <x v="2"/>
    <x v="629"/>
    <x v="629"/>
    <x v="0"/>
    <x v="83"/>
    <x v="1"/>
    <s v="technology/web"/>
    <x v="50"/>
    <x v="467"/>
    <x v="2"/>
    <x v="7"/>
    <x v="629"/>
    <x v="629"/>
    <x v="0"/>
  </r>
  <r>
    <x v="630"/>
    <x v="630"/>
    <x v="629"/>
    <n v="11999"/>
    <x v="115"/>
    <x v="1"/>
    <s v="US"/>
    <x v="0"/>
    <x v="630"/>
    <x v="630"/>
    <x v="0"/>
    <x v="29"/>
    <x v="1"/>
    <s v="technology/web"/>
    <x v="50"/>
    <x v="119"/>
    <x v="2"/>
    <x v="7"/>
    <x v="630"/>
    <x v="630"/>
    <x v="0"/>
  </r>
  <r>
    <x v="631"/>
    <x v="631"/>
    <x v="630"/>
    <n v="50000"/>
    <x v="458"/>
    <x v="1"/>
    <s v="CA"/>
    <x v="5"/>
    <x v="631"/>
    <x v="631"/>
    <x v="0"/>
    <x v="82"/>
    <x v="1"/>
    <s v="technology/web"/>
    <x v="60"/>
    <x v="468"/>
    <x v="2"/>
    <x v="7"/>
    <x v="631"/>
    <x v="631"/>
    <x v="0"/>
  </r>
  <r>
    <x v="632"/>
    <x v="632"/>
    <x v="631"/>
    <n v="20000"/>
    <x v="117"/>
    <x v="1"/>
    <s v="NL"/>
    <x v="3"/>
    <x v="632"/>
    <x v="632"/>
    <x v="0"/>
    <x v="78"/>
    <x v="1"/>
    <s v="technology/web"/>
    <x v="50"/>
    <x v="121"/>
    <x v="2"/>
    <x v="7"/>
    <x v="632"/>
    <x v="632"/>
    <x v="0"/>
  </r>
  <r>
    <x v="633"/>
    <x v="633"/>
    <x v="632"/>
    <n v="10000"/>
    <x v="459"/>
    <x v="1"/>
    <s v="US"/>
    <x v="0"/>
    <x v="633"/>
    <x v="633"/>
    <x v="0"/>
    <x v="20"/>
    <x v="1"/>
    <s v="technology/web"/>
    <x v="81"/>
    <x v="469"/>
    <x v="2"/>
    <x v="7"/>
    <x v="633"/>
    <x v="633"/>
    <x v="0"/>
  </r>
  <r>
    <x v="634"/>
    <x v="634"/>
    <x v="633"/>
    <n v="5000"/>
    <x v="116"/>
    <x v="1"/>
    <s v="US"/>
    <x v="0"/>
    <x v="634"/>
    <x v="634"/>
    <x v="0"/>
    <x v="29"/>
    <x v="1"/>
    <s v="technology/web"/>
    <x v="50"/>
    <x v="120"/>
    <x v="2"/>
    <x v="7"/>
    <x v="634"/>
    <x v="634"/>
    <x v="0"/>
  </r>
  <r>
    <x v="635"/>
    <x v="635"/>
    <x v="634"/>
    <n v="25000"/>
    <x v="369"/>
    <x v="1"/>
    <s v="US"/>
    <x v="0"/>
    <x v="635"/>
    <x v="635"/>
    <x v="0"/>
    <x v="29"/>
    <x v="1"/>
    <s v="technology/web"/>
    <x v="50"/>
    <x v="447"/>
    <x v="2"/>
    <x v="7"/>
    <x v="635"/>
    <x v="635"/>
    <x v="0"/>
  </r>
  <r>
    <x v="636"/>
    <x v="636"/>
    <x v="635"/>
    <n v="2000"/>
    <x v="460"/>
    <x v="1"/>
    <s v="GB"/>
    <x v="1"/>
    <x v="636"/>
    <x v="636"/>
    <x v="0"/>
    <x v="29"/>
    <x v="1"/>
    <s v="technology/web"/>
    <x v="50"/>
    <x v="143"/>
    <x v="2"/>
    <x v="7"/>
    <x v="636"/>
    <x v="636"/>
    <x v="0"/>
  </r>
  <r>
    <x v="637"/>
    <x v="637"/>
    <x v="636"/>
    <n v="100000"/>
    <x v="117"/>
    <x v="1"/>
    <s v="GB"/>
    <x v="1"/>
    <x v="637"/>
    <x v="637"/>
    <x v="0"/>
    <x v="78"/>
    <x v="1"/>
    <s v="technology/web"/>
    <x v="50"/>
    <x v="121"/>
    <x v="2"/>
    <x v="7"/>
    <x v="637"/>
    <x v="637"/>
    <x v="0"/>
  </r>
  <r>
    <x v="638"/>
    <x v="638"/>
    <x v="637"/>
    <n v="200000"/>
    <x v="461"/>
    <x v="1"/>
    <s v="DE"/>
    <x v="3"/>
    <x v="638"/>
    <x v="638"/>
    <x v="0"/>
    <x v="79"/>
    <x v="1"/>
    <s v="technology/web"/>
    <x v="50"/>
    <x v="362"/>
    <x v="2"/>
    <x v="7"/>
    <x v="638"/>
    <x v="638"/>
    <x v="0"/>
  </r>
  <r>
    <x v="639"/>
    <x v="639"/>
    <x v="638"/>
    <n v="1000000"/>
    <x v="116"/>
    <x v="1"/>
    <s v="US"/>
    <x v="0"/>
    <x v="639"/>
    <x v="639"/>
    <x v="0"/>
    <x v="29"/>
    <x v="1"/>
    <s v="technology/web"/>
    <x v="50"/>
    <x v="120"/>
    <x v="2"/>
    <x v="7"/>
    <x v="639"/>
    <x v="639"/>
    <x v="0"/>
  </r>
  <r>
    <x v="640"/>
    <x v="640"/>
    <x v="639"/>
    <n v="70"/>
    <x v="462"/>
    <x v="0"/>
    <s v="FR"/>
    <x v="3"/>
    <x v="640"/>
    <x v="640"/>
    <x v="0"/>
    <x v="84"/>
    <x v="0"/>
    <s v="technology/wearables"/>
    <x v="124"/>
    <x v="470"/>
    <x v="2"/>
    <x v="8"/>
    <x v="640"/>
    <x v="640"/>
    <x v="0"/>
  </r>
  <r>
    <x v="641"/>
    <x v="641"/>
    <x v="640"/>
    <n v="40000"/>
    <x v="463"/>
    <x v="0"/>
    <s v="US"/>
    <x v="0"/>
    <x v="641"/>
    <x v="641"/>
    <x v="0"/>
    <x v="213"/>
    <x v="0"/>
    <s v="technology/wearables"/>
    <x v="17"/>
    <x v="471"/>
    <x v="2"/>
    <x v="8"/>
    <x v="641"/>
    <x v="641"/>
    <x v="0"/>
  </r>
  <r>
    <x v="642"/>
    <x v="642"/>
    <x v="641"/>
    <n v="20000"/>
    <x v="464"/>
    <x v="0"/>
    <s v="DE"/>
    <x v="3"/>
    <x v="642"/>
    <x v="642"/>
    <x v="0"/>
    <x v="214"/>
    <x v="0"/>
    <s v="technology/wearables"/>
    <x v="125"/>
    <x v="472"/>
    <x v="2"/>
    <x v="8"/>
    <x v="642"/>
    <x v="642"/>
    <x v="0"/>
  </r>
  <r>
    <x v="643"/>
    <x v="643"/>
    <x v="642"/>
    <n v="25000"/>
    <x v="465"/>
    <x v="0"/>
    <s v="US"/>
    <x v="0"/>
    <x v="643"/>
    <x v="643"/>
    <x v="0"/>
    <x v="215"/>
    <x v="0"/>
    <s v="technology/wearables"/>
    <x v="6"/>
    <x v="473"/>
    <x v="2"/>
    <x v="8"/>
    <x v="643"/>
    <x v="643"/>
    <x v="0"/>
  </r>
  <r>
    <x v="644"/>
    <x v="644"/>
    <x v="643"/>
    <n v="25000"/>
    <x v="466"/>
    <x v="0"/>
    <s v="US"/>
    <x v="0"/>
    <x v="644"/>
    <x v="644"/>
    <x v="0"/>
    <x v="216"/>
    <x v="0"/>
    <s v="technology/wearables"/>
    <x v="126"/>
    <x v="474"/>
    <x v="2"/>
    <x v="8"/>
    <x v="644"/>
    <x v="644"/>
    <x v="0"/>
  </r>
  <r>
    <x v="645"/>
    <x v="645"/>
    <x v="644"/>
    <n v="2000"/>
    <x v="467"/>
    <x v="0"/>
    <s v="US"/>
    <x v="0"/>
    <x v="645"/>
    <x v="645"/>
    <x v="0"/>
    <x v="186"/>
    <x v="0"/>
    <s v="technology/wearables"/>
    <x v="127"/>
    <x v="475"/>
    <x v="2"/>
    <x v="8"/>
    <x v="645"/>
    <x v="645"/>
    <x v="0"/>
  </r>
  <r>
    <x v="646"/>
    <x v="646"/>
    <x v="645"/>
    <n v="800"/>
    <x v="468"/>
    <x v="0"/>
    <s v="US"/>
    <x v="0"/>
    <x v="646"/>
    <x v="646"/>
    <x v="0"/>
    <x v="74"/>
    <x v="0"/>
    <s v="technology/wearables"/>
    <x v="88"/>
    <x v="476"/>
    <x v="2"/>
    <x v="8"/>
    <x v="646"/>
    <x v="646"/>
    <x v="0"/>
  </r>
  <r>
    <x v="647"/>
    <x v="647"/>
    <x v="646"/>
    <n v="2000"/>
    <x v="469"/>
    <x v="0"/>
    <s v="CA"/>
    <x v="5"/>
    <x v="647"/>
    <x v="647"/>
    <x v="0"/>
    <x v="57"/>
    <x v="0"/>
    <s v="technology/wearables"/>
    <x v="13"/>
    <x v="477"/>
    <x v="2"/>
    <x v="8"/>
    <x v="647"/>
    <x v="647"/>
    <x v="0"/>
  </r>
  <r>
    <x v="648"/>
    <x v="648"/>
    <x v="647"/>
    <n v="35000"/>
    <x v="470"/>
    <x v="0"/>
    <s v="US"/>
    <x v="0"/>
    <x v="648"/>
    <x v="648"/>
    <x v="0"/>
    <x v="74"/>
    <x v="0"/>
    <s v="technology/wearables"/>
    <x v="37"/>
    <x v="478"/>
    <x v="2"/>
    <x v="8"/>
    <x v="648"/>
    <x v="648"/>
    <x v="0"/>
  </r>
  <r>
    <x v="649"/>
    <x v="649"/>
    <x v="648"/>
    <n v="2500"/>
    <x v="471"/>
    <x v="0"/>
    <s v="US"/>
    <x v="0"/>
    <x v="649"/>
    <x v="649"/>
    <x v="0"/>
    <x v="141"/>
    <x v="0"/>
    <s v="technology/wearables"/>
    <x v="49"/>
    <x v="479"/>
    <x v="2"/>
    <x v="8"/>
    <x v="649"/>
    <x v="649"/>
    <x v="0"/>
  </r>
  <r>
    <x v="650"/>
    <x v="650"/>
    <x v="649"/>
    <n v="1500"/>
    <x v="472"/>
    <x v="0"/>
    <s v="US"/>
    <x v="0"/>
    <x v="650"/>
    <x v="650"/>
    <x v="0"/>
    <x v="53"/>
    <x v="0"/>
    <s v="technology/wearables"/>
    <x v="20"/>
    <x v="480"/>
    <x v="2"/>
    <x v="8"/>
    <x v="650"/>
    <x v="650"/>
    <x v="0"/>
  </r>
  <r>
    <x v="651"/>
    <x v="651"/>
    <x v="650"/>
    <n v="25000"/>
    <x v="473"/>
    <x v="0"/>
    <s v="US"/>
    <x v="0"/>
    <x v="651"/>
    <x v="651"/>
    <x v="0"/>
    <x v="217"/>
    <x v="0"/>
    <s v="technology/wearables"/>
    <x v="7"/>
    <x v="481"/>
    <x v="2"/>
    <x v="8"/>
    <x v="651"/>
    <x v="651"/>
    <x v="0"/>
  </r>
  <r>
    <x v="652"/>
    <x v="652"/>
    <x v="651"/>
    <n v="3000"/>
    <x v="474"/>
    <x v="0"/>
    <s v="US"/>
    <x v="0"/>
    <x v="652"/>
    <x v="652"/>
    <x v="0"/>
    <x v="33"/>
    <x v="0"/>
    <s v="technology/wearables"/>
    <x v="8"/>
    <x v="482"/>
    <x v="2"/>
    <x v="8"/>
    <x v="652"/>
    <x v="652"/>
    <x v="0"/>
  </r>
  <r>
    <x v="653"/>
    <x v="653"/>
    <x v="652"/>
    <n v="75000"/>
    <x v="475"/>
    <x v="0"/>
    <s v="US"/>
    <x v="0"/>
    <x v="653"/>
    <x v="653"/>
    <x v="0"/>
    <x v="218"/>
    <x v="0"/>
    <s v="technology/wearables"/>
    <x v="48"/>
    <x v="483"/>
    <x v="2"/>
    <x v="8"/>
    <x v="653"/>
    <x v="653"/>
    <x v="0"/>
  </r>
  <r>
    <x v="654"/>
    <x v="654"/>
    <x v="653"/>
    <n v="12000"/>
    <x v="476"/>
    <x v="0"/>
    <s v="US"/>
    <x v="0"/>
    <x v="654"/>
    <x v="654"/>
    <x v="0"/>
    <x v="219"/>
    <x v="0"/>
    <s v="technology/wearables"/>
    <x v="128"/>
    <x v="484"/>
    <x v="2"/>
    <x v="8"/>
    <x v="654"/>
    <x v="654"/>
    <x v="0"/>
  </r>
  <r>
    <x v="655"/>
    <x v="655"/>
    <x v="654"/>
    <n v="8000"/>
    <x v="477"/>
    <x v="0"/>
    <s v="US"/>
    <x v="0"/>
    <x v="655"/>
    <x v="655"/>
    <x v="0"/>
    <x v="220"/>
    <x v="0"/>
    <s v="technology/wearables"/>
    <x v="92"/>
    <x v="485"/>
    <x v="2"/>
    <x v="8"/>
    <x v="655"/>
    <x v="655"/>
    <x v="0"/>
  </r>
  <r>
    <x v="656"/>
    <x v="656"/>
    <x v="655"/>
    <n v="5000"/>
    <x v="478"/>
    <x v="0"/>
    <s v="US"/>
    <x v="0"/>
    <x v="656"/>
    <x v="656"/>
    <x v="0"/>
    <x v="45"/>
    <x v="0"/>
    <s v="technology/wearables"/>
    <x v="111"/>
    <x v="486"/>
    <x v="2"/>
    <x v="8"/>
    <x v="656"/>
    <x v="656"/>
    <x v="0"/>
  </r>
  <r>
    <x v="657"/>
    <x v="657"/>
    <x v="656"/>
    <n v="15000"/>
    <x v="479"/>
    <x v="0"/>
    <s v="US"/>
    <x v="0"/>
    <x v="657"/>
    <x v="657"/>
    <x v="0"/>
    <x v="221"/>
    <x v="0"/>
    <s v="technology/wearables"/>
    <x v="9"/>
    <x v="487"/>
    <x v="2"/>
    <x v="8"/>
    <x v="657"/>
    <x v="657"/>
    <x v="0"/>
  </r>
  <r>
    <x v="658"/>
    <x v="658"/>
    <x v="657"/>
    <n v="28888"/>
    <x v="480"/>
    <x v="0"/>
    <s v="US"/>
    <x v="0"/>
    <x v="658"/>
    <x v="658"/>
    <x v="0"/>
    <x v="222"/>
    <x v="0"/>
    <s v="technology/wearables"/>
    <x v="3"/>
    <x v="488"/>
    <x v="2"/>
    <x v="8"/>
    <x v="658"/>
    <x v="658"/>
    <x v="0"/>
  </r>
  <r>
    <x v="659"/>
    <x v="659"/>
    <x v="658"/>
    <n v="3000"/>
    <x v="481"/>
    <x v="0"/>
    <s v="US"/>
    <x v="0"/>
    <x v="659"/>
    <x v="659"/>
    <x v="0"/>
    <x v="64"/>
    <x v="0"/>
    <s v="technology/wearables"/>
    <x v="7"/>
    <x v="489"/>
    <x v="2"/>
    <x v="8"/>
    <x v="659"/>
    <x v="659"/>
    <x v="0"/>
  </r>
  <r>
    <x v="660"/>
    <x v="660"/>
    <x v="659"/>
    <n v="50000"/>
    <x v="482"/>
    <x v="2"/>
    <s v="US"/>
    <x v="0"/>
    <x v="660"/>
    <x v="660"/>
    <x v="0"/>
    <x v="59"/>
    <x v="1"/>
    <s v="technology/wearables"/>
    <x v="56"/>
    <x v="490"/>
    <x v="2"/>
    <x v="8"/>
    <x v="660"/>
    <x v="660"/>
    <x v="0"/>
  </r>
  <r>
    <x v="661"/>
    <x v="661"/>
    <x v="660"/>
    <n v="10000"/>
    <x v="483"/>
    <x v="2"/>
    <s v="US"/>
    <x v="0"/>
    <x v="661"/>
    <x v="661"/>
    <x v="0"/>
    <x v="82"/>
    <x v="1"/>
    <s v="technology/wearables"/>
    <x v="60"/>
    <x v="491"/>
    <x v="2"/>
    <x v="8"/>
    <x v="661"/>
    <x v="661"/>
    <x v="0"/>
  </r>
  <r>
    <x v="662"/>
    <x v="662"/>
    <x v="661"/>
    <n v="39000"/>
    <x v="484"/>
    <x v="2"/>
    <s v="US"/>
    <x v="0"/>
    <x v="662"/>
    <x v="662"/>
    <x v="0"/>
    <x v="80"/>
    <x v="1"/>
    <s v="technology/wearables"/>
    <x v="50"/>
    <x v="492"/>
    <x v="2"/>
    <x v="8"/>
    <x v="662"/>
    <x v="662"/>
    <x v="0"/>
  </r>
  <r>
    <x v="663"/>
    <x v="663"/>
    <x v="662"/>
    <n v="200000"/>
    <x v="485"/>
    <x v="2"/>
    <s v="DK"/>
    <x v="7"/>
    <x v="663"/>
    <x v="663"/>
    <x v="0"/>
    <x v="63"/>
    <x v="1"/>
    <s v="technology/wearables"/>
    <x v="50"/>
    <x v="101"/>
    <x v="2"/>
    <x v="8"/>
    <x v="663"/>
    <x v="663"/>
    <x v="0"/>
  </r>
  <r>
    <x v="664"/>
    <x v="664"/>
    <x v="663"/>
    <n v="12000"/>
    <x v="486"/>
    <x v="2"/>
    <s v="US"/>
    <x v="0"/>
    <x v="664"/>
    <x v="664"/>
    <x v="0"/>
    <x v="60"/>
    <x v="1"/>
    <s v="technology/wearables"/>
    <x v="59"/>
    <x v="493"/>
    <x v="2"/>
    <x v="8"/>
    <x v="664"/>
    <x v="664"/>
    <x v="0"/>
  </r>
  <r>
    <x v="665"/>
    <x v="665"/>
    <x v="664"/>
    <n v="10000"/>
    <x v="487"/>
    <x v="2"/>
    <s v="US"/>
    <x v="0"/>
    <x v="665"/>
    <x v="665"/>
    <x v="0"/>
    <x v="8"/>
    <x v="1"/>
    <s v="technology/wearables"/>
    <x v="118"/>
    <x v="494"/>
    <x v="2"/>
    <x v="8"/>
    <x v="665"/>
    <x v="665"/>
    <x v="0"/>
  </r>
  <r>
    <x v="666"/>
    <x v="666"/>
    <x v="665"/>
    <n v="200000"/>
    <x v="138"/>
    <x v="2"/>
    <s v="US"/>
    <x v="0"/>
    <x v="666"/>
    <x v="666"/>
    <x v="0"/>
    <x v="80"/>
    <x v="1"/>
    <s v="technology/wearables"/>
    <x v="50"/>
    <x v="447"/>
    <x v="2"/>
    <x v="8"/>
    <x v="666"/>
    <x v="666"/>
    <x v="0"/>
  </r>
  <r>
    <x v="667"/>
    <x v="667"/>
    <x v="666"/>
    <n v="50000"/>
    <x v="488"/>
    <x v="2"/>
    <s v="IT"/>
    <x v="3"/>
    <x v="667"/>
    <x v="667"/>
    <x v="0"/>
    <x v="33"/>
    <x v="1"/>
    <s v="technology/wearables"/>
    <x v="54"/>
    <x v="495"/>
    <x v="2"/>
    <x v="8"/>
    <x v="667"/>
    <x v="667"/>
    <x v="0"/>
  </r>
  <r>
    <x v="668"/>
    <x v="668"/>
    <x v="667"/>
    <n v="15000"/>
    <x v="344"/>
    <x v="2"/>
    <s v="US"/>
    <x v="0"/>
    <x v="668"/>
    <x v="668"/>
    <x v="0"/>
    <x v="20"/>
    <x v="1"/>
    <s v="technology/wearables"/>
    <x v="62"/>
    <x v="496"/>
    <x v="2"/>
    <x v="8"/>
    <x v="668"/>
    <x v="668"/>
    <x v="0"/>
  </r>
  <r>
    <x v="669"/>
    <x v="669"/>
    <x v="668"/>
    <n v="200000"/>
    <x v="489"/>
    <x v="2"/>
    <s v="SE"/>
    <x v="9"/>
    <x v="669"/>
    <x v="669"/>
    <x v="0"/>
    <x v="33"/>
    <x v="1"/>
    <s v="technology/wearables"/>
    <x v="66"/>
    <x v="497"/>
    <x v="2"/>
    <x v="8"/>
    <x v="669"/>
    <x v="669"/>
    <x v="0"/>
  </r>
  <r>
    <x v="670"/>
    <x v="670"/>
    <x v="669"/>
    <n v="90000"/>
    <x v="490"/>
    <x v="2"/>
    <s v="IT"/>
    <x v="3"/>
    <x v="670"/>
    <x v="670"/>
    <x v="0"/>
    <x v="223"/>
    <x v="1"/>
    <s v="technology/wearables"/>
    <x v="129"/>
    <x v="498"/>
    <x v="2"/>
    <x v="8"/>
    <x v="670"/>
    <x v="670"/>
    <x v="0"/>
  </r>
  <r>
    <x v="671"/>
    <x v="671"/>
    <x v="670"/>
    <n v="30000"/>
    <x v="491"/>
    <x v="2"/>
    <s v="US"/>
    <x v="0"/>
    <x v="671"/>
    <x v="671"/>
    <x v="0"/>
    <x v="41"/>
    <x v="1"/>
    <s v="technology/wearables"/>
    <x v="115"/>
    <x v="499"/>
    <x v="2"/>
    <x v="8"/>
    <x v="671"/>
    <x v="671"/>
    <x v="0"/>
  </r>
  <r>
    <x v="672"/>
    <x v="672"/>
    <x v="671"/>
    <n v="50000"/>
    <x v="492"/>
    <x v="2"/>
    <s v="US"/>
    <x v="0"/>
    <x v="672"/>
    <x v="672"/>
    <x v="0"/>
    <x v="224"/>
    <x v="1"/>
    <s v="technology/wearables"/>
    <x v="66"/>
    <x v="500"/>
    <x v="2"/>
    <x v="8"/>
    <x v="672"/>
    <x v="672"/>
    <x v="0"/>
  </r>
  <r>
    <x v="673"/>
    <x v="673"/>
    <x v="672"/>
    <n v="100000"/>
    <x v="82"/>
    <x v="2"/>
    <s v="US"/>
    <x v="0"/>
    <x v="673"/>
    <x v="673"/>
    <x v="0"/>
    <x v="83"/>
    <x v="1"/>
    <s v="technology/wearables"/>
    <x v="50"/>
    <x v="409"/>
    <x v="2"/>
    <x v="8"/>
    <x v="673"/>
    <x v="673"/>
    <x v="0"/>
  </r>
  <r>
    <x v="674"/>
    <x v="674"/>
    <x v="673"/>
    <n v="50000"/>
    <x v="493"/>
    <x v="2"/>
    <s v="US"/>
    <x v="0"/>
    <x v="674"/>
    <x v="674"/>
    <x v="0"/>
    <x v="84"/>
    <x v="1"/>
    <s v="technology/wearables"/>
    <x v="50"/>
    <x v="501"/>
    <x v="2"/>
    <x v="8"/>
    <x v="674"/>
    <x v="674"/>
    <x v="0"/>
  </r>
  <r>
    <x v="675"/>
    <x v="675"/>
    <x v="674"/>
    <n v="6000"/>
    <x v="494"/>
    <x v="2"/>
    <s v="US"/>
    <x v="0"/>
    <x v="675"/>
    <x v="675"/>
    <x v="0"/>
    <x v="55"/>
    <x v="1"/>
    <s v="technology/wearables"/>
    <x v="77"/>
    <x v="502"/>
    <x v="2"/>
    <x v="8"/>
    <x v="675"/>
    <x v="675"/>
    <x v="0"/>
  </r>
  <r>
    <x v="676"/>
    <x v="676"/>
    <x v="675"/>
    <n v="100000"/>
    <x v="495"/>
    <x v="2"/>
    <s v="CA"/>
    <x v="5"/>
    <x v="676"/>
    <x v="676"/>
    <x v="0"/>
    <x v="54"/>
    <x v="1"/>
    <s v="technology/wearables"/>
    <x v="60"/>
    <x v="503"/>
    <x v="2"/>
    <x v="8"/>
    <x v="676"/>
    <x v="676"/>
    <x v="0"/>
  </r>
  <r>
    <x v="677"/>
    <x v="677"/>
    <x v="676"/>
    <n v="50000"/>
    <x v="496"/>
    <x v="2"/>
    <s v="IT"/>
    <x v="3"/>
    <x v="677"/>
    <x v="677"/>
    <x v="0"/>
    <x v="93"/>
    <x v="1"/>
    <s v="technology/wearables"/>
    <x v="73"/>
    <x v="504"/>
    <x v="2"/>
    <x v="8"/>
    <x v="677"/>
    <x v="677"/>
    <x v="0"/>
  </r>
  <r>
    <x v="678"/>
    <x v="678"/>
    <x v="677"/>
    <n v="29000"/>
    <x v="497"/>
    <x v="2"/>
    <s v="US"/>
    <x v="0"/>
    <x v="678"/>
    <x v="678"/>
    <x v="0"/>
    <x v="57"/>
    <x v="1"/>
    <s v="technology/wearables"/>
    <x v="65"/>
    <x v="505"/>
    <x v="2"/>
    <x v="8"/>
    <x v="678"/>
    <x v="678"/>
    <x v="0"/>
  </r>
  <r>
    <x v="679"/>
    <x v="679"/>
    <x v="678"/>
    <n v="57000"/>
    <x v="498"/>
    <x v="2"/>
    <s v="US"/>
    <x v="0"/>
    <x v="679"/>
    <x v="679"/>
    <x v="0"/>
    <x v="225"/>
    <x v="1"/>
    <s v="technology/wearables"/>
    <x v="77"/>
    <x v="506"/>
    <x v="2"/>
    <x v="8"/>
    <x v="679"/>
    <x v="679"/>
    <x v="0"/>
  </r>
  <r>
    <x v="680"/>
    <x v="680"/>
    <x v="679"/>
    <n v="75000"/>
    <x v="499"/>
    <x v="2"/>
    <s v="US"/>
    <x v="0"/>
    <x v="680"/>
    <x v="680"/>
    <x v="0"/>
    <x v="135"/>
    <x v="1"/>
    <s v="technology/wearables"/>
    <x v="73"/>
    <x v="507"/>
    <x v="2"/>
    <x v="8"/>
    <x v="680"/>
    <x v="680"/>
    <x v="0"/>
  </r>
  <r>
    <x v="681"/>
    <x v="681"/>
    <x v="680"/>
    <n v="2500"/>
    <x v="116"/>
    <x v="2"/>
    <s v="US"/>
    <x v="0"/>
    <x v="681"/>
    <x v="681"/>
    <x v="0"/>
    <x v="29"/>
    <x v="1"/>
    <s v="technology/wearables"/>
    <x v="50"/>
    <x v="120"/>
    <x v="2"/>
    <x v="8"/>
    <x v="681"/>
    <x v="681"/>
    <x v="0"/>
  </r>
  <r>
    <x v="682"/>
    <x v="682"/>
    <x v="681"/>
    <n v="50000"/>
    <x v="500"/>
    <x v="2"/>
    <s v="US"/>
    <x v="0"/>
    <x v="682"/>
    <x v="682"/>
    <x v="0"/>
    <x v="80"/>
    <x v="1"/>
    <s v="technology/wearables"/>
    <x v="50"/>
    <x v="508"/>
    <x v="2"/>
    <x v="8"/>
    <x v="682"/>
    <x v="682"/>
    <x v="0"/>
  </r>
  <r>
    <x v="683"/>
    <x v="683"/>
    <x v="682"/>
    <n v="35000"/>
    <x v="501"/>
    <x v="2"/>
    <s v="US"/>
    <x v="0"/>
    <x v="683"/>
    <x v="683"/>
    <x v="0"/>
    <x v="83"/>
    <x v="1"/>
    <s v="technology/wearables"/>
    <x v="60"/>
    <x v="509"/>
    <x v="2"/>
    <x v="8"/>
    <x v="683"/>
    <x v="683"/>
    <x v="0"/>
  </r>
  <r>
    <x v="684"/>
    <x v="684"/>
    <x v="683"/>
    <n v="320000"/>
    <x v="502"/>
    <x v="2"/>
    <s v="US"/>
    <x v="0"/>
    <x v="684"/>
    <x v="684"/>
    <x v="0"/>
    <x v="125"/>
    <x v="1"/>
    <s v="technology/wearables"/>
    <x v="113"/>
    <x v="510"/>
    <x v="2"/>
    <x v="8"/>
    <x v="684"/>
    <x v="684"/>
    <x v="0"/>
  </r>
  <r>
    <x v="685"/>
    <x v="685"/>
    <x v="684"/>
    <n v="2000"/>
    <x v="503"/>
    <x v="2"/>
    <s v="US"/>
    <x v="0"/>
    <x v="685"/>
    <x v="685"/>
    <x v="0"/>
    <x v="73"/>
    <x v="1"/>
    <s v="technology/wearables"/>
    <x v="58"/>
    <x v="511"/>
    <x v="2"/>
    <x v="8"/>
    <x v="685"/>
    <x v="685"/>
    <x v="0"/>
  </r>
  <r>
    <x v="686"/>
    <x v="686"/>
    <x v="685"/>
    <n v="500000"/>
    <x v="117"/>
    <x v="2"/>
    <s v="IT"/>
    <x v="3"/>
    <x v="686"/>
    <x v="686"/>
    <x v="0"/>
    <x v="78"/>
    <x v="1"/>
    <s v="technology/wearables"/>
    <x v="50"/>
    <x v="121"/>
    <x v="2"/>
    <x v="8"/>
    <x v="686"/>
    <x v="686"/>
    <x v="0"/>
  </r>
  <r>
    <x v="687"/>
    <x v="687"/>
    <x v="686"/>
    <n v="100000"/>
    <x v="504"/>
    <x v="2"/>
    <s v="MX"/>
    <x v="10"/>
    <x v="687"/>
    <x v="687"/>
    <x v="0"/>
    <x v="79"/>
    <x v="1"/>
    <s v="technology/wearables"/>
    <x v="65"/>
    <x v="512"/>
    <x v="2"/>
    <x v="8"/>
    <x v="687"/>
    <x v="687"/>
    <x v="0"/>
  </r>
  <r>
    <x v="688"/>
    <x v="688"/>
    <x v="687"/>
    <n v="20000"/>
    <x v="505"/>
    <x v="2"/>
    <s v="US"/>
    <x v="0"/>
    <x v="688"/>
    <x v="688"/>
    <x v="0"/>
    <x v="17"/>
    <x v="1"/>
    <s v="technology/wearables"/>
    <x v="130"/>
    <x v="513"/>
    <x v="2"/>
    <x v="8"/>
    <x v="688"/>
    <x v="688"/>
    <x v="0"/>
  </r>
  <r>
    <x v="689"/>
    <x v="689"/>
    <x v="688"/>
    <n v="200000"/>
    <x v="506"/>
    <x v="2"/>
    <s v="US"/>
    <x v="0"/>
    <x v="689"/>
    <x v="689"/>
    <x v="0"/>
    <x v="226"/>
    <x v="1"/>
    <s v="technology/wearables"/>
    <x v="74"/>
    <x v="514"/>
    <x v="2"/>
    <x v="8"/>
    <x v="689"/>
    <x v="689"/>
    <x v="0"/>
  </r>
  <r>
    <x v="690"/>
    <x v="690"/>
    <x v="689"/>
    <n v="20000"/>
    <x v="507"/>
    <x v="2"/>
    <s v="US"/>
    <x v="0"/>
    <x v="690"/>
    <x v="690"/>
    <x v="0"/>
    <x v="69"/>
    <x v="1"/>
    <s v="technology/wearables"/>
    <x v="81"/>
    <x v="515"/>
    <x v="2"/>
    <x v="8"/>
    <x v="690"/>
    <x v="690"/>
    <x v="0"/>
  </r>
  <r>
    <x v="691"/>
    <x v="691"/>
    <x v="690"/>
    <n v="50000"/>
    <x v="92"/>
    <x v="2"/>
    <s v="US"/>
    <x v="0"/>
    <x v="691"/>
    <x v="691"/>
    <x v="0"/>
    <x v="73"/>
    <x v="1"/>
    <s v="technology/wearables"/>
    <x v="60"/>
    <x v="433"/>
    <x v="2"/>
    <x v="8"/>
    <x v="691"/>
    <x v="691"/>
    <x v="0"/>
  </r>
  <r>
    <x v="692"/>
    <x v="692"/>
    <x v="691"/>
    <n v="20000"/>
    <x v="508"/>
    <x v="2"/>
    <s v="GB"/>
    <x v="1"/>
    <x v="692"/>
    <x v="692"/>
    <x v="0"/>
    <x v="227"/>
    <x v="1"/>
    <s v="technology/wearables"/>
    <x v="113"/>
    <x v="516"/>
    <x v="2"/>
    <x v="8"/>
    <x v="692"/>
    <x v="692"/>
    <x v="0"/>
  </r>
  <r>
    <x v="693"/>
    <x v="693"/>
    <x v="692"/>
    <n v="100000"/>
    <x v="509"/>
    <x v="2"/>
    <s v="US"/>
    <x v="0"/>
    <x v="693"/>
    <x v="693"/>
    <x v="0"/>
    <x v="228"/>
    <x v="1"/>
    <s v="technology/wearables"/>
    <x v="131"/>
    <x v="517"/>
    <x v="2"/>
    <x v="8"/>
    <x v="693"/>
    <x v="693"/>
    <x v="0"/>
  </r>
  <r>
    <x v="694"/>
    <x v="694"/>
    <x v="693"/>
    <n v="150000"/>
    <x v="510"/>
    <x v="2"/>
    <s v="US"/>
    <x v="0"/>
    <x v="694"/>
    <x v="694"/>
    <x v="0"/>
    <x v="63"/>
    <x v="1"/>
    <s v="technology/wearables"/>
    <x v="50"/>
    <x v="518"/>
    <x v="2"/>
    <x v="8"/>
    <x v="694"/>
    <x v="694"/>
    <x v="0"/>
  </r>
  <r>
    <x v="695"/>
    <x v="695"/>
    <x v="694"/>
    <n v="60000"/>
    <x v="69"/>
    <x v="2"/>
    <s v="US"/>
    <x v="0"/>
    <x v="695"/>
    <x v="695"/>
    <x v="0"/>
    <x v="63"/>
    <x v="1"/>
    <s v="technology/wearables"/>
    <x v="60"/>
    <x v="519"/>
    <x v="2"/>
    <x v="8"/>
    <x v="695"/>
    <x v="695"/>
    <x v="0"/>
  </r>
  <r>
    <x v="696"/>
    <x v="696"/>
    <x v="695"/>
    <n v="175000"/>
    <x v="116"/>
    <x v="2"/>
    <s v="NL"/>
    <x v="3"/>
    <x v="696"/>
    <x v="696"/>
    <x v="0"/>
    <x v="29"/>
    <x v="1"/>
    <s v="technology/wearables"/>
    <x v="50"/>
    <x v="120"/>
    <x v="2"/>
    <x v="8"/>
    <x v="696"/>
    <x v="696"/>
    <x v="0"/>
  </r>
  <r>
    <x v="697"/>
    <x v="697"/>
    <x v="696"/>
    <n v="5000"/>
    <x v="511"/>
    <x v="2"/>
    <s v="DE"/>
    <x v="3"/>
    <x v="697"/>
    <x v="697"/>
    <x v="0"/>
    <x v="229"/>
    <x v="1"/>
    <s v="technology/wearables"/>
    <x v="132"/>
    <x v="520"/>
    <x v="2"/>
    <x v="8"/>
    <x v="697"/>
    <x v="697"/>
    <x v="0"/>
  </r>
  <r>
    <x v="698"/>
    <x v="698"/>
    <x v="697"/>
    <n v="100000"/>
    <x v="512"/>
    <x v="2"/>
    <s v="US"/>
    <x v="0"/>
    <x v="698"/>
    <x v="698"/>
    <x v="0"/>
    <x v="60"/>
    <x v="1"/>
    <s v="technology/wearables"/>
    <x v="77"/>
    <x v="521"/>
    <x v="2"/>
    <x v="8"/>
    <x v="698"/>
    <x v="698"/>
    <x v="0"/>
  </r>
  <r>
    <x v="699"/>
    <x v="699"/>
    <x v="698"/>
    <n v="130000"/>
    <x v="513"/>
    <x v="2"/>
    <s v="US"/>
    <x v="0"/>
    <x v="699"/>
    <x v="699"/>
    <x v="0"/>
    <x v="230"/>
    <x v="1"/>
    <s v="technology/wearables"/>
    <x v="133"/>
    <x v="522"/>
    <x v="2"/>
    <x v="8"/>
    <x v="699"/>
    <x v="699"/>
    <x v="0"/>
  </r>
  <r>
    <x v="700"/>
    <x v="700"/>
    <x v="699"/>
    <n v="15000"/>
    <x v="124"/>
    <x v="2"/>
    <s v="ES"/>
    <x v="3"/>
    <x v="700"/>
    <x v="700"/>
    <x v="0"/>
    <x v="162"/>
    <x v="1"/>
    <s v="technology/wearables"/>
    <x v="56"/>
    <x v="31"/>
    <x v="2"/>
    <x v="8"/>
    <x v="700"/>
    <x v="700"/>
    <x v="0"/>
  </r>
  <r>
    <x v="701"/>
    <x v="701"/>
    <x v="700"/>
    <n v="23000"/>
    <x v="514"/>
    <x v="2"/>
    <s v="GB"/>
    <x v="1"/>
    <x v="701"/>
    <x v="701"/>
    <x v="0"/>
    <x v="64"/>
    <x v="1"/>
    <s v="technology/wearables"/>
    <x v="117"/>
    <x v="523"/>
    <x v="2"/>
    <x v="8"/>
    <x v="701"/>
    <x v="701"/>
    <x v="0"/>
  </r>
  <r>
    <x v="702"/>
    <x v="702"/>
    <x v="701"/>
    <n v="15000"/>
    <x v="515"/>
    <x v="2"/>
    <s v="US"/>
    <x v="0"/>
    <x v="702"/>
    <x v="702"/>
    <x v="0"/>
    <x v="77"/>
    <x v="1"/>
    <s v="technology/wearables"/>
    <x v="134"/>
    <x v="524"/>
    <x v="2"/>
    <x v="8"/>
    <x v="702"/>
    <x v="702"/>
    <x v="0"/>
  </r>
  <r>
    <x v="703"/>
    <x v="703"/>
    <x v="702"/>
    <n v="15000"/>
    <x v="516"/>
    <x v="2"/>
    <s v="US"/>
    <x v="0"/>
    <x v="703"/>
    <x v="703"/>
    <x v="0"/>
    <x v="63"/>
    <x v="1"/>
    <s v="technology/wearables"/>
    <x v="52"/>
    <x v="525"/>
    <x v="2"/>
    <x v="8"/>
    <x v="703"/>
    <x v="703"/>
    <x v="0"/>
  </r>
  <r>
    <x v="704"/>
    <x v="704"/>
    <x v="703"/>
    <n v="55000"/>
    <x v="517"/>
    <x v="2"/>
    <s v="CA"/>
    <x v="5"/>
    <x v="704"/>
    <x v="704"/>
    <x v="0"/>
    <x v="80"/>
    <x v="1"/>
    <s v="technology/wearables"/>
    <x v="60"/>
    <x v="526"/>
    <x v="2"/>
    <x v="8"/>
    <x v="704"/>
    <x v="704"/>
    <x v="0"/>
  </r>
  <r>
    <x v="705"/>
    <x v="705"/>
    <x v="704"/>
    <n v="100000"/>
    <x v="518"/>
    <x v="2"/>
    <s v="NL"/>
    <x v="3"/>
    <x v="705"/>
    <x v="705"/>
    <x v="0"/>
    <x v="81"/>
    <x v="1"/>
    <s v="technology/wearables"/>
    <x v="60"/>
    <x v="527"/>
    <x v="2"/>
    <x v="8"/>
    <x v="705"/>
    <x v="705"/>
    <x v="0"/>
  </r>
  <r>
    <x v="706"/>
    <x v="706"/>
    <x v="705"/>
    <n v="100000"/>
    <x v="117"/>
    <x v="2"/>
    <s v="ES"/>
    <x v="3"/>
    <x v="706"/>
    <x v="706"/>
    <x v="0"/>
    <x v="78"/>
    <x v="1"/>
    <s v="technology/wearables"/>
    <x v="50"/>
    <x v="121"/>
    <x v="2"/>
    <x v="8"/>
    <x v="706"/>
    <x v="706"/>
    <x v="0"/>
  </r>
  <r>
    <x v="707"/>
    <x v="707"/>
    <x v="706"/>
    <n v="68000"/>
    <x v="519"/>
    <x v="2"/>
    <s v="GB"/>
    <x v="1"/>
    <x v="707"/>
    <x v="707"/>
    <x v="0"/>
    <x v="231"/>
    <x v="1"/>
    <s v="technology/wearables"/>
    <x v="135"/>
    <x v="528"/>
    <x v="2"/>
    <x v="8"/>
    <x v="707"/>
    <x v="707"/>
    <x v="0"/>
  </r>
  <r>
    <x v="708"/>
    <x v="708"/>
    <x v="707"/>
    <n v="40000"/>
    <x v="520"/>
    <x v="2"/>
    <s v="GB"/>
    <x v="1"/>
    <x v="708"/>
    <x v="708"/>
    <x v="0"/>
    <x v="232"/>
    <x v="1"/>
    <s v="technology/wearables"/>
    <x v="66"/>
    <x v="529"/>
    <x v="2"/>
    <x v="8"/>
    <x v="708"/>
    <x v="708"/>
    <x v="0"/>
  </r>
  <r>
    <x v="709"/>
    <x v="709"/>
    <x v="708"/>
    <n v="15000"/>
    <x v="377"/>
    <x v="2"/>
    <s v="US"/>
    <x v="0"/>
    <x v="709"/>
    <x v="709"/>
    <x v="0"/>
    <x v="84"/>
    <x v="1"/>
    <s v="technology/wearables"/>
    <x v="50"/>
    <x v="452"/>
    <x v="2"/>
    <x v="8"/>
    <x v="709"/>
    <x v="709"/>
    <x v="0"/>
  </r>
  <r>
    <x v="710"/>
    <x v="710"/>
    <x v="709"/>
    <n v="1200"/>
    <x v="117"/>
    <x v="2"/>
    <s v="CA"/>
    <x v="5"/>
    <x v="710"/>
    <x v="710"/>
    <x v="0"/>
    <x v="78"/>
    <x v="1"/>
    <s v="technology/wearables"/>
    <x v="50"/>
    <x v="121"/>
    <x v="2"/>
    <x v="8"/>
    <x v="710"/>
    <x v="710"/>
    <x v="0"/>
  </r>
  <r>
    <x v="711"/>
    <x v="711"/>
    <x v="710"/>
    <n v="100000"/>
    <x v="521"/>
    <x v="2"/>
    <s v="NL"/>
    <x v="3"/>
    <x v="711"/>
    <x v="711"/>
    <x v="0"/>
    <x v="233"/>
    <x v="1"/>
    <s v="technology/wearables"/>
    <x v="122"/>
    <x v="530"/>
    <x v="2"/>
    <x v="8"/>
    <x v="711"/>
    <x v="711"/>
    <x v="0"/>
  </r>
  <r>
    <x v="712"/>
    <x v="712"/>
    <x v="711"/>
    <n v="48500"/>
    <x v="522"/>
    <x v="2"/>
    <s v="US"/>
    <x v="0"/>
    <x v="712"/>
    <x v="712"/>
    <x v="0"/>
    <x v="80"/>
    <x v="1"/>
    <s v="technology/wearables"/>
    <x v="50"/>
    <x v="531"/>
    <x v="2"/>
    <x v="8"/>
    <x v="712"/>
    <x v="712"/>
    <x v="0"/>
  </r>
  <r>
    <x v="713"/>
    <x v="713"/>
    <x v="712"/>
    <n v="25000"/>
    <x v="523"/>
    <x v="2"/>
    <s v="IT"/>
    <x v="3"/>
    <x v="713"/>
    <x v="713"/>
    <x v="0"/>
    <x v="29"/>
    <x v="1"/>
    <s v="technology/wearables"/>
    <x v="60"/>
    <x v="532"/>
    <x v="2"/>
    <x v="8"/>
    <x v="713"/>
    <x v="713"/>
    <x v="0"/>
  </r>
  <r>
    <x v="714"/>
    <x v="714"/>
    <x v="713"/>
    <n v="15000"/>
    <x v="524"/>
    <x v="2"/>
    <s v="US"/>
    <x v="0"/>
    <x v="714"/>
    <x v="714"/>
    <x v="0"/>
    <x v="33"/>
    <x v="1"/>
    <s v="technology/wearables"/>
    <x v="77"/>
    <x v="533"/>
    <x v="2"/>
    <x v="8"/>
    <x v="714"/>
    <x v="714"/>
    <x v="0"/>
  </r>
  <r>
    <x v="715"/>
    <x v="715"/>
    <x v="714"/>
    <n v="27500"/>
    <x v="525"/>
    <x v="2"/>
    <s v="US"/>
    <x v="0"/>
    <x v="715"/>
    <x v="715"/>
    <x v="0"/>
    <x v="8"/>
    <x v="1"/>
    <s v="technology/wearables"/>
    <x v="62"/>
    <x v="534"/>
    <x v="2"/>
    <x v="8"/>
    <x v="715"/>
    <x v="715"/>
    <x v="0"/>
  </r>
  <r>
    <x v="716"/>
    <x v="716"/>
    <x v="715"/>
    <n v="7000"/>
    <x v="526"/>
    <x v="2"/>
    <s v="US"/>
    <x v="0"/>
    <x v="716"/>
    <x v="716"/>
    <x v="0"/>
    <x v="38"/>
    <x v="1"/>
    <s v="technology/wearables"/>
    <x v="54"/>
    <x v="535"/>
    <x v="2"/>
    <x v="8"/>
    <x v="716"/>
    <x v="716"/>
    <x v="0"/>
  </r>
  <r>
    <x v="717"/>
    <x v="717"/>
    <x v="716"/>
    <n v="100000"/>
    <x v="527"/>
    <x v="2"/>
    <s v="US"/>
    <x v="0"/>
    <x v="717"/>
    <x v="717"/>
    <x v="0"/>
    <x v="80"/>
    <x v="1"/>
    <s v="technology/wearables"/>
    <x v="50"/>
    <x v="536"/>
    <x v="2"/>
    <x v="8"/>
    <x v="717"/>
    <x v="717"/>
    <x v="0"/>
  </r>
  <r>
    <x v="718"/>
    <x v="718"/>
    <x v="717"/>
    <n v="12000"/>
    <x v="456"/>
    <x v="2"/>
    <s v="US"/>
    <x v="0"/>
    <x v="718"/>
    <x v="718"/>
    <x v="0"/>
    <x v="80"/>
    <x v="1"/>
    <s v="technology/wearables"/>
    <x v="60"/>
    <x v="377"/>
    <x v="2"/>
    <x v="8"/>
    <x v="718"/>
    <x v="718"/>
    <x v="0"/>
  </r>
  <r>
    <x v="719"/>
    <x v="719"/>
    <x v="718"/>
    <n v="15000"/>
    <x v="528"/>
    <x v="2"/>
    <s v="US"/>
    <x v="0"/>
    <x v="719"/>
    <x v="719"/>
    <x v="0"/>
    <x v="73"/>
    <x v="1"/>
    <s v="technology/wearables"/>
    <x v="60"/>
    <x v="537"/>
    <x v="2"/>
    <x v="8"/>
    <x v="719"/>
    <x v="719"/>
    <x v="0"/>
  </r>
  <r>
    <x v="720"/>
    <x v="720"/>
    <x v="719"/>
    <n v="1900"/>
    <x v="529"/>
    <x v="0"/>
    <s v="US"/>
    <x v="0"/>
    <x v="720"/>
    <x v="720"/>
    <x v="0"/>
    <x v="14"/>
    <x v="0"/>
    <s v="publishing/nonfiction"/>
    <x v="124"/>
    <x v="538"/>
    <x v="3"/>
    <x v="9"/>
    <x v="720"/>
    <x v="720"/>
    <x v="0"/>
  </r>
  <r>
    <x v="721"/>
    <x v="721"/>
    <x v="720"/>
    <n v="8200"/>
    <x v="530"/>
    <x v="0"/>
    <s v="US"/>
    <x v="0"/>
    <x v="721"/>
    <x v="721"/>
    <x v="0"/>
    <x v="46"/>
    <x v="0"/>
    <s v="publishing/nonfiction"/>
    <x v="108"/>
    <x v="539"/>
    <x v="3"/>
    <x v="9"/>
    <x v="721"/>
    <x v="721"/>
    <x v="0"/>
  </r>
  <r>
    <x v="722"/>
    <x v="722"/>
    <x v="721"/>
    <n v="25000"/>
    <x v="531"/>
    <x v="0"/>
    <s v="US"/>
    <x v="0"/>
    <x v="722"/>
    <x v="722"/>
    <x v="0"/>
    <x v="234"/>
    <x v="0"/>
    <s v="publishing/nonfiction"/>
    <x v="88"/>
    <x v="540"/>
    <x v="3"/>
    <x v="9"/>
    <x v="722"/>
    <x v="722"/>
    <x v="0"/>
  </r>
  <r>
    <x v="723"/>
    <x v="723"/>
    <x v="722"/>
    <n v="5000"/>
    <x v="532"/>
    <x v="0"/>
    <s v="US"/>
    <x v="0"/>
    <x v="723"/>
    <x v="723"/>
    <x v="0"/>
    <x v="61"/>
    <x v="0"/>
    <s v="publishing/nonfiction"/>
    <x v="15"/>
    <x v="541"/>
    <x v="3"/>
    <x v="9"/>
    <x v="723"/>
    <x v="723"/>
    <x v="0"/>
  </r>
  <r>
    <x v="724"/>
    <x v="724"/>
    <x v="723"/>
    <n v="7000"/>
    <x v="533"/>
    <x v="0"/>
    <s v="US"/>
    <x v="0"/>
    <x v="724"/>
    <x v="724"/>
    <x v="0"/>
    <x v="235"/>
    <x v="0"/>
    <s v="publishing/nonfiction"/>
    <x v="2"/>
    <x v="542"/>
    <x v="3"/>
    <x v="9"/>
    <x v="724"/>
    <x v="724"/>
    <x v="0"/>
  </r>
  <r>
    <x v="725"/>
    <x v="725"/>
    <x v="724"/>
    <n v="20000"/>
    <x v="534"/>
    <x v="0"/>
    <s v="US"/>
    <x v="0"/>
    <x v="725"/>
    <x v="725"/>
    <x v="0"/>
    <x v="205"/>
    <x v="0"/>
    <s v="publishing/nonfiction"/>
    <x v="8"/>
    <x v="543"/>
    <x v="3"/>
    <x v="9"/>
    <x v="725"/>
    <x v="725"/>
    <x v="0"/>
  </r>
  <r>
    <x v="726"/>
    <x v="726"/>
    <x v="725"/>
    <n v="2500"/>
    <x v="535"/>
    <x v="0"/>
    <s v="US"/>
    <x v="0"/>
    <x v="726"/>
    <x v="726"/>
    <x v="0"/>
    <x v="2"/>
    <x v="0"/>
    <s v="publishing/nonfiction"/>
    <x v="7"/>
    <x v="544"/>
    <x v="3"/>
    <x v="9"/>
    <x v="726"/>
    <x v="726"/>
    <x v="0"/>
  </r>
  <r>
    <x v="727"/>
    <x v="727"/>
    <x v="726"/>
    <n v="3500"/>
    <x v="536"/>
    <x v="0"/>
    <s v="US"/>
    <x v="0"/>
    <x v="727"/>
    <x v="727"/>
    <x v="0"/>
    <x v="184"/>
    <x v="0"/>
    <s v="publishing/nonfiction"/>
    <x v="94"/>
    <x v="545"/>
    <x v="3"/>
    <x v="9"/>
    <x v="727"/>
    <x v="727"/>
    <x v="0"/>
  </r>
  <r>
    <x v="728"/>
    <x v="728"/>
    <x v="727"/>
    <n v="7500"/>
    <x v="537"/>
    <x v="0"/>
    <s v="US"/>
    <x v="0"/>
    <x v="728"/>
    <x v="728"/>
    <x v="0"/>
    <x v="208"/>
    <x v="0"/>
    <s v="publishing/nonfiction"/>
    <x v="6"/>
    <x v="546"/>
    <x v="3"/>
    <x v="9"/>
    <x v="728"/>
    <x v="728"/>
    <x v="0"/>
  </r>
  <r>
    <x v="729"/>
    <x v="729"/>
    <x v="728"/>
    <n v="4000"/>
    <x v="538"/>
    <x v="0"/>
    <s v="US"/>
    <x v="0"/>
    <x v="729"/>
    <x v="729"/>
    <x v="0"/>
    <x v="148"/>
    <x v="0"/>
    <s v="publishing/nonfiction"/>
    <x v="26"/>
    <x v="547"/>
    <x v="3"/>
    <x v="9"/>
    <x v="729"/>
    <x v="729"/>
    <x v="0"/>
  </r>
  <r>
    <x v="730"/>
    <x v="730"/>
    <x v="729"/>
    <n v="20000"/>
    <x v="539"/>
    <x v="0"/>
    <s v="US"/>
    <x v="0"/>
    <x v="730"/>
    <x v="730"/>
    <x v="0"/>
    <x v="236"/>
    <x v="0"/>
    <s v="publishing/nonfiction"/>
    <x v="88"/>
    <x v="548"/>
    <x v="3"/>
    <x v="9"/>
    <x v="730"/>
    <x v="730"/>
    <x v="0"/>
  </r>
  <r>
    <x v="731"/>
    <x v="731"/>
    <x v="730"/>
    <n v="5000"/>
    <x v="540"/>
    <x v="0"/>
    <s v="US"/>
    <x v="0"/>
    <x v="731"/>
    <x v="731"/>
    <x v="0"/>
    <x v="26"/>
    <x v="0"/>
    <s v="publishing/nonfiction"/>
    <x v="9"/>
    <x v="549"/>
    <x v="3"/>
    <x v="9"/>
    <x v="731"/>
    <x v="731"/>
    <x v="0"/>
  </r>
  <r>
    <x v="732"/>
    <x v="732"/>
    <x v="731"/>
    <n v="40"/>
    <x v="541"/>
    <x v="0"/>
    <s v="GB"/>
    <x v="1"/>
    <x v="732"/>
    <x v="732"/>
    <x v="0"/>
    <x v="62"/>
    <x v="0"/>
    <s v="publishing/nonfiction"/>
    <x v="12"/>
    <x v="550"/>
    <x v="3"/>
    <x v="9"/>
    <x v="732"/>
    <x v="732"/>
    <x v="0"/>
  </r>
  <r>
    <x v="733"/>
    <x v="733"/>
    <x v="732"/>
    <n v="2500"/>
    <x v="542"/>
    <x v="0"/>
    <s v="GB"/>
    <x v="1"/>
    <x v="733"/>
    <x v="733"/>
    <x v="0"/>
    <x v="39"/>
    <x v="0"/>
    <s v="publishing/nonfiction"/>
    <x v="28"/>
    <x v="551"/>
    <x v="3"/>
    <x v="9"/>
    <x v="733"/>
    <x v="733"/>
    <x v="0"/>
  </r>
  <r>
    <x v="734"/>
    <x v="734"/>
    <x v="733"/>
    <n v="8500"/>
    <x v="543"/>
    <x v="0"/>
    <s v="CA"/>
    <x v="5"/>
    <x v="734"/>
    <x v="734"/>
    <x v="0"/>
    <x v="7"/>
    <x v="0"/>
    <s v="publishing/nonfiction"/>
    <x v="9"/>
    <x v="552"/>
    <x v="3"/>
    <x v="9"/>
    <x v="734"/>
    <x v="734"/>
    <x v="0"/>
  </r>
  <r>
    <x v="735"/>
    <x v="735"/>
    <x v="734"/>
    <n v="47000"/>
    <x v="544"/>
    <x v="0"/>
    <s v="US"/>
    <x v="0"/>
    <x v="735"/>
    <x v="735"/>
    <x v="0"/>
    <x v="194"/>
    <x v="0"/>
    <s v="publishing/nonfiction"/>
    <x v="35"/>
    <x v="553"/>
    <x v="3"/>
    <x v="9"/>
    <x v="735"/>
    <x v="735"/>
    <x v="0"/>
  </r>
  <r>
    <x v="736"/>
    <x v="736"/>
    <x v="735"/>
    <n v="3600"/>
    <x v="545"/>
    <x v="0"/>
    <s v="US"/>
    <x v="0"/>
    <x v="736"/>
    <x v="736"/>
    <x v="0"/>
    <x v="52"/>
    <x v="0"/>
    <s v="publishing/nonfiction"/>
    <x v="136"/>
    <x v="201"/>
    <x v="3"/>
    <x v="9"/>
    <x v="736"/>
    <x v="736"/>
    <x v="0"/>
  </r>
  <r>
    <x v="737"/>
    <x v="737"/>
    <x v="736"/>
    <n v="5000"/>
    <x v="546"/>
    <x v="0"/>
    <s v="US"/>
    <x v="0"/>
    <x v="737"/>
    <x v="737"/>
    <x v="0"/>
    <x v="52"/>
    <x v="0"/>
    <s v="publishing/nonfiction"/>
    <x v="108"/>
    <x v="98"/>
    <x v="3"/>
    <x v="9"/>
    <x v="737"/>
    <x v="737"/>
    <x v="0"/>
  </r>
  <r>
    <x v="738"/>
    <x v="738"/>
    <x v="737"/>
    <n v="1500"/>
    <x v="547"/>
    <x v="0"/>
    <s v="US"/>
    <x v="0"/>
    <x v="738"/>
    <x v="738"/>
    <x v="0"/>
    <x v="14"/>
    <x v="0"/>
    <s v="publishing/nonfiction"/>
    <x v="13"/>
    <x v="554"/>
    <x v="3"/>
    <x v="9"/>
    <x v="738"/>
    <x v="738"/>
    <x v="0"/>
  </r>
  <r>
    <x v="739"/>
    <x v="739"/>
    <x v="738"/>
    <n v="6000"/>
    <x v="548"/>
    <x v="0"/>
    <s v="US"/>
    <x v="0"/>
    <x v="739"/>
    <x v="739"/>
    <x v="0"/>
    <x v="237"/>
    <x v="0"/>
    <s v="publishing/nonfiction"/>
    <x v="137"/>
    <x v="555"/>
    <x v="3"/>
    <x v="9"/>
    <x v="739"/>
    <x v="739"/>
    <x v="0"/>
  </r>
  <r>
    <x v="740"/>
    <x v="740"/>
    <x v="739"/>
    <n v="3000"/>
    <x v="549"/>
    <x v="0"/>
    <s v="US"/>
    <x v="0"/>
    <x v="740"/>
    <x v="740"/>
    <x v="0"/>
    <x v="10"/>
    <x v="0"/>
    <s v="publishing/nonfiction"/>
    <x v="13"/>
    <x v="556"/>
    <x v="3"/>
    <x v="9"/>
    <x v="740"/>
    <x v="740"/>
    <x v="0"/>
  </r>
  <r>
    <x v="741"/>
    <x v="741"/>
    <x v="740"/>
    <n v="13000"/>
    <x v="550"/>
    <x v="0"/>
    <s v="US"/>
    <x v="0"/>
    <x v="741"/>
    <x v="741"/>
    <x v="0"/>
    <x v="225"/>
    <x v="0"/>
    <s v="publishing/nonfiction"/>
    <x v="21"/>
    <x v="557"/>
    <x v="3"/>
    <x v="9"/>
    <x v="741"/>
    <x v="741"/>
    <x v="0"/>
  </r>
  <r>
    <x v="742"/>
    <x v="742"/>
    <x v="741"/>
    <n v="1400"/>
    <x v="551"/>
    <x v="0"/>
    <s v="US"/>
    <x v="0"/>
    <x v="742"/>
    <x v="742"/>
    <x v="0"/>
    <x v="23"/>
    <x v="0"/>
    <s v="publishing/nonfiction"/>
    <x v="38"/>
    <x v="558"/>
    <x v="3"/>
    <x v="9"/>
    <x v="742"/>
    <x v="742"/>
    <x v="0"/>
  </r>
  <r>
    <x v="743"/>
    <x v="743"/>
    <x v="742"/>
    <n v="550"/>
    <x v="552"/>
    <x v="0"/>
    <s v="US"/>
    <x v="0"/>
    <x v="743"/>
    <x v="743"/>
    <x v="0"/>
    <x v="41"/>
    <x v="0"/>
    <s v="publishing/nonfiction"/>
    <x v="34"/>
    <x v="559"/>
    <x v="3"/>
    <x v="9"/>
    <x v="743"/>
    <x v="743"/>
    <x v="0"/>
  </r>
  <r>
    <x v="744"/>
    <x v="744"/>
    <x v="743"/>
    <n v="5000"/>
    <x v="553"/>
    <x v="0"/>
    <s v="US"/>
    <x v="0"/>
    <x v="744"/>
    <x v="744"/>
    <x v="0"/>
    <x v="95"/>
    <x v="0"/>
    <s v="publishing/nonfiction"/>
    <x v="21"/>
    <x v="560"/>
    <x v="3"/>
    <x v="9"/>
    <x v="744"/>
    <x v="744"/>
    <x v="0"/>
  </r>
  <r>
    <x v="745"/>
    <x v="745"/>
    <x v="744"/>
    <n v="2220"/>
    <x v="554"/>
    <x v="0"/>
    <s v="US"/>
    <x v="0"/>
    <x v="745"/>
    <x v="745"/>
    <x v="0"/>
    <x v="142"/>
    <x v="0"/>
    <s v="publishing/nonfiction"/>
    <x v="99"/>
    <x v="561"/>
    <x v="3"/>
    <x v="9"/>
    <x v="745"/>
    <x v="745"/>
    <x v="0"/>
  </r>
  <r>
    <x v="746"/>
    <x v="746"/>
    <x v="745"/>
    <n v="2987"/>
    <x v="555"/>
    <x v="0"/>
    <s v="US"/>
    <x v="0"/>
    <x v="746"/>
    <x v="746"/>
    <x v="0"/>
    <x v="174"/>
    <x v="0"/>
    <s v="publishing/nonfiction"/>
    <x v="38"/>
    <x v="562"/>
    <x v="3"/>
    <x v="9"/>
    <x v="746"/>
    <x v="746"/>
    <x v="0"/>
  </r>
  <r>
    <x v="747"/>
    <x v="747"/>
    <x v="746"/>
    <n v="7000"/>
    <x v="556"/>
    <x v="0"/>
    <s v="NL"/>
    <x v="3"/>
    <x v="747"/>
    <x v="747"/>
    <x v="0"/>
    <x v="165"/>
    <x v="0"/>
    <s v="publishing/nonfiction"/>
    <x v="8"/>
    <x v="563"/>
    <x v="3"/>
    <x v="9"/>
    <x v="747"/>
    <x v="747"/>
    <x v="0"/>
  </r>
  <r>
    <x v="748"/>
    <x v="748"/>
    <x v="747"/>
    <n v="2000"/>
    <x v="557"/>
    <x v="0"/>
    <s v="US"/>
    <x v="0"/>
    <x v="748"/>
    <x v="748"/>
    <x v="0"/>
    <x v="34"/>
    <x v="0"/>
    <s v="publishing/nonfiction"/>
    <x v="8"/>
    <x v="564"/>
    <x v="3"/>
    <x v="9"/>
    <x v="748"/>
    <x v="748"/>
    <x v="0"/>
  </r>
  <r>
    <x v="749"/>
    <x v="749"/>
    <x v="748"/>
    <n v="10000"/>
    <x v="558"/>
    <x v="0"/>
    <s v="US"/>
    <x v="0"/>
    <x v="749"/>
    <x v="749"/>
    <x v="0"/>
    <x v="238"/>
    <x v="0"/>
    <s v="publishing/nonfiction"/>
    <x v="6"/>
    <x v="565"/>
    <x v="3"/>
    <x v="9"/>
    <x v="749"/>
    <x v="749"/>
    <x v="0"/>
  </r>
  <r>
    <x v="750"/>
    <x v="750"/>
    <x v="749"/>
    <n v="4444"/>
    <x v="559"/>
    <x v="0"/>
    <s v="US"/>
    <x v="0"/>
    <x v="750"/>
    <x v="750"/>
    <x v="0"/>
    <x v="211"/>
    <x v="0"/>
    <s v="publishing/nonfiction"/>
    <x v="33"/>
    <x v="566"/>
    <x v="3"/>
    <x v="9"/>
    <x v="750"/>
    <x v="750"/>
    <x v="0"/>
  </r>
  <r>
    <x v="751"/>
    <x v="751"/>
    <x v="750"/>
    <n v="3000"/>
    <x v="560"/>
    <x v="0"/>
    <s v="US"/>
    <x v="0"/>
    <x v="751"/>
    <x v="751"/>
    <x v="0"/>
    <x v="95"/>
    <x v="0"/>
    <s v="publishing/nonfiction"/>
    <x v="17"/>
    <x v="567"/>
    <x v="3"/>
    <x v="9"/>
    <x v="751"/>
    <x v="751"/>
    <x v="0"/>
  </r>
  <r>
    <x v="752"/>
    <x v="752"/>
    <x v="751"/>
    <n v="5000"/>
    <x v="561"/>
    <x v="0"/>
    <s v="AU"/>
    <x v="2"/>
    <x v="752"/>
    <x v="752"/>
    <x v="0"/>
    <x v="217"/>
    <x v="0"/>
    <s v="publishing/nonfiction"/>
    <x v="20"/>
    <x v="568"/>
    <x v="3"/>
    <x v="9"/>
    <x v="752"/>
    <x v="752"/>
    <x v="0"/>
  </r>
  <r>
    <x v="753"/>
    <x v="753"/>
    <x v="752"/>
    <n v="10000"/>
    <x v="562"/>
    <x v="0"/>
    <s v="US"/>
    <x v="0"/>
    <x v="753"/>
    <x v="753"/>
    <x v="0"/>
    <x v="55"/>
    <x v="0"/>
    <s v="publishing/nonfiction"/>
    <x v="30"/>
    <x v="569"/>
    <x v="3"/>
    <x v="9"/>
    <x v="753"/>
    <x v="753"/>
    <x v="0"/>
  </r>
  <r>
    <x v="754"/>
    <x v="754"/>
    <x v="753"/>
    <n v="2000"/>
    <x v="563"/>
    <x v="0"/>
    <s v="US"/>
    <x v="0"/>
    <x v="754"/>
    <x v="754"/>
    <x v="0"/>
    <x v="72"/>
    <x v="0"/>
    <s v="publishing/nonfiction"/>
    <x v="3"/>
    <x v="570"/>
    <x v="3"/>
    <x v="9"/>
    <x v="754"/>
    <x v="754"/>
    <x v="0"/>
  </r>
  <r>
    <x v="755"/>
    <x v="755"/>
    <x v="754"/>
    <n v="2500"/>
    <x v="564"/>
    <x v="0"/>
    <s v="US"/>
    <x v="0"/>
    <x v="755"/>
    <x v="755"/>
    <x v="0"/>
    <x v="32"/>
    <x v="0"/>
    <s v="publishing/nonfiction"/>
    <x v="21"/>
    <x v="571"/>
    <x v="3"/>
    <x v="9"/>
    <x v="755"/>
    <x v="755"/>
    <x v="0"/>
  </r>
  <r>
    <x v="756"/>
    <x v="756"/>
    <x v="755"/>
    <n v="700"/>
    <x v="565"/>
    <x v="0"/>
    <s v="US"/>
    <x v="0"/>
    <x v="756"/>
    <x v="756"/>
    <x v="0"/>
    <x v="19"/>
    <x v="0"/>
    <s v="publishing/nonfiction"/>
    <x v="90"/>
    <x v="572"/>
    <x v="3"/>
    <x v="9"/>
    <x v="756"/>
    <x v="756"/>
    <x v="0"/>
  </r>
  <r>
    <x v="757"/>
    <x v="757"/>
    <x v="756"/>
    <n v="250"/>
    <x v="566"/>
    <x v="0"/>
    <s v="US"/>
    <x v="0"/>
    <x v="757"/>
    <x v="757"/>
    <x v="0"/>
    <x v="59"/>
    <x v="0"/>
    <s v="publishing/nonfiction"/>
    <x v="138"/>
    <x v="573"/>
    <x v="3"/>
    <x v="9"/>
    <x v="757"/>
    <x v="757"/>
    <x v="0"/>
  </r>
  <r>
    <x v="758"/>
    <x v="758"/>
    <x v="757"/>
    <n v="2500"/>
    <x v="567"/>
    <x v="0"/>
    <s v="US"/>
    <x v="0"/>
    <x v="758"/>
    <x v="758"/>
    <x v="0"/>
    <x v="10"/>
    <x v="0"/>
    <s v="publishing/nonfiction"/>
    <x v="21"/>
    <x v="574"/>
    <x v="3"/>
    <x v="9"/>
    <x v="758"/>
    <x v="758"/>
    <x v="0"/>
  </r>
  <r>
    <x v="759"/>
    <x v="759"/>
    <x v="758"/>
    <n v="5000"/>
    <x v="568"/>
    <x v="0"/>
    <s v="GB"/>
    <x v="1"/>
    <x v="759"/>
    <x v="759"/>
    <x v="0"/>
    <x v="221"/>
    <x v="0"/>
    <s v="publishing/nonfiction"/>
    <x v="21"/>
    <x v="575"/>
    <x v="3"/>
    <x v="9"/>
    <x v="759"/>
    <x v="759"/>
    <x v="0"/>
  </r>
  <r>
    <x v="760"/>
    <x v="760"/>
    <x v="759"/>
    <n v="2200"/>
    <x v="117"/>
    <x v="2"/>
    <s v="US"/>
    <x v="0"/>
    <x v="760"/>
    <x v="760"/>
    <x v="0"/>
    <x v="78"/>
    <x v="1"/>
    <s v="publishing/fiction"/>
    <x v="50"/>
    <x v="121"/>
    <x v="3"/>
    <x v="10"/>
    <x v="760"/>
    <x v="760"/>
    <x v="0"/>
  </r>
  <r>
    <x v="761"/>
    <x v="761"/>
    <x v="760"/>
    <n v="5000"/>
    <x v="569"/>
    <x v="2"/>
    <s v="US"/>
    <x v="0"/>
    <x v="761"/>
    <x v="761"/>
    <x v="0"/>
    <x v="79"/>
    <x v="1"/>
    <s v="publishing/fiction"/>
    <x v="62"/>
    <x v="576"/>
    <x v="3"/>
    <x v="10"/>
    <x v="761"/>
    <x v="761"/>
    <x v="0"/>
  </r>
  <r>
    <x v="762"/>
    <x v="762"/>
    <x v="761"/>
    <n v="3500"/>
    <x v="117"/>
    <x v="2"/>
    <s v="MX"/>
    <x v="10"/>
    <x v="762"/>
    <x v="762"/>
    <x v="0"/>
    <x v="78"/>
    <x v="1"/>
    <s v="publishing/fiction"/>
    <x v="50"/>
    <x v="121"/>
    <x v="3"/>
    <x v="10"/>
    <x v="762"/>
    <x v="762"/>
    <x v="0"/>
  </r>
  <r>
    <x v="763"/>
    <x v="763"/>
    <x v="762"/>
    <n v="4290"/>
    <x v="139"/>
    <x v="2"/>
    <s v="GB"/>
    <x v="1"/>
    <x v="763"/>
    <x v="763"/>
    <x v="0"/>
    <x v="29"/>
    <x v="1"/>
    <s v="publishing/fiction"/>
    <x v="50"/>
    <x v="144"/>
    <x v="3"/>
    <x v="10"/>
    <x v="763"/>
    <x v="763"/>
    <x v="0"/>
  </r>
  <r>
    <x v="764"/>
    <x v="764"/>
    <x v="763"/>
    <n v="5000"/>
    <x v="117"/>
    <x v="2"/>
    <s v="US"/>
    <x v="0"/>
    <x v="764"/>
    <x v="764"/>
    <x v="0"/>
    <x v="78"/>
    <x v="1"/>
    <s v="publishing/fiction"/>
    <x v="50"/>
    <x v="121"/>
    <x v="3"/>
    <x v="10"/>
    <x v="764"/>
    <x v="764"/>
    <x v="0"/>
  </r>
  <r>
    <x v="765"/>
    <x v="765"/>
    <x v="764"/>
    <n v="7000"/>
    <x v="570"/>
    <x v="2"/>
    <s v="US"/>
    <x v="0"/>
    <x v="765"/>
    <x v="765"/>
    <x v="0"/>
    <x v="34"/>
    <x v="1"/>
    <s v="publishing/fiction"/>
    <x v="71"/>
    <x v="577"/>
    <x v="3"/>
    <x v="10"/>
    <x v="765"/>
    <x v="765"/>
    <x v="0"/>
  </r>
  <r>
    <x v="766"/>
    <x v="766"/>
    <x v="765"/>
    <n v="4000"/>
    <x v="117"/>
    <x v="2"/>
    <s v="CA"/>
    <x v="5"/>
    <x v="766"/>
    <x v="766"/>
    <x v="0"/>
    <x v="78"/>
    <x v="1"/>
    <s v="publishing/fiction"/>
    <x v="50"/>
    <x v="121"/>
    <x v="3"/>
    <x v="10"/>
    <x v="766"/>
    <x v="766"/>
    <x v="0"/>
  </r>
  <r>
    <x v="767"/>
    <x v="767"/>
    <x v="766"/>
    <n v="5000"/>
    <x v="571"/>
    <x v="2"/>
    <s v="US"/>
    <x v="0"/>
    <x v="767"/>
    <x v="767"/>
    <x v="0"/>
    <x v="83"/>
    <x v="1"/>
    <s v="publishing/fiction"/>
    <x v="65"/>
    <x v="578"/>
    <x v="3"/>
    <x v="10"/>
    <x v="767"/>
    <x v="767"/>
    <x v="0"/>
  </r>
  <r>
    <x v="768"/>
    <x v="768"/>
    <x v="767"/>
    <n v="2500"/>
    <x v="117"/>
    <x v="2"/>
    <s v="US"/>
    <x v="0"/>
    <x v="768"/>
    <x v="768"/>
    <x v="0"/>
    <x v="78"/>
    <x v="1"/>
    <s v="publishing/fiction"/>
    <x v="50"/>
    <x v="121"/>
    <x v="3"/>
    <x v="10"/>
    <x v="768"/>
    <x v="768"/>
    <x v="0"/>
  </r>
  <r>
    <x v="769"/>
    <x v="769"/>
    <x v="768"/>
    <n v="4000"/>
    <x v="572"/>
    <x v="2"/>
    <s v="US"/>
    <x v="0"/>
    <x v="769"/>
    <x v="769"/>
    <x v="0"/>
    <x v="47"/>
    <x v="1"/>
    <s v="publishing/fiction"/>
    <x v="139"/>
    <x v="579"/>
    <x v="3"/>
    <x v="10"/>
    <x v="769"/>
    <x v="769"/>
    <x v="0"/>
  </r>
  <r>
    <x v="770"/>
    <x v="770"/>
    <x v="769"/>
    <n v="17500"/>
    <x v="117"/>
    <x v="2"/>
    <s v="US"/>
    <x v="0"/>
    <x v="770"/>
    <x v="770"/>
    <x v="0"/>
    <x v="78"/>
    <x v="1"/>
    <s v="publishing/fiction"/>
    <x v="50"/>
    <x v="121"/>
    <x v="3"/>
    <x v="10"/>
    <x v="770"/>
    <x v="770"/>
    <x v="0"/>
  </r>
  <r>
    <x v="771"/>
    <x v="771"/>
    <x v="770"/>
    <n v="38000"/>
    <x v="115"/>
    <x v="2"/>
    <s v="US"/>
    <x v="0"/>
    <x v="771"/>
    <x v="771"/>
    <x v="0"/>
    <x v="29"/>
    <x v="1"/>
    <s v="publishing/fiction"/>
    <x v="50"/>
    <x v="119"/>
    <x v="3"/>
    <x v="10"/>
    <x v="771"/>
    <x v="771"/>
    <x v="0"/>
  </r>
  <r>
    <x v="772"/>
    <x v="772"/>
    <x v="771"/>
    <n v="1500"/>
    <x v="155"/>
    <x v="2"/>
    <s v="US"/>
    <x v="0"/>
    <x v="772"/>
    <x v="772"/>
    <x v="0"/>
    <x v="29"/>
    <x v="1"/>
    <s v="publishing/fiction"/>
    <x v="56"/>
    <x v="73"/>
    <x v="3"/>
    <x v="10"/>
    <x v="772"/>
    <x v="772"/>
    <x v="0"/>
  </r>
  <r>
    <x v="773"/>
    <x v="773"/>
    <x v="772"/>
    <n v="3759"/>
    <x v="573"/>
    <x v="2"/>
    <s v="GB"/>
    <x v="1"/>
    <x v="773"/>
    <x v="773"/>
    <x v="0"/>
    <x v="84"/>
    <x v="1"/>
    <s v="publishing/fiction"/>
    <x v="60"/>
    <x v="580"/>
    <x v="3"/>
    <x v="10"/>
    <x v="773"/>
    <x v="773"/>
    <x v="0"/>
  </r>
  <r>
    <x v="774"/>
    <x v="774"/>
    <x v="773"/>
    <n v="500"/>
    <x v="574"/>
    <x v="2"/>
    <s v="US"/>
    <x v="0"/>
    <x v="774"/>
    <x v="774"/>
    <x v="0"/>
    <x v="82"/>
    <x v="1"/>
    <s v="publishing/fiction"/>
    <x v="140"/>
    <x v="492"/>
    <x v="3"/>
    <x v="10"/>
    <x v="774"/>
    <x v="774"/>
    <x v="0"/>
  </r>
  <r>
    <x v="775"/>
    <x v="775"/>
    <x v="774"/>
    <n v="10000"/>
    <x v="575"/>
    <x v="2"/>
    <s v="US"/>
    <x v="0"/>
    <x v="775"/>
    <x v="775"/>
    <x v="0"/>
    <x v="81"/>
    <x v="1"/>
    <s v="publishing/fiction"/>
    <x v="53"/>
    <x v="441"/>
    <x v="3"/>
    <x v="10"/>
    <x v="775"/>
    <x v="775"/>
    <x v="0"/>
  </r>
  <r>
    <x v="776"/>
    <x v="776"/>
    <x v="775"/>
    <n v="7000"/>
    <x v="576"/>
    <x v="2"/>
    <s v="US"/>
    <x v="0"/>
    <x v="776"/>
    <x v="776"/>
    <x v="0"/>
    <x v="7"/>
    <x v="1"/>
    <s v="publishing/fiction"/>
    <x v="76"/>
    <x v="581"/>
    <x v="3"/>
    <x v="10"/>
    <x v="776"/>
    <x v="776"/>
    <x v="0"/>
  </r>
  <r>
    <x v="777"/>
    <x v="777"/>
    <x v="776"/>
    <n v="3000"/>
    <x v="577"/>
    <x v="2"/>
    <s v="US"/>
    <x v="0"/>
    <x v="777"/>
    <x v="777"/>
    <x v="0"/>
    <x v="83"/>
    <x v="1"/>
    <s v="publishing/fiction"/>
    <x v="60"/>
    <x v="582"/>
    <x v="3"/>
    <x v="10"/>
    <x v="777"/>
    <x v="777"/>
    <x v="0"/>
  </r>
  <r>
    <x v="778"/>
    <x v="778"/>
    <x v="777"/>
    <n v="500"/>
    <x v="369"/>
    <x v="2"/>
    <s v="US"/>
    <x v="0"/>
    <x v="778"/>
    <x v="778"/>
    <x v="0"/>
    <x v="29"/>
    <x v="1"/>
    <s v="publishing/fiction"/>
    <x v="50"/>
    <x v="447"/>
    <x v="3"/>
    <x v="10"/>
    <x v="778"/>
    <x v="778"/>
    <x v="0"/>
  </r>
  <r>
    <x v="779"/>
    <x v="779"/>
    <x v="778"/>
    <n v="15000"/>
    <x v="402"/>
    <x v="2"/>
    <s v="US"/>
    <x v="0"/>
    <x v="779"/>
    <x v="779"/>
    <x v="0"/>
    <x v="79"/>
    <x v="1"/>
    <s v="publishing/fiction"/>
    <x v="56"/>
    <x v="583"/>
    <x v="3"/>
    <x v="10"/>
    <x v="779"/>
    <x v="779"/>
    <x v="0"/>
  </r>
  <r>
    <x v="780"/>
    <x v="780"/>
    <x v="779"/>
    <n v="1000"/>
    <x v="578"/>
    <x v="0"/>
    <s v="US"/>
    <x v="0"/>
    <x v="780"/>
    <x v="780"/>
    <x v="0"/>
    <x v="74"/>
    <x v="0"/>
    <s v="music/rock"/>
    <x v="3"/>
    <x v="584"/>
    <x v="4"/>
    <x v="11"/>
    <x v="780"/>
    <x v="780"/>
    <x v="0"/>
  </r>
  <r>
    <x v="781"/>
    <x v="781"/>
    <x v="780"/>
    <n v="800"/>
    <x v="579"/>
    <x v="0"/>
    <s v="US"/>
    <x v="0"/>
    <x v="781"/>
    <x v="781"/>
    <x v="0"/>
    <x v="20"/>
    <x v="0"/>
    <s v="music/rock"/>
    <x v="18"/>
    <x v="585"/>
    <x v="4"/>
    <x v="11"/>
    <x v="781"/>
    <x v="781"/>
    <x v="0"/>
  </r>
  <r>
    <x v="782"/>
    <x v="782"/>
    <x v="781"/>
    <n v="700"/>
    <x v="485"/>
    <x v="0"/>
    <s v="US"/>
    <x v="0"/>
    <x v="782"/>
    <x v="782"/>
    <x v="0"/>
    <x v="25"/>
    <x v="0"/>
    <s v="music/rock"/>
    <x v="8"/>
    <x v="73"/>
    <x v="4"/>
    <x v="11"/>
    <x v="782"/>
    <x v="782"/>
    <x v="0"/>
  </r>
  <r>
    <x v="783"/>
    <x v="783"/>
    <x v="782"/>
    <n v="1500"/>
    <x v="580"/>
    <x v="0"/>
    <s v="US"/>
    <x v="0"/>
    <x v="783"/>
    <x v="783"/>
    <x v="0"/>
    <x v="2"/>
    <x v="0"/>
    <s v="music/rock"/>
    <x v="34"/>
    <x v="586"/>
    <x v="4"/>
    <x v="11"/>
    <x v="783"/>
    <x v="783"/>
    <x v="0"/>
  </r>
  <r>
    <x v="784"/>
    <x v="784"/>
    <x v="783"/>
    <n v="1000"/>
    <x v="581"/>
    <x v="0"/>
    <s v="US"/>
    <x v="0"/>
    <x v="784"/>
    <x v="784"/>
    <x v="0"/>
    <x v="73"/>
    <x v="0"/>
    <s v="music/rock"/>
    <x v="33"/>
    <x v="587"/>
    <x v="4"/>
    <x v="11"/>
    <x v="784"/>
    <x v="784"/>
    <x v="0"/>
  </r>
  <r>
    <x v="785"/>
    <x v="785"/>
    <x v="784"/>
    <n v="500"/>
    <x v="582"/>
    <x v="0"/>
    <s v="US"/>
    <x v="0"/>
    <x v="785"/>
    <x v="785"/>
    <x v="0"/>
    <x v="60"/>
    <x v="0"/>
    <s v="music/rock"/>
    <x v="141"/>
    <x v="588"/>
    <x v="4"/>
    <x v="11"/>
    <x v="785"/>
    <x v="785"/>
    <x v="0"/>
  </r>
  <r>
    <x v="786"/>
    <x v="786"/>
    <x v="785"/>
    <n v="5000"/>
    <x v="583"/>
    <x v="0"/>
    <s v="US"/>
    <x v="0"/>
    <x v="786"/>
    <x v="786"/>
    <x v="0"/>
    <x v="34"/>
    <x v="0"/>
    <s v="music/rock"/>
    <x v="1"/>
    <x v="589"/>
    <x v="4"/>
    <x v="11"/>
    <x v="786"/>
    <x v="786"/>
    <x v="0"/>
  </r>
  <r>
    <x v="787"/>
    <x v="787"/>
    <x v="786"/>
    <n v="1200"/>
    <x v="584"/>
    <x v="0"/>
    <s v="US"/>
    <x v="0"/>
    <x v="787"/>
    <x v="787"/>
    <x v="0"/>
    <x v="57"/>
    <x v="0"/>
    <s v="music/rock"/>
    <x v="35"/>
    <x v="590"/>
    <x v="4"/>
    <x v="11"/>
    <x v="787"/>
    <x v="787"/>
    <x v="0"/>
  </r>
  <r>
    <x v="788"/>
    <x v="788"/>
    <x v="787"/>
    <n v="1000"/>
    <x v="585"/>
    <x v="0"/>
    <s v="US"/>
    <x v="0"/>
    <x v="788"/>
    <x v="788"/>
    <x v="0"/>
    <x v="69"/>
    <x v="0"/>
    <s v="music/rock"/>
    <x v="142"/>
    <x v="591"/>
    <x v="4"/>
    <x v="11"/>
    <x v="788"/>
    <x v="788"/>
    <x v="0"/>
  </r>
  <r>
    <x v="789"/>
    <x v="789"/>
    <x v="788"/>
    <n v="1700"/>
    <x v="586"/>
    <x v="0"/>
    <s v="US"/>
    <x v="0"/>
    <x v="789"/>
    <x v="789"/>
    <x v="0"/>
    <x v="25"/>
    <x v="0"/>
    <s v="music/rock"/>
    <x v="15"/>
    <x v="592"/>
    <x v="4"/>
    <x v="11"/>
    <x v="789"/>
    <x v="789"/>
    <x v="0"/>
  </r>
  <r>
    <x v="790"/>
    <x v="790"/>
    <x v="789"/>
    <n v="10000"/>
    <x v="587"/>
    <x v="0"/>
    <s v="US"/>
    <x v="0"/>
    <x v="790"/>
    <x v="790"/>
    <x v="0"/>
    <x v="239"/>
    <x v="0"/>
    <s v="music/rock"/>
    <x v="124"/>
    <x v="593"/>
    <x v="4"/>
    <x v="11"/>
    <x v="790"/>
    <x v="790"/>
    <x v="0"/>
  </r>
  <r>
    <x v="791"/>
    <x v="791"/>
    <x v="790"/>
    <n v="7500"/>
    <x v="588"/>
    <x v="0"/>
    <s v="US"/>
    <x v="0"/>
    <x v="791"/>
    <x v="791"/>
    <x v="0"/>
    <x v="130"/>
    <x v="0"/>
    <s v="music/rock"/>
    <x v="3"/>
    <x v="594"/>
    <x v="4"/>
    <x v="11"/>
    <x v="791"/>
    <x v="791"/>
    <x v="0"/>
  </r>
  <r>
    <x v="792"/>
    <x v="792"/>
    <x v="791"/>
    <n v="2500"/>
    <x v="589"/>
    <x v="0"/>
    <s v="US"/>
    <x v="0"/>
    <x v="792"/>
    <x v="792"/>
    <x v="0"/>
    <x v="65"/>
    <x v="0"/>
    <s v="music/rock"/>
    <x v="8"/>
    <x v="595"/>
    <x v="4"/>
    <x v="11"/>
    <x v="792"/>
    <x v="792"/>
    <x v="0"/>
  </r>
  <r>
    <x v="793"/>
    <x v="793"/>
    <x v="792"/>
    <n v="2750"/>
    <x v="590"/>
    <x v="0"/>
    <s v="US"/>
    <x v="0"/>
    <x v="793"/>
    <x v="793"/>
    <x v="0"/>
    <x v="58"/>
    <x v="0"/>
    <s v="music/rock"/>
    <x v="33"/>
    <x v="596"/>
    <x v="4"/>
    <x v="11"/>
    <x v="793"/>
    <x v="793"/>
    <x v="0"/>
  </r>
  <r>
    <x v="794"/>
    <x v="794"/>
    <x v="793"/>
    <n v="8000"/>
    <x v="591"/>
    <x v="0"/>
    <s v="US"/>
    <x v="0"/>
    <x v="794"/>
    <x v="794"/>
    <x v="0"/>
    <x v="28"/>
    <x v="0"/>
    <s v="music/rock"/>
    <x v="2"/>
    <x v="597"/>
    <x v="4"/>
    <x v="11"/>
    <x v="794"/>
    <x v="794"/>
    <x v="0"/>
  </r>
  <r>
    <x v="795"/>
    <x v="795"/>
    <x v="794"/>
    <n v="14000"/>
    <x v="592"/>
    <x v="0"/>
    <s v="US"/>
    <x v="0"/>
    <x v="795"/>
    <x v="795"/>
    <x v="0"/>
    <x v="192"/>
    <x v="0"/>
    <s v="music/rock"/>
    <x v="20"/>
    <x v="598"/>
    <x v="4"/>
    <x v="11"/>
    <x v="795"/>
    <x v="795"/>
    <x v="0"/>
  </r>
  <r>
    <x v="796"/>
    <x v="796"/>
    <x v="795"/>
    <n v="10000"/>
    <x v="593"/>
    <x v="0"/>
    <s v="US"/>
    <x v="0"/>
    <x v="796"/>
    <x v="796"/>
    <x v="0"/>
    <x v="240"/>
    <x v="0"/>
    <s v="music/rock"/>
    <x v="7"/>
    <x v="599"/>
    <x v="4"/>
    <x v="11"/>
    <x v="796"/>
    <x v="796"/>
    <x v="0"/>
  </r>
  <r>
    <x v="797"/>
    <x v="797"/>
    <x v="796"/>
    <n v="3000"/>
    <x v="594"/>
    <x v="0"/>
    <s v="US"/>
    <x v="0"/>
    <x v="797"/>
    <x v="797"/>
    <x v="0"/>
    <x v="26"/>
    <x v="0"/>
    <s v="music/rock"/>
    <x v="29"/>
    <x v="600"/>
    <x v="4"/>
    <x v="11"/>
    <x v="797"/>
    <x v="797"/>
    <x v="0"/>
  </r>
  <r>
    <x v="798"/>
    <x v="798"/>
    <x v="797"/>
    <n v="3500"/>
    <x v="595"/>
    <x v="0"/>
    <s v="US"/>
    <x v="0"/>
    <x v="798"/>
    <x v="798"/>
    <x v="0"/>
    <x v="45"/>
    <x v="0"/>
    <s v="music/rock"/>
    <x v="41"/>
    <x v="601"/>
    <x v="4"/>
    <x v="11"/>
    <x v="798"/>
    <x v="798"/>
    <x v="0"/>
  </r>
  <r>
    <x v="799"/>
    <x v="799"/>
    <x v="798"/>
    <n v="5000"/>
    <x v="596"/>
    <x v="0"/>
    <s v="US"/>
    <x v="0"/>
    <x v="799"/>
    <x v="799"/>
    <x v="0"/>
    <x v="33"/>
    <x v="0"/>
    <s v="music/rock"/>
    <x v="8"/>
    <x v="602"/>
    <x v="4"/>
    <x v="11"/>
    <x v="799"/>
    <x v="799"/>
    <x v="0"/>
  </r>
  <r>
    <x v="800"/>
    <x v="800"/>
    <x v="799"/>
    <n v="1500"/>
    <x v="597"/>
    <x v="0"/>
    <s v="GB"/>
    <x v="1"/>
    <x v="800"/>
    <x v="800"/>
    <x v="0"/>
    <x v="66"/>
    <x v="0"/>
    <s v="music/rock"/>
    <x v="143"/>
    <x v="603"/>
    <x v="4"/>
    <x v="11"/>
    <x v="800"/>
    <x v="800"/>
    <x v="0"/>
  </r>
  <r>
    <x v="801"/>
    <x v="801"/>
    <x v="800"/>
    <n v="2000"/>
    <x v="598"/>
    <x v="0"/>
    <s v="US"/>
    <x v="0"/>
    <x v="801"/>
    <x v="801"/>
    <x v="0"/>
    <x v="13"/>
    <x v="0"/>
    <s v="music/rock"/>
    <x v="20"/>
    <x v="604"/>
    <x v="4"/>
    <x v="11"/>
    <x v="801"/>
    <x v="801"/>
    <x v="0"/>
  </r>
  <r>
    <x v="802"/>
    <x v="802"/>
    <x v="801"/>
    <n v="6000"/>
    <x v="599"/>
    <x v="0"/>
    <s v="US"/>
    <x v="0"/>
    <x v="802"/>
    <x v="802"/>
    <x v="0"/>
    <x v="11"/>
    <x v="0"/>
    <s v="music/rock"/>
    <x v="7"/>
    <x v="605"/>
    <x v="4"/>
    <x v="11"/>
    <x v="802"/>
    <x v="802"/>
    <x v="0"/>
  </r>
  <r>
    <x v="803"/>
    <x v="803"/>
    <x v="802"/>
    <n v="2300"/>
    <x v="600"/>
    <x v="0"/>
    <s v="US"/>
    <x v="0"/>
    <x v="803"/>
    <x v="803"/>
    <x v="0"/>
    <x v="44"/>
    <x v="0"/>
    <s v="music/rock"/>
    <x v="4"/>
    <x v="606"/>
    <x v="4"/>
    <x v="11"/>
    <x v="803"/>
    <x v="803"/>
    <x v="0"/>
  </r>
  <r>
    <x v="804"/>
    <x v="804"/>
    <x v="803"/>
    <n v="5500"/>
    <x v="601"/>
    <x v="0"/>
    <s v="US"/>
    <x v="0"/>
    <x v="804"/>
    <x v="804"/>
    <x v="0"/>
    <x v="59"/>
    <x v="0"/>
    <s v="music/rock"/>
    <x v="8"/>
    <x v="607"/>
    <x v="4"/>
    <x v="11"/>
    <x v="804"/>
    <x v="804"/>
    <x v="0"/>
  </r>
  <r>
    <x v="805"/>
    <x v="805"/>
    <x v="804"/>
    <n v="3000"/>
    <x v="602"/>
    <x v="0"/>
    <s v="US"/>
    <x v="0"/>
    <x v="805"/>
    <x v="805"/>
    <x v="0"/>
    <x v="241"/>
    <x v="0"/>
    <s v="music/rock"/>
    <x v="2"/>
    <x v="608"/>
    <x v="4"/>
    <x v="11"/>
    <x v="805"/>
    <x v="805"/>
    <x v="0"/>
  </r>
  <r>
    <x v="806"/>
    <x v="806"/>
    <x v="805"/>
    <n v="8000"/>
    <x v="603"/>
    <x v="0"/>
    <s v="US"/>
    <x v="0"/>
    <x v="806"/>
    <x v="806"/>
    <x v="0"/>
    <x v="26"/>
    <x v="0"/>
    <s v="music/rock"/>
    <x v="3"/>
    <x v="168"/>
    <x v="4"/>
    <x v="11"/>
    <x v="806"/>
    <x v="806"/>
    <x v="0"/>
  </r>
  <r>
    <x v="807"/>
    <x v="807"/>
    <x v="806"/>
    <n v="4000"/>
    <x v="604"/>
    <x v="0"/>
    <s v="US"/>
    <x v="0"/>
    <x v="807"/>
    <x v="807"/>
    <x v="0"/>
    <x v="7"/>
    <x v="0"/>
    <s v="music/rock"/>
    <x v="2"/>
    <x v="609"/>
    <x v="4"/>
    <x v="11"/>
    <x v="807"/>
    <x v="807"/>
    <x v="0"/>
  </r>
  <r>
    <x v="808"/>
    <x v="808"/>
    <x v="807"/>
    <n v="4500"/>
    <x v="605"/>
    <x v="0"/>
    <s v="CA"/>
    <x v="5"/>
    <x v="808"/>
    <x v="808"/>
    <x v="0"/>
    <x v="68"/>
    <x v="0"/>
    <s v="music/rock"/>
    <x v="8"/>
    <x v="610"/>
    <x v="4"/>
    <x v="11"/>
    <x v="808"/>
    <x v="808"/>
    <x v="0"/>
  </r>
  <r>
    <x v="809"/>
    <x v="809"/>
    <x v="808"/>
    <n v="4000"/>
    <x v="606"/>
    <x v="0"/>
    <s v="US"/>
    <x v="0"/>
    <x v="809"/>
    <x v="809"/>
    <x v="0"/>
    <x v="47"/>
    <x v="0"/>
    <s v="music/rock"/>
    <x v="3"/>
    <x v="611"/>
    <x v="4"/>
    <x v="11"/>
    <x v="809"/>
    <x v="809"/>
    <x v="0"/>
  </r>
  <r>
    <x v="810"/>
    <x v="810"/>
    <x v="809"/>
    <n v="1500"/>
    <x v="607"/>
    <x v="0"/>
    <s v="US"/>
    <x v="0"/>
    <x v="810"/>
    <x v="810"/>
    <x v="0"/>
    <x v="74"/>
    <x v="0"/>
    <s v="music/rock"/>
    <x v="2"/>
    <x v="608"/>
    <x v="4"/>
    <x v="11"/>
    <x v="810"/>
    <x v="810"/>
    <x v="0"/>
  </r>
  <r>
    <x v="811"/>
    <x v="811"/>
    <x v="810"/>
    <n v="1000"/>
    <x v="578"/>
    <x v="0"/>
    <s v="US"/>
    <x v="0"/>
    <x v="811"/>
    <x v="811"/>
    <x v="0"/>
    <x v="8"/>
    <x v="0"/>
    <s v="music/rock"/>
    <x v="3"/>
    <x v="64"/>
    <x v="4"/>
    <x v="11"/>
    <x v="811"/>
    <x v="811"/>
    <x v="0"/>
  </r>
  <r>
    <x v="812"/>
    <x v="812"/>
    <x v="811"/>
    <n v="600"/>
    <x v="608"/>
    <x v="0"/>
    <s v="US"/>
    <x v="0"/>
    <x v="812"/>
    <x v="812"/>
    <x v="0"/>
    <x v="51"/>
    <x v="0"/>
    <s v="music/rock"/>
    <x v="143"/>
    <x v="612"/>
    <x v="4"/>
    <x v="11"/>
    <x v="812"/>
    <x v="812"/>
    <x v="0"/>
  </r>
  <r>
    <x v="813"/>
    <x v="813"/>
    <x v="812"/>
    <n v="1500"/>
    <x v="609"/>
    <x v="0"/>
    <s v="US"/>
    <x v="0"/>
    <x v="813"/>
    <x v="813"/>
    <x v="0"/>
    <x v="93"/>
    <x v="0"/>
    <s v="music/rock"/>
    <x v="12"/>
    <x v="380"/>
    <x v="4"/>
    <x v="11"/>
    <x v="813"/>
    <x v="813"/>
    <x v="0"/>
  </r>
  <r>
    <x v="814"/>
    <x v="814"/>
    <x v="813"/>
    <n v="1000"/>
    <x v="610"/>
    <x v="0"/>
    <s v="US"/>
    <x v="0"/>
    <x v="814"/>
    <x v="814"/>
    <x v="0"/>
    <x v="33"/>
    <x v="0"/>
    <s v="music/rock"/>
    <x v="37"/>
    <x v="613"/>
    <x v="4"/>
    <x v="11"/>
    <x v="814"/>
    <x v="814"/>
    <x v="0"/>
  </r>
  <r>
    <x v="815"/>
    <x v="815"/>
    <x v="814"/>
    <n v="4000"/>
    <x v="611"/>
    <x v="0"/>
    <s v="US"/>
    <x v="0"/>
    <x v="815"/>
    <x v="815"/>
    <x v="0"/>
    <x v="68"/>
    <x v="0"/>
    <s v="music/rock"/>
    <x v="13"/>
    <x v="614"/>
    <x v="4"/>
    <x v="11"/>
    <x v="815"/>
    <x v="815"/>
    <x v="0"/>
  </r>
  <r>
    <x v="816"/>
    <x v="816"/>
    <x v="815"/>
    <n v="7000"/>
    <x v="612"/>
    <x v="0"/>
    <s v="US"/>
    <x v="0"/>
    <x v="816"/>
    <x v="816"/>
    <x v="0"/>
    <x v="242"/>
    <x v="0"/>
    <s v="music/rock"/>
    <x v="41"/>
    <x v="615"/>
    <x v="4"/>
    <x v="11"/>
    <x v="816"/>
    <x v="816"/>
    <x v="0"/>
  </r>
  <r>
    <x v="817"/>
    <x v="817"/>
    <x v="816"/>
    <n v="1500"/>
    <x v="613"/>
    <x v="0"/>
    <s v="US"/>
    <x v="0"/>
    <x v="817"/>
    <x v="817"/>
    <x v="0"/>
    <x v="23"/>
    <x v="0"/>
    <s v="music/rock"/>
    <x v="0"/>
    <x v="616"/>
    <x v="4"/>
    <x v="11"/>
    <x v="817"/>
    <x v="817"/>
    <x v="0"/>
  </r>
  <r>
    <x v="818"/>
    <x v="818"/>
    <x v="817"/>
    <n v="350"/>
    <x v="614"/>
    <x v="0"/>
    <s v="US"/>
    <x v="0"/>
    <x v="818"/>
    <x v="818"/>
    <x v="0"/>
    <x v="10"/>
    <x v="0"/>
    <s v="music/rock"/>
    <x v="94"/>
    <x v="617"/>
    <x v="4"/>
    <x v="11"/>
    <x v="818"/>
    <x v="818"/>
    <x v="0"/>
  </r>
  <r>
    <x v="819"/>
    <x v="819"/>
    <x v="818"/>
    <n v="400"/>
    <x v="140"/>
    <x v="0"/>
    <s v="US"/>
    <x v="0"/>
    <x v="819"/>
    <x v="819"/>
    <x v="0"/>
    <x v="25"/>
    <x v="0"/>
    <s v="music/rock"/>
    <x v="15"/>
    <x v="618"/>
    <x v="4"/>
    <x v="11"/>
    <x v="819"/>
    <x v="819"/>
    <x v="0"/>
  </r>
  <r>
    <x v="820"/>
    <x v="820"/>
    <x v="819"/>
    <n v="2000"/>
    <x v="615"/>
    <x v="0"/>
    <s v="US"/>
    <x v="0"/>
    <x v="820"/>
    <x v="820"/>
    <x v="0"/>
    <x v="44"/>
    <x v="0"/>
    <s v="music/rock"/>
    <x v="84"/>
    <x v="619"/>
    <x v="4"/>
    <x v="11"/>
    <x v="820"/>
    <x v="820"/>
    <x v="0"/>
  </r>
  <r>
    <x v="821"/>
    <x v="821"/>
    <x v="820"/>
    <n v="17482"/>
    <x v="616"/>
    <x v="0"/>
    <s v="US"/>
    <x v="0"/>
    <x v="821"/>
    <x v="821"/>
    <x v="0"/>
    <x v="76"/>
    <x v="0"/>
    <s v="music/rock"/>
    <x v="8"/>
    <x v="620"/>
    <x v="4"/>
    <x v="11"/>
    <x v="821"/>
    <x v="821"/>
    <x v="0"/>
  </r>
  <r>
    <x v="822"/>
    <x v="822"/>
    <x v="821"/>
    <n v="3000"/>
    <x v="617"/>
    <x v="0"/>
    <s v="US"/>
    <x v="0"/>
    <x v="822"/>
    <x v="822"/>
    <x v="0"/>
    <x v="50"/>
    <x v="0"/>
    <s v="music/rock"/>
    <x v="17"/>
    <x v="621"/>
    <x v="4"/>
    <x v="11"/>
    <x v="822"/>
    <x v="822"/>
    <x v="0"/>
  </r>
  <r>
    <x v="823"/>
    <x v="823"/>
    <x v="822"/>
    <n v="800"/>
    <x v="618"/>
    <x v="0"/>
    <s v="US"/>
    <x v="0"/>
    <x v="823"/>
    <x v="823"/>
    <x v="0"/>
    <x v="51"/>
    <x v="0"/>
    <s v="music/rock"/>
    <x v="144"/>
    <x v="622"/>
    <x v="4"/>
    <x v="11"/>
    <x v="823"/>
    <x v="823"/>
    <x v="0"/>
  </r>
  <r>
    <x v="824"/>
    <x v="824"/>
    <x v="823"/>
    <n v="1600"/>
    <x v="619"/>
    <x v="0"/>
    <s v="US"/>
    <x v="0"/>
    <x v="824"/>
    <x v="824"/>
    <x v="0"/>
    <x v="241"/>
    <x v="0"/>
    <s v="music/rock"/>
    <x v="84"/>
    <x v="623"/>
    <x v="4"/>
    <x v="11"/>
    <x v="824"/>
    <x v="824"/>
    <x v="0"/>
  </r>
  <r>
    <x v="825"/>
    <x v="825"/>
    <x v="824"/>
    <n v="12500"/>
    <x v="620"/>
    <x v="0"/>
    <s v="US"/>
    <x v="0"/>
    <x v="825"/>
    <x v="825"/>
    <x v="0"/>
    <x v="221"/>
    <x v="0"/>
    <s v="music/rock"/>
    <x v="8"/>
    <x v="624"/>
    <x v="4"/>
    <x v="11"/>
    <x v="825"/>
    <x v="825"/>
    <x v="0"/>
  </r>
  <r>
    <x v="826"/>
    <x v="826"/>
    <x v="825"/>
    <n v="5500"/>
    <x v="621"/>
    <x v="0"/>
    <s v="US"/>
    <x v="0"/>
    <x v="826"/>
    <x v="826"/>
    <x v="0"/>
    <x v="72"/>
    <x v="0"/>
    <s v="music/rock"/>
    <x v="7"/>
    <x v="625"/>
    <x v="4"/>
    <x v="11"/>
    <x v="826"/>
    <x v="826"/>
    <x v="0"/>
  </r>
  <r>
    <x v="827"/>
    <x v="827"/>
    <x v="826"/>
    <n v="300"/>
    <x v="622"/>
    <x v="0"/>
    <s v="US"/>
    <x v="0"/>
    <x v="827"/>
    <x v="827"/>
    <x v="0"/>
    <x v="202"/>
    <x v="0"/>
    <s v="music/rock"/>
    <x v="33"/>
    <x v="626"/>
    <x v="4"/>
    <x v="11"/>
    <x v="827"/>
    <x v="827"/>
    <x v="0"/>
  </r>
  <r>
    <x v="828"/>
    <x v="828"/>
    <x v="827"/>
    <n v="1300"/>
    <x v="623"/>
    <x v="0"/>
    <s v="US"/>
    <x v="0"/>
    <x v="828"/>
    <x v="828"/>
    <x v="0"/>
    <x v="44"/>
    <x v="0"/>
    <s v="music/rock"/>
    <x v="13"/>
    <x v="247"/>
    <x v="4"/>
    <x v="11"/>
    <x v="828"/>
    <x v="828"/>
    <x v="0"/>
  </r>
  <r>
    <x v="829"/>
    <x v="829"/>
    <x v="828"/>
    <n v="500"/>
    <x v="624"/>
    <x v="0"/>
    <s v="GB"/>
    <x v="1"/>
    <x v="829"/>
    <x v="829"/>
    <x v="0"/>
    <x v="38"/>
    <x v="0"/>
    <s v="music/rock"/>
    <x v="3"/>
    <x v="151"/>
    <x v="4"/>
    <x v="11"/>
    <x v="829"/>
    <x v="829"/>
    <x v="0"/>
  </r>
  <r>
    <x v="830"/>
    <x v="830"/>
    <x v="829"/>
    <n v="1800"/>
    <x v="625"/>
    <x v="0"/>
    <s v="US"/>
    <x v="0"/>
    <x v="830"/>
    <x v="830"/>
    <x v="0"/>
    <x v="58"/>
    <x v="0"/>
    <s v="music/rock"/>
    <x v="29"/>
    <x v="627"/>
    <x v="4"/>
    <x v="11"/>
    <x v="830"/>
    <x v="830"/>
    <x v="0"/>
  </r>
  <r>
    <x v="831"/>
    <x v="831"/>
    <x v="830"/>
    <n v="1500"/>
    <x v="98"/>
    <x v="0"/>
    <s v="US"/>
    <x v="0"/>
    <x v="831"/>
    <x v="831"/>
    <x v="0"/>
    <x v="9"/>
    <x v="0"/>
    <s v="music/rock"/>
    <x v="145"/>
    <x v="628"/>
    <x v="4"/>
    <x v="11"/>
    <x v="831"/>
    <x v="831"/>
    <x v="0"/>
  </r>
  <r>
    <x v="832"/>
    <x v="832"/>
    <x v="831"/>
    <n v="15000"/>
    <x v="626"/>
    <x v="0"/>
    <s v="US"/>
    <x v="0"/>
    <x v="832"/>
    <x v="832"/>
    <x v="0"/>
    <x v="243"/>
    <x v="0"/>
    <s v="music/rock"/>
    <x v="7"/>
    <x v="629"/>
    <x v="4"/>
    <x v="11"/>
    <x v="832"/>
    <x v="832"/>
    <x v="0"/>
  </r>
  <r>
    <x v="833"/>
    <x v="833"/>
    <x v="832"/>
    <n v="6000"/>
    <x v="627"/>
    <x v="0"/>
    <s v="US"/>
    <x v="0"/>
    <x v="833"/>
    <x v="833"/>
    <x v="0"/>
    <x v="14"/>
    <x v="0"/>
    <s v="music/rock"/>
    <x v="21"/>
    <x v="630"/>
    <x v="4"/>
    <x v="11"/>
    <x v="833"/>
    <x v="833"/>
    <x v="0"/>
  </r>
  <r>
    <x v="834"/>
    <x v="834"/>
    <x v="833"/>
    <n v="5500"/>
    <x v="628"/>
    <x v="0"/>
    <s v="US"/>
    <x v="0"/>
    <x v="834"/>
    <x v="834"/>
    <x v="0"/>
    <x v="11"/>
    <x v="0"/>
    <s v="music/rock"/>
    <x v="26"/>
    <x v="631"/>
    <x v="4"/>
    <x v="11"/>
    <x v="834"/>
    <x v="834"/>
    <x v="0"/>
  </r>
  <r>
    <x v="835"/>
    <x v="835"/>
    <x v="834"/>
    <n v="2000"/>
    <x v="629"/>
    <x v="0"/>
    <s v="US"/>
    <x v="0"/>
    <x v="835"/>
    <x v="835"/>
    <x v="0"/>
    <x v="244"/>
    <x v="0"/>
    <s v="music/rock"/>
    <x v="16"/>
    <x v="632"/>
    <x v="4"/>
    <x v="11"/>
    <x v="835"/>
    <x v="835"/>
    <x v="0"/>
  </r>
  <r>
    <x v="836"/>
    <x v="836"/>
    <x v="835"/>
    <n v="5000"/>
    <x v="630"/>
    <x v="0"/>
    <s v="US"/>
    <x v="0"/>
    <x v="836"/>
    <x v="836"/>
    <x v="0"/>
    <x v="67"/>
    <x v="0"/>
    <s v="music/rock"/>
    <x v="7"/>
    <x v="633"/>
    <x v="4"/>
    <x v="11"/>
    <x v="836"/>
    <x v="836"/>
    <x v="0"/>
  </r>
  <r>
    <x v="837"/>
    <x v="837"/>
    <x v="836"/>
    <n v="2500"/>
    <x v="631"/>
    <x v="0"/>
    <s v="US"/>
    <x v="0"/>
    <x v="837"/>
    <x v="837"/>
    <x v="0"/>
    <x v="95"/>
    <x v="0"/>
    <s v="music/rock"/>
    <x v="108"/>
    <x v="634"/>
    <x v="4"/>
    <x v="11"/>
    <x v="837"/>
    <x v="837"/>
    <x v="0"/>
  </r>
  <r>
    <x v="838"/>
    <x v="838"/>
    <x v="837"/>
    <n v="2000"/>
    <x v="632"/>
    <x v="0"/>
    <s v="US"/>
    <x v="0"/>
    <x v="838"/>
    <x v="838"/>
    <x v="0"/>
    <x v="42"/>
    <x v="0"/>
    <s v="music/rock"/>
    <x v="14"/>
    <x v="635"/>
    <x v="4"/>
    <x v="11"/>
    <x v="838"/>
    <x v="838"/>
    <x v="0"/>
  </r>
  <r>
    <x v="839"/>
    <x v="839"/>
    <x v="838"/>
    <n v="5000"/>
    <x v="633"/>
    <x v="0"/>
    <s v="US"/>
    <x v="0"/>
    <x v="839"/>
    <x v="839"/>
    <x v="0"/>
    <x v="93"/>
    <x v="0"/>
    <s v="music/rock"/>
    <x v="16"/>
    <x v="636"/>
    <x v="4"/>
    <x v="11"/>
    <x v="839"/>
    <x v="839"/>
    <x v="0"/>
  </r>
  <r>
    <x v="840"/>
    <x v="840"/>
    <x v="839"/>
    <n v="10000"/>
    <x v="634"/>
    <x v="0"/>
    <s v="US"/>
    <x v="0"/>
    <x v="840"/>
    <x v="840"/>
    <x v="0"/>
    <x v="245"/>
    <x v="0"/>
    <s v="music/metal"/>
    <x v="28"/>
    <x v="637"/>
    <x v="4"/>
    <x v="12"/>
    <x v="840"/>
    <x v="840"/>
    <x v="0"/>
  </r>
  <r>
    <x v="841"/>
    <x v="841"/>
    <x v="840"/>
    <n v="5000"/>
    <x v="635"/>
    <x v="0"/>
    <s v="US"/>
    <x v="0"/>
    <x v="841"/>
    <x v="841"/>
    <x v="1"/>
    <x v="225"/>
    <x v="0"/>
    <s v="music/metal"/>
    <x v="7"/>
    <x v="638"/>
    <x v="4"/>
    <x v="12"/>
    <x v="841"/>
    <x v="841"/>
    <x v="0"/>
  </r>
  <r>
    <x v="842"/>
    <x v="842"/>
    <x v="841"/>
    <n v="2500"/>
    <x v="636"/>
    <x v="0"/>
    <s v="CA"/>
    <x v="5"/>
    <x v="842"/>
    <x v="842"/>
    <x v="1"/>
    <x v="70"/>
    <x v="0"/>
    <s v="music/metal"/>
    <x v="3"/>
    <x v="639"/>
    <x v="4"/>
    <x v="12"/>
    <x v="842"/>
    <x v="842"/>
    <x v="0"/>
  </r>
  <r>
    <x v="843"/>
    <x v="843"/>
    <x v="842"/>
    <n v="3000"/>
    <x v="637"/>
    <x v="0"/>
    <s v="US"/>
    <x v="0"/>
    <x v="843"/>
    <x v="843"/>
    <x v="0"/>
    <x v="246"/>
    <x v="0"/>
    <s v="music/metal"/>
    <x v="128"/>
    <x v="640"/>
    <x v="4"/>
    <x v="12"/>
    <x v="843"/>
    <x v="843"/>
    <x v="0"/>
  </r>
  <r>
    <x v="844"/>
    <x v="844"/>
    <x v="843"/>
    <n v="3000"/>
    <x v="638"/>
    <x v="0"/>
    <s v="US"/>
    <x v="0"/>
    <x v="844"/>
    <x v="844"/>
    <x v="1"/>
    <x v="180"/>
    <x v="0"/>
    <s v="music/metal"/>
    <x v="146"/>
    <x v="641"/>
    <x v="4"/>
    <x v="12"/>
    <x v="844"/>
    <x v="844"/>
    <x v="0"/>
  </r>
  <r>
    <x v="845"/>
    <x v="845"/>
    <x v="844"/>
    <n v="5000"/>
    <x v="639"/>
    <x v="0"/>
    <s v="US"/>
    <x v="0"/>
    <x v="845"/>
    <x v="845"/>
    <x v="0"/>
    <x v="247"/>
    <x v="0"/>
    <s v="music/metal"/>
    <x v="28"/>
    <x v="642"/>
    <x v="4"/>
    <x v="12"/>
    <x v="845"/>
    <x v="845"/>
    <x v="0"/>
  </r>
  <r>
    <x v="846"/>
    <x v="846"/>
    <x v="845"/>
    <n v="1100"/>
    <x v="640"/>
    <x v="0"/>
    <s v="GB"/>
    <x v="1"/>
    <x v="846"/>
    <x v="846"/>
    <x v="0"/>
    <x v="5"/>
    <x v="0"/>
    <s v="music/metal"/>
    <x v="108"/>
    <x v="643"/>
    <x v="4"/>
    <x v="12"/>
    <x v="846"/>
    <x v="846"/>
    <x v="0"/>
  </r>
  <r>
    <x v="847"/>
    <x v="847"/>
    <x v="846"/>
    <n v="10"/>
    <x v="115"/>
    <x v="0"/>
    <s v="US"/>
    <x v="0"/>
    <x v="847"/>
    <x v="847"/>
    <x v="0"/>
    <x v="29"/>
    <x v="0"/>
    <s v="music/metal"/>
    <x v="8"/>
    <x v="119"/>
    <x v="4"/>
    <x v="12"/>
    <x v="847"/>
    <x v="847"/>
    <x v="0"/>
  </r>
  <r>
    <x v="848"/>
    <x v="848"/>
    <x v="847"/>
    <n v="300"/>
    <x v="452"/>
    <x v="0"/>
    <s v="US"/>
    <x v="0"/>
    <x v="848"/>
    <x v="848"/>
    <x v="0"/>
    <x v="38"/>
    <x v="0"/>
    <s v="music/metal"/>
    <x v="8"/>
    <x v="644"/>
    <x v="4"/>
    <x v="12"/>
    <x v="848"/>
    <x v="848"/>
    <x v="0"/>
  </r>
  <r>
    <x v="849"/>
    <x v="849"/>
    <x v="848"/>
    <n v="4000"/>
    <x v="641"/>
    <x v="0"/>
    <s v="US"/>
    <x v="0"/>
    <x v="849"/>
    <x v="849"/>
    <x v="0"/>
    <x v="248"/>
    <x v="0"/>
    <s v="music/metal"/>
    <x v="28"/>
    <x v="645"/>
    <x v="4"/>
    <x v="12"/>
    <x v="849"/>
    <x v="849"/>
    <x v="0"/>
  </r>
  <r>
    <x v="850"/>
    <x v="850"/>
    <x v="849"/>
    <n v="4000"/>
    <x v="642"/>
    <x v="0"/>
    <s v="US"/>
    <x v="0"/>
    <x v="850"/>
    <x v="850"/>
    <x v="0"/>
    <x v="182"/>
    <x v="0"/>
    <s v="music/metal"/>
    <x v="19"/>
    <x v="646"/>
    <x v="4"/>
    <x v="12"/>
    <x v="850"/>
    <x v="850"/>
    <x v="0"/>
  </r>
  <r>
    <x v="851"/>
    <x v="851"/>
    <x v="850"/>
    <n v="2000"/>
    <x v="643"/>
    <x v="0"/>
    <s v="FR"/>
    <x v="3"/>
    <x v="851"/>
    <x v="851"/>
    <x v="0"/>
    <x v="16"/>
    <x v="0"/>
    <s v="music/metal"/>
    <x v="22"/>
    <x v="647"/>
    <x v="4"/>
    <x v="12"/>
    <x v="851"/>
    <x v="851"/>
    <x v="0"/>
  </r>
  <r>
    <x v="852"/>
    <x v="852"/>
    <x v="851"/>
    <n v="3500"/>
    <x v="644"/>
    <x v="0"/>
    <s v="US"/>
    <x v="0"/>
    <x v="852"/>
    <x v="852"/>
    <x v="0"/>
    <x v="95"/>
    <x v="0"/>
    <s v="music/metal"/>
    <x v="2"/>
    <x v="648"/>
    <x v="4"/>
    <x v="12"/>
    <x v="852"/>
    <x v="852"/>
    <x v="0"/>
  </r>
  <r>
    <x v="853"/>
    <x v="853"/>
    <x v="852"/>
    <n v="300"/>
    <x v="452"/>
    <x v="0"/>
    <s v="US"/>
    <x v="0"/>
    <x v="853"/>
    <x v="853"/>
    <x v="0"/>
    <x v="73"/>
    <x v="0"/>
    <s v="music/metal"/>
    <x v="8"/>
    <x v="179"/>
    <x v="4"/>
    <x v="12"/>
    <x v="853"/>
    <x v="853"/>
    <x v="0"/>
  </r>
  <r>
    <x v="854"/>
    <x v="854"/>
    <x v="853"/>
    <n v="27800"/>
    <x v="645"/>
    <x v="0"/>
    <s v="US"/>
    <x v="0"/>
    <x v="854"/>
    <x v="854"/>
    <x v="0"/>
    <x v="249"/>
    <x v="0"/>
    <s v="music/metal"/>
    <x v="90"/>
    <x v="649"/>
    <x v="4"/>
    <x v="12"/>
    <x v="854"/>
    <x v="854"/>
    <x v="0"/>
  </r>
  <r>
    <x v="855"/>
    <x v="855"/>
    <x v="854"/>
    <n v="1450"/>
    <x v="646"/>
    <x v="0"/>
    <s v="US"/>
    <x v="0"/>
    <x v="855"/>
    <x v="855"/>
    <x v="0"/>
    <x v="5"/>
    <x v="0"/>
    <s v="music/metal"/>
    <x v="33"/>
    <x v="650"/>
    <x v="4"/>
    <x v="12"/>
    <x v="855"/>
    <x v="855"/>
    <x v="0"/>
  </r>
  <r>
    <x v="856"/>
    <x v="856"/>
    <x v="855"/>
    <n v="250"/>
    <x v="614"/>
    <x v="0"/>
    <s v="DE"/>
    <x v="3"/>
    <x v="856"/>
    <x v="856"/>
    <x v="0"/>
    <x v="33"/>
    <x v="0"/>
    <s v="music/metal"/>
    <x v="147"/>
    <x v="651"/>
    <x v="4"/>
    <x v="12"/>
    <x v="856"/>
    <x v="856"/>
    <x v="0"/>
  </r>
  <r>
    <x v="857"/>
    <x v="857"/>
    <x v="856"/>
    <n v="1200"/>
    <x v="647"/>
    <x v="0"/>
    <s v="ES"/>
    <x v="3"/>
    <x v="857"/>
    <x v="857"/>
    <x v="0"/>
    <x v="54"/>
    <x v="0"/>
    <s v="music/metal"/>
    <x v="8"/>
    <x v="73"/>
    <x v="4"/>
    <x v="12"/>
    <x v="857"/>
    <x v="857"/>
    <x v="0"/>
  </r>
  <r>
    <x v="858"/>
    <x v="858"/>
    <x v="857"/>
    <n v="1200"/>
    <x v="648"/>
    <x v="0"/>
    <s v="GB"/>
    <x v="1"/>
    <x v="858"/>
    <x v="858"/>
    <x v="0"/>
    <x v="88"/>
    <x v="0"/>
    <s v="music/metal"/>
    <x v="124"/>
    <x v="652"/>
    <x v="4"/>
    <x v="12"/>
    <x v="858"/>
    <x v="858"/>
    <x v="0"/>
  </r>
  <r>
    <x v="859"/>
    <x v="859"/>
    <x v="858"/>
    <n v="4000"/>
    <x v="649"/>
    <x v="0"/>
    <s v="US"/>
    <x v="0"/>
    <x v="859"/>
    <x v="859"/>
    <x v="0"/>
    <x v="15"/>
    <x v="0"/>
    <s v="music/metal"/>
    <x v="2"/>
    <x v="653"/>
    <x v="4"/>
    <x v="12"/>
    <x v="859"/>
    <x v="859"/>
    <x v="0"/>
  </r>
  <r>
    <x v="860"/>
    <x v="860"/>
    <x v="859"/>
    <n v="14000"/>
    <x v="650"/>
    <x v="2"/>
    <s v="US"/>
    <x v="0"/>
    <x v="860"/>
    <x v="860"/>
    <x v="0"/>
    <x v="53"/>
    <x v="1"/>
    <s v="music/jazz"/>
    <x v="82"/>
    <x v="654"/>
    <x v="4"/>
    <x v="13"/>
    <x v="860"/>
    <x v="860"/>
    <x v="0"/>
  </r>
  <r>
    <x v="861"/>
    <x v="861"/>
    <x v="860"/>
    <n v="4500"/>
    <x v="462"/>
    <x v="2"/>
    <s v="US"/>
    <x v="0"/>
    <x v="861"/>
    <x v="861"/>
    <x v="0"/>
    <x v="84"/>
    <x v="1"/>
    <s v="music/jazz"/>
    <x v="53"/>
    <x v="470"/>
    <x v="4"/>
    <x v="13"/>
    <x v="861"/>
    <x v="861"/>
    <x v="0"/>
  </r>
  <r>
    <x v="862"/>
    <x v="862"/>
    <x v="861"/>
    <n v="50000"/>
    <x v="575"/>
    <x v="2"/>
    <s v="GB"/>
    <x v="1"/>
    <x v="862"/>
    <x v="862"/>
    <x v="0"/>
    <x v="80"/>
    <x v="1"/>
    <s v="music/jazz"/>
    <x v="50"/>
    <x v="655"/>
    <x v="4"/>
    <x v="13"/>
    <x v="862"/>
    <x v="862"/>
    <x v="0"/>
  </r>
  <r>
    <x v="863"/>
    <x v="863"/>
    <x v="862"/>
    <n v="2000"/>
    <x v="456"/>
    <x v="2"/>
    <s v="US"/>
    <x v="0"/>
    <x v="863"/>
    <x v="863"/>
    <x v="0"/>
    <x v="81"/>
    <x v="1"/>
    <s v="music/jazz"/>
    <x v="62"/>
    <x v="656"/>
    <x v="4"/>
    <x v="13"/>
    <x v="863"/>
    <x v="863"/>
    <x v="0"/>
  </r>
  <r>
    <x v="864"/>
    <x v="864"/>
    <x v="863"/>
    <n v="6500"/>
    <x v="651"/>
    <x v="2"/>
    <s v="US"/>
    <x v="0"/>
    <x v="864"/>
    <x v="864"/>
    <x v="0"/>
    <x v="1"/>
    <x v="1"/>
    <s v="music/jazz"/>
    <x v="72"/>
    <x v="657"/>
    <x v="4"/>
    <x v="13"/>
    <x v="864"/>
    <x v="864"/>
    <x v="0"/>
  </r>
  <r>
    <x v="865"/>
    <x v="865"/>
    <x v="864"/>
    <n v="2200"/>
    <x v="372"/>
    <x v="2"/>
    <s v="US"/>
    <x v="0"/>
    <x v="865"/>
    <x v="865"/>
    <x v="0"/>
    <x v="84"/>
    <x v="1"/>
    <s v="music/jazz"/>
    <x v="53"/>
    <x v="377"/>
    <x v="4"/>
    <x v="13"/>
    <x v="865"/>
    <x v="865"/>
    <x v="0"/>
  </r>
  <r>
    <x v="866"/>
    <x v="866"/>
    <x v="865"/>
    <n v="3500"/>
    <x v="141"/>
    <x v="2"/>
    <s v="US"/>
    <x v="0"/>
    <x v="866"/>
    <x v="866"/>
    <x v="0"/>
    <x v="202"/>
    <x v="1"/>
    <s v="music/jazz"/>
    <x v="82"/>
    <x v="658"/>
    <x v="4"/>
    <x v="13"/>
    <x v="866"/>
    <x v="866"/>
    <x v="0"/>
  </r>
  <r>
    <x v="867"/>
    <x v="867"/>
    <x v="866"/>
    <n v="5000"/>
    <x v="652"/>
    <x v="2"/>
    <s v="US"/>
    <x v="0"/>
    <x v="867"/>
    <x v="867"/>
    <x v="0"/>
    <x v="202"/>
    <x v="1"/>
    <s v="music/jazz"/>
    <x v="148"/>
    <x v="659"/>
    <x v="4"/>
    <x v="13"/>
    <x v="867"/>
    <x v="867"/>
    <x v="0"/>
  </r>
  <r>
    <x v="868"/>
    <x v="868"/>
    <x v="867"/>
    <n v="45000"/>
    <x v="155"/>
    <x v="2"/>
    <s v="US"/>
    <x v="0"/>
    <x v="868"/>
    <x v="868"/>
    <x v="0"/>
    <x v="29"/>
    <x v="1"/>
    <s v="music/jazz"/>
    <x v="50"/>
    <x v="73"/>
    <x v="4"/>
    <x v="13"/>
    <x v="868"/>
    <x v="868"/>
    <x v="0"/>
  </r>
  <r>
    <x v="869"/>
    <x v="869"/>
    <x v="868"/>
    <n v="8800"/>
    <x v="578"/>
    <x v="2"/>
    <s v="US"/>
    <x v="0"/>
    <x v="869"/>
    <x v="869"/>
    <x v="0"/>
    <x v="83"/>
    <x v="1"/>
    <s v="music/jazz"/>
    <x v="81"/>
    <x v="660"/>
    <x v="4"/>
    <x v="13"/>
    <x v="869"/>
    <x v="869"/>
    <x v="0"/>
  </r>
  <r>
    <x v="870"/>
    <x v="870"/>
    <x v="869"/>
    <n v="20000"/>
    <x v="653"/>
    <x v="2"/>
    <s v="GB"/>
    <x v="1"/>
    <x v="870"/>
    <x v="870"/>
    <x v="0"/>
    <x v="81"/>
    <x v="1"/>
    <s v="music/jazz"/>
    <x v="50"/>
    <x v="661"/>
    <x v="4"/>
    <x v="13"/>
    <x v="870"/>
    <x v="870"/>
    <x v="0"/>
  </r>
  <r>
    <x v="871"/>
    <x v="871"/>
    <x v="870"/>
    <n v="6000"/>
    <x v="144"/>
    <x v="2"/>
    <s v="US"/>
    <x v="0"/>
    <x v="871"/>
    <x v="871"/>
    <x v="0"/>
    <x v="8"/>
    <x v="1"/>
    <s v="music/jazz"/>
    <x v="62"/>
    <x v="662"/>
    <x v="4"/>
    <x v="13"/>
    <x v="871"/>
    <x v="871"/>
    <x v="0"/>
  </r>
  <r>
    <x v="872"/>
    <x v="872"/>
    <x v="871"/>
    <n v="8000"/>
    <x v="654"/>
    <x v="2"/>
    <s v="US"/>
    <x v="0"/>
    <x v="872"/>
    <x v="872"/>
    <x v="0"/>
    <x v="84"/>
    <x v="1"/>
    <s v="music/jazz"/>
    <x v="60"/>
    <x v="151"/>
    <x v="4"/>
    <x v="13"/>
    <x v="872"/>
    <x v="872"/>
    <x v="0"/>
  </r>
  <r>
    <x v="873"/>
    <x v="873"/>
    <x v="872"/>
    <n v="3500"/>
    <x v="372"/>
    <x v="2"/>
    <s v="US"/>
    <x v="0"/>
    <x v="873"/>
    <x v="873"/>
    <x v="0"/>
    <x v="81"/>
    <x v="1"/>
    <s v="music/jazz"/>
    <x v="60"/>
    <x v="373"/>
    <x v="4"/>
    <x v="13"/>
    <x v="873"/>
    <x v="873"/>
    <x v="0"/>
  </r>
  <r>
    <x v="874"/>
    <x v="874"/>
    <x v="873"/>
    <n v="3000"/>
    <x v="655"/>
    <x v="2"/>
    <s v="US"/>
    <x v="0"/>
    <x v="874"/>
    <x v="874"/>
    <x v="0"/>
    <x v="64"/>
    <x v="1"/>
    <s v="music/jazz"/>
    <x v="148"/>
    <x v="663"/>
    <x v="4"/>
    <x v="13"/>
    <x v="874"/>
    <x v="874"/>
    <x v="0"/>
  </r>
  <r>
    <x v="875"/>
    <x v="875"/>
    <x v="874"/>
    <n v="5000"/>
    <x v="117"/>
    <x v="2"/>
    <s v="US"/>
    <x v="0"/>
    <x v="875"/>
    <x v="875"/>
    <x v="0"/>
    <x v="78"/>
    <x v="1"/>
    <s v="music/jazz"/>
    <x v="50"/>
    <x v="121"/>
    <x v="4"/>
    <x v="13"/>
    <x v="875"/>
    <x v="875"/>
    <x v="0"/>
  </r>
  <r>
    <x v="876"/>
    <x v="876"/>
    <x v="875"/>
    <n v="3152"/>
    <x v="656"/>
    <x v="2"/>
    <s v="GB"/>
    <x v="1"/>
    <x v="876"/>
    <x v="876"/>
    <x v="0"/>
    <x v="43"/>
    <x v="1"/>
    <s v="music/jazz"/>
    <x v="139"/>
    <x v="232"/>
    <x v="4"/>
    <x v="13"/>
    <x v="876"/>
    <x v="876"/>
    <x v="0"/>
  </r>
  <r>
    <x v="877"/>
    <x v="877"/>
    <x v="876"/>
    <n v="2000"/>
    <x v="77"/>
    <x v="2"/>
    <s v="US"/>
    <x v="0"/>
    <x v="877"/>
    <x v="877"/>
    <x v="0"/>
    <x v="60"/>
    <x v="1"/>
    <s v="music/jazz"/>
    <x v="149"/>
    <x v="664"/>
    <x v="4"/>
    <x v="13"/>
    <x v="877"/>
    <x v="877"/>
    <x v="0"/>
  </r>
  <r>
    <x v="878"/>
    <x v="878"/>
    <x v="877"/>
    <n v="5000"/>
    <x v="654"/>
    <x v="2"/>
    <s v="US"/>
    <x v="0"/>
    <x v="878"/>
    <x v="878"/>
    <x v="0"/>
    <x v="84"/>
    <x v="1"/>
    <s v="music/jazz"/>
    <x v="60"/>
    <x v="151"/>
    <x v="4"/>
    <x v="13"/>
    <x v="878"/>
    <x v="878"/>
    <x v="0"/>
  </r>
  <r>
    <x v="879"/>
    <x v="879"/>
    <x v="878"/>
    <n v="2100"/>
    <x v="657"/>
    <x v="2"/>
    <s v="US"/>
    <x v="0"/>
    <x v="879"/>
    <x v="879"/>
    <x v="0"/>
    <x v="209"/>
    <x v="1"/>
    <s v="music/jazz"/>
    <x v="134"/>
    <x v="665"/>
    <x v="4"/>
    <x v="13"/>
    <x v="879"/>
    <x v="879"/>
    <x v="0"/>
  </r>
  <r>
    <x v="880"/>
    <x v="880"/>
    <x v="879"/>
    <n v="3780"/>
    <x v="658"/>
    <x v="2"/>
    <s v="US"/>
    <x v="0"/>
    <x v="880"/>
    <x v="880"/>
    <x v="0"/>
    <x v="22"/>
    <x v="1"/>
    <s v="music/indie rock"/>
    <x v="56"/>
    <x v="666"/>
    <x v="4"/>
    <x v="14"/>
    <x v="880"/>
    <x v="880"/>
    <x v="0"/>
  </r>
  <r>
    <x v="881"/>
    <x v="881"/>
    <x v="880"/>
    <n v="3750"/>
    <x v="134"/>
    <x v="2"/>
    <s v="US"/>
    <x v="0"/>
    <x v="881"/>
    <x v="881"/>
    <x v="0"/>
    <x v="29"/>
    <x v="1"/>
    <s v="music/indie rock"/>
    <x v="60"/>
    <x v="179"/>
    <x v="4"/>
    <x v="14"/>
    <x v="881"/>
    <x v="881"/>
    <x v="0"/>
  </r>
  <r>
    <x v="882"/>
    <x v="882"/>
    <x v="881"/>
    <n v="1500"/>
    <x v="659"/>
    <x v="2"/>
    <s v="US"/>
    <x v="0"/>
    <x v="882"/>
    <x v="882"/>
    <x v="0"/>
    <x v="25"/>
    <x v="1"/>
    <s v="music/indie rock"/>
    <x v="68"/>
    <x v="667"/>
    <x v="4"/>
    <x v="14"/>
    <x v="882"/>
    <x v="882"/>
    <x v="0"/>
  </r>
  <r>
    <x v="883"/>
    <x v="883"/>
    <x v="882"/>
    <n v="5000"/>
    <x v="660"/>
    <x v="2"/>
    <s v="US"/>
    <x v="0"/>
    <x v="883"/>
    <x v="883"/>
    <x v="0"/>
    <x v="54"/>
    <x v="1"/>
    <s v="music/indie rock"/>
    <x v="67"/>
    <x v="668"/>
    <x v="4"/>
    <x v="14"/>
    <x v="883"/>
    <x v="883"/>
    <x v="0"/>
  </r>
  <r>
    <x v="884"/>
    <x v="884"/>
    <x v="883"/>
    <n v="2000"/>
    <x v="170"/>
    <x v="2"/>
    <s v="US"/>
    <x v="0"/>
    <x v="884"/>
    <x v="884"/>
    <x v="0"/>
    <x v="84"/>
    <x v="1"/>
    <s v="music/indie rock"/>
    <x v="60"/>
    <x v="119"/>
    <x v="4"/>
    <x v="14"/>
    <x v="884"/>
    <x v="884"/>
    <x v="0"/>
  </r>
  <r>
    <x v="885"/>
    <x v="885"/>
    <x v="884"/>
    <n v="1000"/>
    <x v="661"/>
    <x v="2"/>
    <s v="US"/>
    <x v="0"/>
    <x v="885"/>
    <x v="885"/>
    <x v="0"/>
    <x v="64"/>
    <x v="1"/>
    <s v="music/indie rock"/>
    <x v="150"/>
    <x v="669"/>
    <x v="4"/>
    <x v="14"/>
    <x v="885"/>
    <x v="885"/>
    <x v="0"/>
  </r>
  <r>
    <x v="886"/>
    <x v="886"/>
    <x v="885"/>
    <n v="500"/>
    <x v="82"/>
    <x v="2"/>
    <s v="US"/>
    <x v="0"/>
    <x v="886"/>
    <x v="886"/>
    <x v="0"/>
    <x v="63"/>
    <x v="1"/>
    <s v="music/indie rock"/>
    <x v="139"/>
    <x v="670"/>
    <x v="4"/>
    <x v="14"/>
    <x v="886"/>
    <x v="886"/>
    <x v="0"/>
  </r>
  <r>
    <x v="887"/>
    <x v="887"/>
    <x v="886"/>
    <n v="1000"/>
    <x v="117"/>
    <x v="2"/>
    <s v="US"/>
    <x v="0"/>
    <x v="887"/>
    <x v="887"/>
    <x v="0"/>
    <x v="78"/>
    <x v="1"/>
    <s v="music/indie rock"/>
    <x v="50"/>
    <x v="121"/>
    <x v="4"/>
    <x v="14"/>
    <x v="887"/>
    <x v="887"/>
    <x v="0"/>
  </r>
  <r>
    <x v="888"/>
    <x v="888"/>
    <x v="887"/>
    <n v="1000"/>
    <x v="662"/>
    <x v="2"/>
    <s v="US"/>
    <x v="0"/>
    <x v="888"/>
    <x v="888"/>
    <x v="0"/>
    <x v="80"/>
    <x v="1"/>
    <s v="music/indie rock"/>
    <x v="113"/>
    <x v="656"/>
    <x v="4"/>
    <x v="14"/>
    <x v="888"/>
    <x v="888"/>
    <x v="0"/>
  </r>
  <r>
    <x v="889"/>
    <x v="889"/>
    <x v="888"/>
    <n v="25000"/>
    <x v="663"/>
    <x v="2"/>
    <s v="US"/>
    <x v="0"/>
    <x v="889"/>
    <x v="889"/>
    <x v="0"/>
    <x v="58"/>
    <x v="1"/>
    <s v="music/indie rock"/>
    <x v="114"/>
    <x v="671"/>
    <x v="4"/>
    <x v="14"/>
    <x v="889"/>
    <x v="889"/>
    <x v="0"/>
  </r>
  <r>
    <x v="890"/>
    <x v="890"/>
    <x v="889"/>
    <n v="3000"/>
    <x v="366"/>
    <x v="2"/>
    <s v="US"/>
    <x v="0"/>
    <x v="890"/>
    <x v="890"/>
    <x v="0"/>
    <x v="80"/>
    <x v="1"/>
    <s v="music/indie rock"/>
    <x v="65"/>
    <x v="672"/>
    <x v="4"/>
    <x v="14"/>
    <x v="890"/>
    <x v="890"/>
    <x v="0"/>
  </r>
  <r>
    <x v="891"/>
    <x v="891"/>
    <x v="890"/>
    <n v="8000"/>
    <x v="92"/>
    <x v="2"/>
    <s v="US"/>
    <x v="0"/>
    <x v="891"/>
    <x v="891"/>
    <x v="0"/>
    <x v="82"/>
    <x v="1"/>
    <s v="music/indie rock"/>
    <x v="56"/>
    <x v="673"/>
    <x v="4"/>
    <x v="14"/>
    <x v="891"/>
    <x v="891"/>
    <x v="0"/>
  </r>
  <r>
    <x v="892"/>
    <x v="892"/>
    <x v="891"/>
    <n v="6000"/>
    <x v="664"/>
    <x v="2"/>
    <s v="US"/>
    <x v="0"/>
    <x v="892"/>
    <x v="892"/>
    <x v="0"/>
    <x v="57"/>
    <x v="1"/>
    <s v="music/indie rock"/>
    <x v="139"/>
    <x v="674"/>
    <x v="4"/>
    <x v="14"/>
    <x v="892"/>
    <x v="892"/>
    <x v="0"/>
  </r>
  <r>
    <x v="893"/>
    <x v="893"/>
    <x v="892"/>
    <n v="2000"/>
    <x v="148"/>
    <x v="2"/>
    <s v="US"/>
    <x v="0"/>
    <x v="893"/>
    <x v="893"/>
    <x v="0"/>
    <x v="81"/>
    <x v="1"/>
    <s v="music/indie rock"/>
    <x v="54"/>
    <x v="375"/>
    <x v="4"/>
    <x v="14"/>
    <x v="893"/>
    <x v="893"/>
    <x v="0"/>
  </r>
  <r>
    <x v="894"/>
    <x v="894"/>
    <x v="893"/>
    <n v="20000"/>
    <x v="665"/>
    <x v="2"/>
    <s v="US"/>
    <x v="0"/>
    <x v="894"/>
    <x v="894"/>
    <x v="0"/>
    <x v="28"/>
    <x v="1"/>
    <s v="music/indie rock"/>
    <x v="115"/>
    <x v="675"/>
    <x v="4"/>
    <x v="14"/>
    <x v="894"/>
    <x v="894"/>
    <x v="0"/>
  </r>
  <r>
    <x v="895"/>
    <x v="895"/>
    <x v="894"/>
    <n v="8000"/>
    <x v="666"/>
    <x v="2"/>
    <s v="US"/>
    <x v="0"/>
    <x v="895"/>
    <x v="895"/>
    <x v="0"/>
    <x v="63"/>
    <x v="1"/>
    <s v="music/indie rock"/>
    <x v="53"/>
    <x v="676"/>
    <x v="4"/>
    <x v="14"/>
    <x v="895"/>
    <x v="895"/>
    <x v="0"/>
  </r>
  <r>
    <x v="896"/>
    <x v="896"/>
    <x v="895"/>
    <n v="8000"/>
    <x v="667"/>
    <x v="2"/>
    <s v="US"/>
    <x v="0"/>
    <x v="896"/>
    <x v="896"/>
    <x v="0"/>
    <x v="250"/>
    <x v="1"/>
    <s v="music/indie rock"/>
    <x v="67"/>
    <x v="677"/>
    <x v="4"/>
    <x v="14"/>
    <x v="896"/>
    <x v="896"/>
    <x v="0"/>
  </r>
  <r>
    <x v="897"/>
    <x v="897"/>
    <x v="896"/>
    <n v="3000"/>
    <x v="117"/>
    <x v="2"/>
    <s v="US"/>
    <x v="0"/>
    <x v="897"/>
    <x v="897"/>
    <x v="0"/>
    <x v="78"/>
    <x v="1"/>
    <s v="music/indie rock"/>
    <x v="50"/>
    <x v="121"/>
    <x v="4"/>
    <x v="14"/>
    <x v="897"/>
    <x v="897"/>
    <x v="0"/>
  </r>
  <r>
    <x v="898"/>
    <x v="898"/>
    <x v="897"/>
    <n v="2500"/>
    <x v="119"/>
    <x v="2"/>
    <s v="US"/>
    <x v="0"/>
    <x v="898"/>
    <x v="898"/>
    <x v="0"/>
    <x v="84"/>
    <x v="1"/>
    <s v="music/indie rock"/>
    <x v="56"/>
    <x v="431"/>
    <x v="4"/>
    <x v="14"/>
    <x v="898"/>
    <x v="898"/>
    <x v="0"/>
  </r>
  <r>
    <x v="899"/>
    <x v="899"/>
    <x v="898"/>
    <n v="750"/>
    <x v="668"/>
    <x v="2"/>
    <s v="US"/>
    <x v="0"/>
    <x v="899"/>
    <x v="899"/>
    <x v="0"/>
    <x v="22"/>
    <x v="1"/>
    <s v="music/indie rock"/>
    <x v="121"/>
    <x v="431"/>
    <x v="4"/>
    <x v="14"/>
    <x v="899"/>
    <x v="899"/>
    <x v="0"/>
  </r>
  <r>
    <x v="900"/>
    <x v="900"/>
    <x v="899"/>
    <n v="5000"/>
    <x v="577"/>
    <x v="2"/>
    <s v="US"/>
    <x v="0"/>
    <x v="900"/>
    <x v="900"/>
    <x v="0"/>
    <x v="84"/>
    <x v="1"/>
    <s v="music/jazz"/>
    <x v="50"/>
    <x v="678"/>
    <x v="4"/>
    <x v="13"/>
    <x v="900"/>
    <x v="900"/>
    <x v="0"/>
  </r>
  <r>
    <x v="901"/>
    <x v="901"/>
    <x v="900"/>
    <n v="6500"/>
    <x v="117"/>
    <x v="2"/>
    <s v="US"/>
    <x v="0"/>
    <x v="901"/>
    <x v="901"/>
    <x v="0"/>
    <x v="78"/>
    <x v="1"/>
    <s v="music/jazz"/>
    <x v="50"/>
    <x v="121"/>
    <x v="4"/>
    <x v="13"/>
    <x v="901"/>
    <x v="901"/>
    <x v="0"/>
  </r>
  <r>
    <x v="902"/>
    <x v="902"/>
    <x v="901"/>
    <n v="30000"/>
    <x v="456"/>
    <x v="2"/>
    <s v="US"/>
    <x v="0"/>
    <x v="902"/>
    <x v="902"/>
    <x v="0"/>
    <x v="83"/>
    <x v="1"/>
    <s v="music/jazz"/>
    <x v="50"/>
    <x v="179"/>
    <x v="4"/>
    <x v="13"/>
    <x v="902"/>
    <x v="902"/>
    <x v="0"/>
  </r>
  <r>
    <x v="903"/>
    <x v="903"/>
    <x v="902"/>
    <n v="5000"/>
    <x v="669"/>
    <x v="2"/>
    <s v="US"/>
    <x v="0"/>
    <x v="903"/>
    <x v="903"/>
    <x v="0"/>
    <x v="80"/>
    <x v="1"/>
    <s v="music/jazz"/>
    <x v="56"/>
    <x v="375"/>
    <x v="4"/>
    <x v="13"/>
    <x v="903"/>
    <x v="903"/>
    <x v="0"/>
  </r>
  <r>
    <x v="904"/>
    <x v="904"/>
    <x v="903"/>
    <n v="50000"/>
    <x v="118"/>
    <x v="2"/>
    <s v="US"/>
    <x v="0"/>
    <x v="904"/>
    <x v="904"/>
    <x v="0"/>
    <x v="83"/>
    <x v="1"/>
    <s v="music/jazz"/>
    <x v="50"/>
    <x v="679"/>
    <x v="4"/>
    <x v="13"/>
    <x v="904"/>
    <x v="904"/>
    <x v="0"/>
  </r>
  <r>
    <x v="905"/>
    <x v="905"/>
    <x v="904"/>
    <n v="6500"/>
    <x v="670"/>
    <x v="2"/>
    <s v="US"/>
    <x v="0"/>
    <x v="905"/>
    <x v="905"/>
    <x v="0"/>
    <x v="79"/>
    <x v="1"/>
    <s v="music/jazz"/>
    <x v="56"/>
    <x v="680"/>
    <x v="4"/>
    <x v="13"/>
    <x v="905"/>
    <x v="905"/>
    <x v="0"/>
  </r>
  <r>
    <x v="906"/>
    <x v="906"/>
    <x v="905"/>
    <n v="15000"/>
    <x v="117"/>
    <x v="2"/>
    <s v="US"/>
    <x v="0"/>
    <x v="906"/>
    <x v="906"/>
    <x v="0"/>
    <x v="78"/>
    <x v="1"/>
    <s v="music/jazz"/>
    <x v="50"/>
    <x v="121"/>
    <x v="4"/>
    <x v="13"/>
    <x v="906"/>
    <x v="906"/>
    <x v="0"/>
  </r>
  <r>
    <x v="907"/>
    <x v="907"/>
    <x v="906"/>
    <n v="2900"/>
    <x v="117"/>
    <x v="2"/>
    <s v="US"/>
    <x v="0"/>
    <x v="907"/>
    <x v="907"/>
    <x v="0"/>
    <x v="78"/>
    <x v="1"/>
    <s v="music/jazz"/>
    <x v="50"/>
    <x v="121"/>
    <x v="4"/>
    <x v="13"/>
    <x v="907"/>
    <x v="907"/>
    <x v="0"/>
  </r>
  <r>
    <x v="908"/>
    <x v="908"/>
    <x v="907"/>
    <n v="2500"/>
    <x v="117"/>
    <x v="2"/>
    <s v="US"/>
    <x v="0"/>
    <x v="908"/>
    <x v="908"/>
    <x v="0"/>
    <x v="78"/>
    <x v="1"/>
    <s v="music/jazz"/>
    <x v="50"/>
    <x v="121"/>
    <x v="4"/>
    <x v="13"/>
    <x v="908"/>
    <x v="908"/>
    <x v="0"/>
  </r>
  <r>
    <x v="909"/>
    <x v="909"/>
    <x v="908"/>
    <n v="16000"/>
    <x v="624"/>
    <x v="2"/>
    <s v="US"/>
    <x v="0"/>
    <x v="909"/>
    <x v="909"/>
    <x v="0"/>
    <x v="22"/>
    <x v="1"/>
    <s v="music/jazz"/>
    <x v="56"/>
    <x v="177"/>
    <x v="4"/>
    <x v="13"/>
    <x v="909"/>
    <x v="909"/>
    <x v="0"/>
  </r>
  <r>
    <x v="910"/>
    <x v="910"/>
    <x v="909"/>
    <n v="550"/>
    <x v="430"/>
    <x v="2"/>
    <s v="GB"/>
    <x v="1"/>
    <x v="910"/>
    <x v="910"/>
    <x v="0"/>
    <x v="81"/>
    <x v="1"/>
    <s v="music/jazz"/>
    <x v="66"/>
    <x v="681"/>
    <x v="4"/>
    <x v="13"/>
    <x v="910"/>
    <x v="910"/>
    <x v="0"/>
  </r>
  <r>
    <x v="911"/>
    <x v="911"/>
    <x v="910"/>
    <n v="100000"/>
    <x v="117"/>
    <x v="2"/>
    <s v="US"/>
    <x v="0"/>
    <x v="911"/>
    <x v="911"/>
    <x v="0"/>
    <x v="78"/>
    <x v="1"/>
    <s v="music/jazz"/>
    <x v="50"/>
    <x v="121"/>
    <x v="4"/>
    <x v="13"/>
    <x v="911"/>
    <x v="911"/>
    <x v="0"/>
  </r>
  <r>
    <x v="912"/>
    <x v="912"/>
    <x v="911"/>
    <n v="3500"/>
    <x v="134"/>
    <x v="2"/>
    <s v="US"/>
    <x v="0"/>
    <x v="912"/>
    <x v="912"/>
    <x v="0"/>
    <x v="84"/>
    <x v="1"/>
    <s v="music/jazz"/>
    <x v="60"/>
    <x v="2"/>
    <x v="4"/>
    <x v="13"/>
    <x v="912"/>
    <x v="912"/>
    <x v="0"/>
  </r>
  <r>
    <x v="913"/>
    <x v="913"/>
    <x v="912"/>
    <n v="30000"/>
    <x v="671"/>
    <x v="2"/>
    <s v="US"/>
    <x v="0"/>
    <x v="913"/>
    <x v="913"/>
    <x v="0"/>
    <x v="54"/>
    <x v="1"/>
    <s v="music/jazz"/>
    <x v="113"/>
    <x v="682"/>
    <x v="4"/>
    <x v="13"/>
    <x v="913"/>
    <x v="913"/>
    <x v="0"/>
  </r>
  <r>
    <x v="914"/>
    <x v="914"/>
    <x v="913"/>
    <n v="1500"/>
    <x v="117"/>
    <x v="2"/>
    <s v="US"/>
    <x v="0"/>
    <x v="914"/>
    <x v="914"/>
    <x v="0"/>
    <x v="78"/>
    <x v="1"/>
    <s v="music/jazz"/>
    <x v="50"/>
    <x v="121"/>
    <x v="4"/>
    <x v="13"/>
    <x v="914"/>
    <x v="914"/>
    <x v="0"/>
  </r>
  <r>
    <x v="915"/>
    <x v="915"/>
    <x v="914"/>
    <n v="6500"/>
    <x v="672"/>
    <x v="2"/>
    <s v="US"/>
    <x v="0"/>
    <x v="915"/>
    <x v="915"/>
    <x v="0"/>
    <x v="82"/>
    <x v="1"/>
    <s v="music/jazz"/>
    <x v="52"/>
    <x v="683"/>
    <x v="4"/>
    <x v="13"/>
    <x v="915"/>
    <x v="915"/>
    <x v="0"/>
  </r>
  <r>
    <x v="916"/>
    <x v="916"/>
    <x v="915"/>
    <n v="3300"/>
    <x v="117"/>
    <x v="2"/>
    <s v="US"/>
    <x v="0"/>
    <x v="916"/>
    <x v="916"/>
    <x v="0"/>
    <x v="78"/>
    <x v="1"/>
    <s v="music/jazz"/>
    <x v="50"/>
    <x v="121"/>
    <x v="4"/>
    <x v="13"/>
    <x v="916"/>
    <x v="916"/>
    <x v="0"/>
  </r>
  <r>
    <x v="917"/>
    <x v="917"/>
    <x v="916"/>
    <n v="5000"/>
    <x v="134"/>
    <x v="2"/>
    <s v="US"/>
    <x v="0"/>
    <x v="917"/>
    <x v="917"/>
    <x v="0"/>
    <x v="29"/>
    <x v="1"/>
    <s v="music/jazz"/>
    <x v="60"/>
    <x v="179"/>
    <x v="4"/>
    <x v="13"/>
    <x v="917"/>
    <x v="917"/>
    <x v="0"/>
  </r>
  <r>
    <x v="918"/>
    <x v="918"/>
    <x v="917"/>
    <n v="3900"/>
    <x v="670"/>
    <x v="2"/>
    <s v="GB"/>
    <x v="1"/>
    <x v="918"/>
    <x v="918"/>
    <x v="0"/>
    <x v="73"/>
    <x v="1"/>
    <s v="music/jazz"/>
    <x v="62"/>
    <x v="684"/>
    <x v="4"/>
    <x v="13"/>
    <x v="918"/>
    <x v="918"/>
    <x v="0"/>
  </r>
  <r>
    <x v="919"/>
    <x v="919"/>
    <x v="918"/>
    <n v="20000"/>
    <x v="173"/>
    <x v="2"/>
    <s v="US"/>
    <x v="0"/>
    <x v="919"/>
    <x v="919"/>
    <x v="0"/>
    <x v="29"/>
    <x v="1"/>
    <s v="music/jazz"/>
    <x v="60"/>
    <x v="101"/>
    <x v="4"/>
    <x v="13"/>
    <x v="919"/>
    <x v="919"/>
    <x v="0"/>
  </r>
  <r>
    <x v="920"/>
    <x v="920"/>
    <x v="919"/>
    <n v="5500"/>
    <x v="117"/>
    <x v="2"/>
    <s v="US"/>
    <x v="0"/>
    <x v="920"/>
    <x v="920"/>
    <x v="0"/>
    <x v="78"/>
    <x v="1"/>
    <s v="music/jazz"/>
    <x v="50"/>
    <x v="121"/>
    <x v="4"/>
    <x v="13"/>
    <x v="920"/>
    <x v="920"/>
    <x v="0"/>
  </r>
  <r>
    <x v="921"/>
    <x v="921"/>
    <x v="920"/>
    <n v="15000"/>
    <x v="673"/>
    <x v="2"/>
    <s v="US"/>
    <x v="0"/>
    <x v="921"/>
    <x v="921"/>
    <x v="0"/>
    <x v="9"/>
    <x v="1"/>
    <s v="music/jazz"/>
    <x v="134"/>
    <x v="685"/>
    <x v="4"/>
    <x v="13"/>
    <x v="921"/>
    <x v="921"/>
    <x v="0"/>
  </r>
  <r>
    <x v="922"/>
    <x v="922"/>
    <x v="921"/>
    <n v="27000"/>
    <x v="674"/>
    <x v="2"/>
    <s v="US"/>
    <x v="0"/>
    <x v="922"/>
    <x v="922"/>
    <x v="0"/>
    <x v="209"/>
    <x v="1"/>
    <s v="music/jazz"/>
    <x v="70"/>
    <x v="686"/>
    <x v="4"/>
    <x v="13"/>
    <x v="922"/>
    <x v="922"/>
    <x v="0"/>
  </r>
  <r>
    <x v="923"/>
    <x v="923"/>
    <x v="922"/>
    <n v="15000"/>
    <x v="675"/>
    <x v="2"/>
    <s v="US"/>
    <x v="0"/>
    <x v="923"/>
    <x v="923"/>
    <x v="0"/>
    <x v="79"/>
    <x v="1"/>
    <s v="music/jazz"/>
    <x v="53"/>
    <x v="687"/>
    <x v="4"/>
    <x v="13"/>
    <x v="923"/>
    <x v="923"/>
    <x v="0"/>
  </r>
  <r>
    <x v="924"/>
    <x v="924"/>
    <x v="923"/>
    <n v="3000"/>
    <x v="676"/>
    <x v="2"/>
    <s v="US"/>
    <x v="0"/>
    <x v="924"/>
    <x v="924"/>
    <x v="0"/>
    <x v="41"/>
    <x v="1"/>
    <s v="music/jazz"/>
    <x v="57"/>
    <x v="688"/>
    <x v="4"/>
    <x v="13"/>
    <x v="924"/>
    <x v="924"/>
    <x v="0"/>
  </r>
  <r>
    <x v="925"/>
    <x v="925"/>
    <x v="924"/>
    <n v="6000"/>
    <x v="669"/>
    <x v="2"/>
    <s v="US"/>
    <x v="0"/>
    <x v="925"/>
    <x v="925"/>
    <x v="0"/>
    <x v="81"/>
    <x v="1"/>
    <s v="music/jazz"/>
    <x v="56"/>
    <x v="689"/>
    <x v="4"/>
    <x v="13"/>
    <x v="925"/>
    <x v="925"/>
    <x v="0"/>
  </r>
  <r>
    <x v="926"/>
    <x v="926"/>
    <x v="925"/>
    <n v="7000"/>
    <x v="117"/>
    <x v="2"/>
    <s v="US"/>
    <x v="0"/>
    <x v="926"/>
    <x v="926"/>
    <x v="0"/>
    <x v="78"/>
    <x v="1"/>
    <s v="music/jazz"/>
    <x v="50"/>
    <x v="121"/>
    <x v="4"/>
    <x v="13"/>
    <x v="926"/>
    <x v="926"/>
    <x v="0"/>
  </r>
  <r>
    <x v="927"/>
    <x v="927"/>
    <x v="926"/>
    <n v="20000"/>
    <x v="117"/>
    <x v="2"/>
    <s v="US"/>
    <x v="0"/>
    <x v="927"/>
    <x v="927"/>
    <x v="0"/>
    <x v="78"/>
    <x v="1"/>
    <s v="music/jazz"/>
    <x v="50"/>
    <x v="121"/>
    <x v="4"/>
    <x v="13"/>
    <x v="927"/>
    <x v="927"/>
    <x v="0"/>
  </r>
  <r>
    <x v="928"/>
    <x v="928"/>
    <x v="927"/>
    <n v="14500"/>
    <x v="607"/>
    <x v="2"/>
    <s v="US"/>
    <x v="0"/>
    <x v="928"/>
    <x v="928"/>
    <x v="0"/>
    <x v="33"/>
    <x v="1"/>
    <s v="music/jazz"/>
    <x v="57"/>
    <x v="690"/>
    <x v="4"/>
    <x v="13"/>
    <x v="928"/>
    <x v="928"/>
    <x v="0"/>
  </r>
  <r>
    <x v="929"/>
    <x v="929"/>
    <x v="928"/>
    <n v="500"/>
    <x v="117"/>
    <x v="2"/>
    <s v="US"/>
    <x v="0"/>
    <x v="929"/>
    <x v="929"/>
    <x v="0"/>
    <x v="78"/>
    <x v="1"/>
    <s v="music/jazz"/>
    <x v="50"/>
    <x v="121"/>
    <x v="4"/>
    <x v="13"/>
    <x v="929"/>
    <x v="929"/>
    <x v="0"/>
  </r>
  <r>
    <x v="930"/>
    <x v="930"/>
    <x v="929"/>
    <n v="900"/>
    <x v="154"/>
    <x v="2"/>
    <s v="US"/>
    <x v="0"/>
    <x v="930"/>
    <x v="930"/>
    <x v="0"/>
    <x v="81"/>
    <x v="1"/>
    <s v="music/jazz"/>
    <x v="151"/>
    <x v="159"/>
    <x v="4"/>
    <x v="13"/>
    <x v="930"/>
    <x v="930"/>
    <x v="0"/>
  </r>
  <r>
    <x v="931"/>
    <x v="931"/>
    <x v="930"/>
    <n v="2000"/>
    <x v="449"/>
    <x v="2"/>
    <s v="GB"/>
    <x v="1"/>
    <x v="931"/>
    <x v="931"/>
    <x v="0"/>
    <x v="63"/>
    <x v="1"/>
    <s v="music/jazz"/>
    <x v="113"/>
    <x v="691"/>
    <x v="4"/>
    <x v="13"/>
    <x v="931"/>
    <x v="931"/>
    <x v="0"/>
  </r>
  <r>
    <x v="932"/>
    <x v="932"/>
    <x v="931"/>
    <n v="9500"/>
    <x v="677"/>
    <x v="2"/>
    <s v="US"/>
    <x v="0"/>
    <x v="932"/>
    <x v="932"/>
    <x v="0"/>
    <x v="209"/>
    <x v="1"/>
    <s v="music/jazz"/>
    <x v="77"/>
    <x v="692"/>
    <x v="4"/>
    <x v="13"/>
    <x v="932"/>
    <x v="932"/>
    <x v="0"/>
  </r>
  <r>
    <x v="933"/>
    <x v="933"/>
    <x v="932"/>
    <n v="2000"/>
    <x v="678"/>
    <x v="2"/>
    <s v="US"/>
    <x v="0"/>
    <x v="933"/>
    <x v="933"/>
    <x v="0"/>
    <x v="84"/>
    <x v="1"/>
    <s v="music/jazz"/>
    <x v="52"/>
    <x v="88"/>
    <x v="4"/>
    <x v="13"/>
    <x v="933"/>
    <x v="933"/>
    <x v="0"/>
  </r>
  <r>
    <x v="934"/>
    <x v="934"/>
    <x v="933"/>
    <n v="5000"/>
    <x v="679"/>
    <x v="2"/>
    <s v="CA"/>
    <x v="5"/>
    <x v="934"/>
    <x v="934"/>
    <x v="0"/>
    <x v="209"/>
    <x v="1"/>
    <s v="music/jazz"/>
    <x v="75"/>
    <x v="693"/>
    <x v="4"/>
    <x v="13"/>
    <x v="934"/>
    <x v="934"/>
    <x v="0"/>
  </r>
  <r>
    <x v="935"/>
    <x v="935"/>
    <x v="934"/>
    <n v="3500"/>
    <x v="155"/>
    <x v="2"/>
    <s v="US"/>
    <x v="0"/>
    <x v="935"/>
    <x v="935"/>
    <x v="0"/>
    <x v="84"/>
    <x v="1"/>
    <s v="music/jazz"/>
    <x v="60"/>
    <x v="380"/>
    <x v="4"/>
    <x v="13"/>
    <x v="935"/>
    <x v="935"/>
    <x v="0"/>
  </r>
  <r>
    <x v="936"/>
    <x v="936"/>
    <x v="935"/>
    <n v="1400"/>
    <x v="117"/>
    <x v="2"/>
    <s v="US"/>
    <x v="0"/>
    <x v="936"/>
    <x v="936"/>
    <x v="0"/>
    <x v="78"/>
    <x v="1"/>
    <s v="music/jazz"/>
    <x v="50"/>
    <x v="121"/>
    <x v="4"/>
    <x v="13"/>
    <x v="936"/>
    <x v="936"/>
    <x v="0"/>
  </r>
  <r>
    <x v="937"/>
    <x v="937"/>
    <x v="936"/>
    <n v="3500"/>
    <x v="130"/>
    <x v="2"/>
    <s v="US"/>
    <x v="0"/>
    <x v="937"/>
    <x v="937"/>
    <x v="0"/>
    <x v="84"/>
    <x v="1"/>
    <s v="music/jazz"/>
    <x v="60"/>
    <x v="135"/>
    <x v="4"/>
    <x v="13"/>
    <x v="937"/>
    <x v="937"/>
    <x v="0"/>
  </r>
  <r>
    <x v="938"/>
    <x v="938"/>
    <x v="937"/>
    <n v="7000"/>
    <x v="379"/>
    <x v="2"/>
    <s v="US"/>
    <x v="0"/>
    <x v="938"/>
    <x v="938"/>
    <x v="0"/>
    <x v="29"/>
    <x v="1"/>
    <s v="music/jazz"/>
    <x v="50"/>
    <x v="380"/>
    <x v="4"/>
    <x v="13"/>
    <x v="938"/>
    <x v="938"/>
    <x v="0"/>
  </r>
  <r>
    <x v="939"/>
    <x v="939"/>
    <x v="938"/>
    <n v="2750"/>
    <x v="130"/>
    <x v="2"/>
    <s v="US"/>
    <x v="0"/>
    <x v="939"/>
    <x v="939"/>
    <x v="0"/>
    <x v="84"/>
    <x v="1"/>
    <s v="music/jazz"/>
    <x v="60"/>
    <x v="135"/>
    <x v="4"/>
    <x v="13"/>
    <x v="939"/>
    <x v="939"/>
    <x v="0"/>
  </r>
  <r>
    <x v="940"/>
    <x v="940"/>
    <x v="939"/>
    <n v="9000"/>
    <x v="680"/>
    <x v="2"/>
    <s v="US"/>
    <x v="0"/>
    <x v="940"/>
    <x v="940"/>
    <x v="0"/>
    <x v="25"/>
    <x v="1"/>
    <s v="technology/wearables"/>
    <x v="123"/>
    <x v="694"/>
    <x v="2"/>
    <x v="8"/>
    <x v="940"/>
    <x v="940"/>
    <x v="0"/>
  </r>
  <r>
    <x v="941"/>
    <x v="941"/>
    <x v="940"/>
    <n v="50000"/>
    <x v="681"/>
    <x v="2"/>
    <s v="US"/>
    <x v="0"/>
    <x v="941"/>
    <x v="941"/>
    <x v="0"/>
    <x v="162"/>
    <x v="1"/>
    <s v="technology/wearables"/>
    <x v="53"/>
    <x v="572"/>
    <x v="2"/>
    <x v="8"/>
    <x v="941"/>
    <x v="941"/>
    <x v="0"/>
  </r>
  <r>
    <x v="942"/>
    <x v="942"/>
    <x v="941"/>
    <n v="7500"/>
    <x v="682"/>
    <x v="2"/>
    <s v="US"/>
    <x v="0"/>
    <x v="942"/>
    <x v="942"/>
    <x v="0"/>
    <x v="38"/>
    <x v="1"/>
    <s v="technology/wearables"/>
    <x v="114"/>
    <x v="695"/>
    <x v="2"/>
    <x v="8"/>
    <x v="942"/>
    <x v="942"/>
    <x v="0"/>
  </r>
  <r>
    <x v="943"/>
    <x v="943"/>
    <x v="942"/>
    <n v="3000"/>
    <x v="683"/>
    <x v="2"/>
    <s v="US"/>
    <x v="0"/>
    <x v="943"/>
    <x v="943"/>
    <x v="0"/>
    <x v="8"/>
    <x v="1"/>
    <s v="technology/wearables"/>
    <x v="54"/>
    <x v="696"/>
    <x v="2"/>
    <x v="8"/>
    <x v="943"/>
    <x v="943"/>
    <x v="0"/>
  </r>
  <r>
    <x v="944"/>
    <x v="944"/>
    <x v="943"/>
    <n v="50000"/>
    <x v="684"/>
    <x v="2"/>
    <s v="US"/>
    <x v="0"/>
    <x v="944"/>
    <x v="944"/>
    <x v="0"/>
    <x v="93"/>
    <x v="1"/>
    <s v="technology/wearables"/>
    <x v="55"/>
    <x v="697"/>
    <x v="2"/>
    <x v="8"/>
    <x v="944"/>
    <x v="944"/>
    <x v="0"/>
  </r>
  <r>
    <x v="945"/>
    <x v="945"/>
    <x v="944"/>
    <n v="100000"/>
    <x v="685"/>
    <x v="2"/>
    <s v="FR"/>
    <x v="3"/>
    <x v="945"/>
    <x v="945"/>
    <x v="0"/>
    <x v="38"/>
    <x v="1"/>
    <s v="technology/wearables"/>
    <x v="53"/>
    <x v="698"/>
    <x v="2"/>
    <x v="8"/>
    <x v="945"/>
    <x v="945"/>
    <x v="0"/>
  </r>
  <r>
    <x v="946"/>
    <x v="946"/>
    <x v="945"/>
    <n v="15000"/>
    <x v="686"/>
    <x v="2"/>
    <s v="US"/>
    <x v="0"/>
    <x v="946"/>
    <x v="946"/>
    <x v="0"/>
    <x v="81"/>
    <x v="1"/>
    <s v="technology/wearables"/>
    <x v="53"/>
    <x v="699"/>
    <x v="2"/>
    <x v="8"/>
    <x v="946"/>
    <x v="946"/>
    <x v="0"/>
  </r>
  <r>
    <x v="947"/>
    <x v="947"/>
    <x v="946"/>
    <n v="850"/>
    <x v="117"/>
    <x v="2"/>
    <s v="US"/>
    <x v="0"/>
    <x v="947"/>
    <x v="947"/>
    <x v="0"/>
    <x v="78"/>
    <x v="1"/>
    <s v="technology/wearables"/>
    <x v="50"/>
    <x v="121"/>
    <x v="2"/>
    <x v="8"/>
    <x v="947"/>
    <x v="947"/>
    <x v="0"/>
  </r>
  <r>
    <x v="948"/>
    <x v="948"/>
    <x v="947"/>
    <n v="4000"/>
    <x v="374"/>
    <x v="2"/>
    <s v="NL"/>
    <x v="3"/>
    <x v="948"/>
    <x v="948"/>
    <x v="0"/>
    <x v="22"/>
    <x v="1"/>
    <s v="technology/wearables"/>
    <x v="81"/>
    <x v="88"/>
    <x v="2"/>
    <x v="8"/>
    <x v="948"/>
    <x v="948"/>
    <x v="0"/>
  </r>
  <r>
    <x v="949"/>
    <x v="949"/>
    <x v="948"/>
    <n v="20000"/>
    <x v="687"/>
    <x v="2"/>
    <s v="DE"/>
    <x v="3"/>
    <x v="949"/>
    <x v="949"/>
    <x v="0"/>
    <x v="63"/>
    <x v="1"/>
    <s v="technology/wearables"/>
    <x v="60"/>
    <x v="492"/>
    <x v="2"/>
    <x v="8"/>
    <x v="949"/>
    <x v="949"/>
    <x v="0"/>
  </r>
  <r>
    <x v="950"/>
    <x v="950"/>
    <x v="949"/>
    <n v="5000"/>
    <x v="688"/>
    <x v="2"/>
    <s v="CA"/>
    <x v="5"/>
    <x v="950"/>
    <x v="950"/>
    <x v="0"/>
    <x v="54"/>
    <x v="1"/>
    <s v="technology/wearables"/>
    <x v="58"/>
    <x v="700"/>
    <x v="2"/>
    <x v="8"/>
    <x v="950"/>
    <x v="950"/>
    <x v="0"/>
  </r>
  <r>
    <x v="951"/>
    <x v="951"/>
    <x v="950"/>
    <n v="50000"/>
    <x v="689"/>
    <x v="2"/>
    <s v="US"/>
    <x v="0"/>
    <x v="951"/>
    <x v="951"/>
    <x v="0"/>
    <x v="212"/>
    <x v="1"/>
    <s v="technology/wearables"/>
    <x v="151"/>
    <x v="701"/>
    <x v="2"/>
    <x v="8"/>
    <x v="951"/>
    <x v="951"/>
    <x v="0"/>
  </r>
  <r>
    <x v="952"/>
    <x v="952"/>
    <x v="951"/>
    <n v="49000"/>
    <x v="690"/>
    <x v="2"/>
    <s v="US"/>
    <x v="0"/>
    <x v="952"/>
    <x v="952"/>
    <x v="0"/>
    <x v="193"/>
    <x v="1"/>
    <s v="technology/wearables"/>
    <x v="67"/>
    <x v="284"/>
    <x v="2"/>
    <x v="8"/>
    <x v="952"/>
    <x v="952"/>
    <x v="0"/>
  </r>
  <r>
    <x v="953"/>
    <x v="953"/>
    <x v="952"/>
    <n v="15000"/>
    <x v="691"/>
    <x v="2"/>
    <s v="US"/>
    <x v="0"/>
    <x v="953"/>
    <x v="953"/>
    <x v="0"/>
    <x v="81"/>
    <x v="1"/>
    <s v="technology/wearables"/>
    <x v="60"/>
    <x v="702"/>
    <x v="2"/>
    <x v="8"/>
    <x v="953"/>
    <x v="953"/>
    <x v="0"/>
  </r>
  <r>
    <x v="954"/>
    <x v="954"/>
    <x v="953"/>
    <n v="15000"/>
    <x v="692"/>
    <x v="2"/>
    <s v="US"/>
    <x v="0"/>
    <x v="954"/>
    <x v="954"/>
    <x v="0"/>
    <x v="196"/>
    <x v="1"/>
    <s v="technology/wearables"/>
    <x v="152"/>
    <x v="703"/>
    <x v="2"/>
    <x v="8"/>
    <x v="954"/>
    <x v="954"/>
    <x v="0"/>
  </r>
  <r>
    <x v="955"/>
    <x v="955"/>
    <x v="954"/>
    <n v="300000"/>
    <x v="693"/>
    <x v="2"/>
    <s v="US"/>
    <x v="0"/>
    <x v="955"/>
    <x v="955"/>
    <x v="0"/>
    <x v="251"/>
    <x v="1"/>
    <s v="technology/wearables"/>
    <x v="52"/>
    <x v="704"/>
    <x v="2"/>
    <x v="8"/>
    <x v="955"/>
    <x v="955"/>
    <x v="0"/>
  </r>
  <r>
    <x v="956"/>
    <x v="956"/>
    <x v="955"/>
    <n v="50000"/>
    <x v="386"/>
    <x v="2"/>
    <s v="US"/>
    <x v="0"/>
    <x v="956"/>
    <x v="956"/>
    <x v="0"/>
    <x v="57"/>
    <x v="1"/>
    <s v="technology/wearables"/>
    <x v="53"/>
    <x v="705"/>
    <x v="2"/>
    <x v="8"/>
    <x v="956"/>
    <x v="956"/>
    <x v="0"/>
  </r>
  <r>
    <x v="957"/>
    <x v="957"/>
    <x v="956"/>
    <n v="12000"/>
    <x v="694"/>
    <x v="2"/>
    <s v="US"/>
    <x v="0"/>
    <x v="957"/>
    <x v="957"/>
    <x v="0"/>
    <x v="63"/>
    <x v="1"/>
    <s v="technology/wearables"/>
    <x v="53"/>
    <x v="706"/>
    <x v="2"/>
    <x v="8"/>
    <x v="957"/>
    <x v="957"/>
    <x v="0"/>
  </r>
  <r>
    <x v="958"/>
    <x v="958"/>
    <x v="957"/>
    <n v="7777"/>
    <x v="695"/>
    <x v="2"/>
    <s v="US"/>
    <x v="0"/>
    <x v="958"/>
    <x v="958"/>
    <x v="0"/>
    <x v="57"/>
    <x v="1"/>
    <s v="technology/wearables"/>
    <x v="57"/>
    <x v="707"/>
    <x v="2"/>
    <x v="8"/>
    <x v="958"/>
    <x v="958"/>
    <x v="0"/>
  </r>
  <r>
    <x v="959"/>
    <x v="959"/>
    <x v="958"/>
    <n v="50000"/>
    <x v="696"/>
    <x v="2"/>
    <s v="US"/>
    <x v="0"/>
    <x v="959"/>
    <x v="959"/>
    <x v="0"/>
    <x v="199"/>
    <x v="1"/>
    <s v="technology/wearables"/>
    <x v="115"/>
    <x v="708"/>
    <x v="2"/>
    <x v="8"/>
    <x v="959"/>
    <x v="959"/>
    <x v="0"/>
  </r>
  <r>
    <x v="960"/>
    <x v="960"/>
    <x v="959"/>
    <n v="55650"/>
    <x v="697"/>
    <x v="2"/>
    <s v="US"/>
    <x v="0"/>
    <x v="960"/>
    <x v="960"/>
    <x v="0"/>
    <x v="101"/>
    <x v="1"/>
    <s v="technology/wearables"/>
    <x v="132"/>
    <x v="709"/>
    <x v="2"/>
    <x v="8"/>
    <x v="960"/>
    <x v="960"/>
    <x v="0"/>
  </r>
  <r>
    <x v="961"/>
    <x v="961"/>
    <x v="960"/>
    <n v="95000"/>
    <x v="698"/>
    <x v="2"/>
    <s v="US"/>
    <x v="0"/>
    <x v="961"/>
    <x v="961"/>
    <x v="0"/>
    <x v="238"/>
    <x v="1"/>
    <s v="technology/wearables"/>
    <x v="72"/>
    <x v="710"/>
    <x v="2"/>
    <x v="8"/>
    <x v="961"/>
    <x v="961"/>
    <x v="0"/>
  </r>
  <r>
    <x v="962"/>
    <x v="962"/>
    <x v="961"/>
    <n v="2500"/>
    <x v="699"/>
    <x v="2"/>
    <s v="US"/>
    <x v="0"/>
    <x v="962"/>
    <x v="962"/>
    <x v="0"/>
    <x v="77"/>
    <x v="1"/>
    <s v="technology/wearables"/>
    <x v="58"/>
    <x v="711"/>
    <x v="2"/>
    <x v="8"/>
    <x v="962"/>
    <x v="962"/>
    <x v="0"/>
  </r>
  <r>
    <x v="963"/>
    <x v="963"/>
    <x v="962"/>
    <n v="35000"/>
    <x v="700"/>
    <x v="2"/>
    <s v="US"/>
    <x v="0"/>
    <x v="963"/>
    <x v="963"/>
    <x v="0"/>
    <x v="82"/>
    <x v="1"/>
    <s v="technology/wearables"/>
    <x v="60"/>
    <x v="712"/>
    <x v="2"/>
    <x v="8"/>
    <x v="963"/>
    <x v="963"/>
    <x v="0"/>
  </r>
  <r>
    <x v="964"/>
    <x v="964"/>
    <x v="963"/>
    <n v="110000"/>
    <x v="701"/>
    <x v="2"/>
    <s v="CA"/>
    <x v="5"/>
    <x v="964"/>
    <x v="964"/>
    <x v="0"/>
    <x v="60"/>
    <x v="1"/>
    <s v="technology/wearables"/>
    <x v="60"/>
    <x v="713"/>
    <x v="2"/>
    <x v="8"/>
    <x v="964"/>
    <x v="964"/>
    <x v="0"/>
  </r>
  <r>
    <x v="965"/>
    <x v="965"/>
    <x v="964"/>
    <n v="25000"/>
    <x v="501"/>
    <x v="2"/>
    <s v="US"/>
    <x v="0"/>
    <x v="965"/>
    <x v="965"/>
    <x v="0"/>
    <x v="79"/>
    <x v="1"/>
    <s v="technology/wearables"/>
    <x v="60"/>
    <x v="714"/>
    <x v="2"/>
    <x v="8"/>
    <x v="965"/>
    <x v="965"/>
    <x v="0"/>
  </r>
  <r>
    <x v="966"/>
    <x v="966"/>
    <x v="965"/>
    <n v="12000"/>
    <x v="702"/>
    <x v="2"/>
    <s v="US"/>
    <x v="0"/>
    <x v="966"/>
    <x v="966"/>
    <x v="0"/>
    <x v="209"/>
    <x v="1"/>
    <s v="technology/wearables"/>
    <x v="77"/>
    <x v="715"/>
    <x v="2"/>
    <x v="8"/>
    <x v="966"/>
    <x v="966"/>
    <x v="0"/>
  </r>
  <r>
    <x v="967"/>
    <x v="967"/>
    <x v="966"/>
    <n v="20000"/>
    <x v="703"/>
    <x v="2"/>
    <s v="US"/>
    <x v="0"/>
    <x v="967"/>
    <x v="967"/>
    <x v="0"/>
    <x v="75"/>
    <x v="1"/>
    <s v="technology/wearables"/>
    <x v="82"/>
    <x v="716"/>
    <x v="2"/>
    <x v="8"/>
    <x v="967"/>
    <x v="967"/>
    <x v="0"/>
  </r>
  <r>
    <x v="968"/>
    <x v="968"/>
    <x v="967"/>
    <n v="8000"/>
    <x v="437"/>
    <x v="2"/>
    <s v="US"/>
    <x v="0"/>
    <x v="968"/>
    <x v="968"/>
    <x v="0"/>
    <x v="80"/>
    <x v="1"/>
    <s v="technology/wearables"/>
    <x v="60"/>
    <x v="717"/>
    <x v="2"/>
    <x v="8"/>
    <x v="968"/>
    <x v="968"/>
    <x v="0"/>
  </r>
  <r>
    <x v="969"/>
    <x v="969"/>
    <x v="968"/>
    <n v="30000"/>
    <x v="704"/>
    <x v="2"/>
    <s v="MX"/>
    <x v="10"/>
    <x v="969"/>
    <x v="969"/>
    <x v="0"/>
    <x v="202"/>
    <x v="1"/>
    <s v="technology/wearables"/>
    <x v="153"/>
    <x v="718"/>
    <x v="2"/>
    <x v="8"/>
    <x v="969"/>
    <x v="969"/>
    <x v="0"/>
  </r>
  <r>
    <x v="970"/>
    <x v="970"/>
    <x v="969"/>
    <n v="5000"/>
    <x v="705"/>
    <x v="2"/>
    <s v="CA"/>
    <x v="5"/>
    <x v="970"/>
    <x v="970"/>
    <x v="0"/>
    <x v="25"/>
    <x v="1"/>
    <s v="technology/wearables"/>
    <x v="132"/>
    <x v="719"/>
    <x v="2"/>
    <x v="8"/>
    <x v="970"/>
    <x v="970"/>
    <x v="0"/>
  </r>
  <r>
    <x v="971"/>
    <x v="971"/>
    <x v="970"/>
    <n v="100000"/>
    <x v="706"/>
    <x v="2"/>
    <s v="US"/>
    <x v="0"/>
    <x v="971"/>
    <x v="971"/>
    <x v="0"/>
    <x v="81"/>
    <x v="1"/>
    <s v="technology/wearables"/>
    <x v="50"/>
    <x v="720"/>
    <x v="2"/>
    <x v="8"/>
    <x v="971"/>
    <x v="971"/>
    <x v="0"/>
  </r>
  <r>
    <x v="972"/>
    <x v="972"/>
    <x v="971"/>
    <n v="20000"/>
    <x v="707"/>
    <x v="2"/>
    <s v="US"/>
    <x v="0"/>
    <x v="972"/>
    <x v="972"/>
    <x v="0"/>
    <x v="43"/>
    <x v="1"/>
    <s v="technology/wearables"/>
    <x v="131"/>
    <x v="721"/>
    <x v="2"/>
    <x v="8"/>
    <x v="972"/>
    <x v="972"/>
    <x v="0"/>
  </r>
  <r>
    <x v="973"/>
    <x v="973"/>
    <x v="972"/>
    <n v="20000"/>
    <x v="708"/>
    <x v="2"/>
    <s v="US"/>
    <x v="0"/>
    <x v="973"/>
    <x v="973"/>
    <x v="0"/>
    <x v="22"/>
    <x v="1"/>
    <s v="technology/wearables"/>
    <x v="53"/>
    <x v="722"/>
    <x v="2"/>
    <x v="8"/>
    <x v="973"/>
    <x v="973"/>
    <x v="0"/>
  </r>
  <r>
    <x v="974"/>
    <x v="974"/>
    <x v="973"/>
    <n v="50000"/>
    <x v="668"/>
    <x v="2"/>
    <s v="US"/>
    <x v="0"/>
    <x v="974"/>
    <x v="974"/>
    <x v="0"/>
    <x v="83"/>
    <x v="1"/>
    <s v="technology/wearables"/>
    <x v="60"/>
    <x v="723"/>
    <x v="2"/>
    <x v="8"/>
    <x v="974"/>
    <x v="974"/>
    <x v="0"/>
  </r>
  <r>
    <x v="975"/>
    <x v="975"/>
    <x v="974"/>
    <n v="100000"/>
    <x v="709"/>
    <x v="2"/>
    <s v="US"/>
    <x v="0"/>
    <x v="975"/>
    <x v="975"/>
    <x v="0"/>
    <x v="54"/>
    <x v="1"/>
    <s v="technology/wearables"/>
    <x v="56"/>
    <x v="724"/>
    <x v="2"/>
    <x v="8"/>
    <x v="975"/>
    <x v="975"/>
    <x v="0"/>
  </r>
  <r>
    <x v="976"/>
    <x v="976"/>
    <x v="975"/>
    <n v="150000"/>
    <x v="710"/>
    <x v="2"/>
    <s v="AU"/>
    <x v="2"/>
    <x v="976"/>
    <x v="976"/>
    <x v="0"/>
    <x v="59"/>
    <x v="1"/>
    <s v="technology/wearables"/>
    <x v="53"/>
    <x v="725"/>
    <x v="2"/>
    <x v="8"/>
    <x v="976"/>
    <x v="976"/>
    <x v="0"/>
  </r>
  <r>
    <x v="977"/>
    <x v="977"/>
    <x v="976"/>
    <n v="2700"/>
    <x v="711"/>
    <x v="2"/>
    <s v="AT"/>
    <x v="3"/>
    <x v="977"/>
    <x v="977"/>
    <x v="0"/>
    <x v="8"/>
    <x v="1"/>
    <s v="technology/wearables"/>
    <x v="122"/>
    <x v="726"/>
    <x v="2"/>
    <x v="8"/>
    <x v="977"/>
    <x v="977"/>
    <x v="0"/>
  </r>
  <r>
    <x v="978"/>
    <x v="978"/>
    <x v="977"/>
    <n v="172889"/>
    <x v="712"/>
    <x v="2"/>
    <s v="SE"/>
    <x v="9"/>
    <x v="978"/>
    <x v="978"/>
    <x v="0"/>
    <x v="252"/>
    <x v="1"/>
    <s v="technology/wearables"/>
    <x v="80"/>
    <x v="727"/>
    <x v="2"/>
    <x v="8"/>
    <x v="978"/>
    <x v="978"/>
    <x v="0"/>
  </r>
  <r>
    <x v="979"/>
    <x v="979"/>
    <x v="978"/>
    <n v="35000"/>
    <x v="713"/>
    <x v="2"/>
    <s v="US"/>
    <x v="0"/>
    <x v="979"/>
    <x v="979"/>
    <x v="0"/>
    <x v="93"/>
    <x v="1"/>
    <s v="technology/wearables"/>
    <x v="154"/>
    <x v="728"/>
    <x v="2"/>
    <x v="8"/>
    <x v="979"/>
    <x v="979"/>
    <x v="0"/>
  </r>
  <r>
    <x v="980"/>
    <x v="980"/>
    <x v="979"/>
    <n v="10000"/>
    <x v="714"/>
    <x v="2"/>
    <s v="US"/>
    <x v="0"/>
    <x v="980"/>
    <x v="980"/>
    <x v="0"/>
    <x v="162"/>
    <x v="1"/>
    <s v="technology/wearables"/>
    <x v="77"/>
    <x v="729"/>
    <x v="2"/>
    <x v="8"/>
    <x v="980"/>
    <x v="980"/>
    <x v="0"/>
  </r>
  <r>
    <x v="981"/>
    <x v="981"/>
    <x v="980"/>
    <n v="88888"/>
    <x v="143"/>
    <x v="2"/>
    <s v="US"/>
    <x v="0"/>
    <x v="981"/>
    <x v="981"/>
    <x v="0"/>
    <x v="80"/>
    <x v="1"/>
    <s v="technology/wearables"/>
    <x v="50"/>
    <x v="730"/>
    <x v="2"/>
    <x v="8"/>
    <x v="981"/>
    <x v="981"/>
    <x v="0"/>
  </r>
  <r>
    <x v="982"/>
    <x v="982"/>
    <x v="981"/>
    <n v="17500"/>
    <x v="158"/>
    <x v="2"/>
    <s v="US"/>
    <x v="0"/>
    <x v="982"/>
    <x v="982"/>
    <x v="0"/>
    <x v="83"/>
    <x v="1"/>
    <s v="technology/wearables"/>
    <x v="50"/>
    <x v="120"/>
    <x v="2"/>
    <x v="8"/>
    <x v="982"/>
    <x v="982"/>
    <x v="0"/>
  </r>
  <r>
    <x v="983"/>
    <x v="983"/>
    <x v="982"/>
    <n v="104219"/>
    <x v="715"/>
    <x v="2"/>
    <s v="ES"/>
    <x v="3"/>
    <x v="983"/>
    <x v="983"/>
    <x v="0"/>
    <x v="122"/>
    <x v="1"/>
    <s v="technology/wearables"/>
    <x v="75"/>
    <x v="731"/>
    <x v="2"/>
    <x v="8"/>
    <x v="983"/>
    <x v="983"/>
    <x v="0"/>
  </r>
  <r>
    <x v="984"/>
    <x v="984"/>
    <x v="983"/>
    <n v="10000"/>
    <x v="437"/>
    <x v="2"/>
    <s v="US"/>
    <x v="0"/>
    <x v="984"/>
    <x v="984"/>
    <x v="0"/>
    <x v="83"/>
    <x v="1"/>
    <s v="technology/wearables"/>
    <x v="60"/>
    <x v="732"/>
    <x v="2"/>
    <x v="8"/>
    <x v="984"/>
    <x v="984"/>
    <x v="0"/>
  </r>
  <r>
    <x v="985"/>
    <x v="985"/>
    <x v="984"/>
    <n v="30000"/>
    <x v="716"/>
    <x v="2"/>
    <s v="DE"/>
    <x v="3"/>
    <x v="985"/>
    <x v="985"/>
    <x v="0"/>
    <x v="23"/>
    <x v="1"/>
    <s v="technology/wearables"/>
    <x v="52"/>
    <x v="733"/>
    <x v="2"/>
    <x v="8"/>
    <x v="985"/>
    <x v="985"/>
    <x v="0"/>
  </r>
  <r>
    <x v="986"/>
    <x v="986"/>
    <x v="985"/>
    <n v="20000"/>
    <x v="567"/>
    <x v="2"/>
    <s v="GB"/>
    <x v="1"/>
    <x v="986"/>
    <x v="986"/>
    <x v="0"/>
    <x v="23"/>
    <x v="1"/>
    <s v="technology/wearables"/>
    <x v="55"/>
    <x v="734"/>
    <x v="2"/>
    <x v="8"/>
    <x v="986"/>
    <x v="986"/>
    <x v="0"/>
  </r>
  <r>
    <x v="987"/>
    <x v="987"/>
    <x v="986"/>
    <n v="50000"/>
    <x v="717"/>
    <x v="2"/>
    <s v="NL"/>
    <x v="3"/>
    <x v="987"/>
    <x v="987"/>
    <x v="0"/>
    <x v="14"/>
    <x v="1"/>
    <s v="technology/wearables"/>
    <x v="55"/>
    <x v="735"/>
    <x v="2"/>
    <x v="8"/>
    <x v="987"/>
    <x v="987"/>
    <x v="0"/>
  </r>
  <r>
    <x v="988"/>
    <x v="988"/>
    <x v="987"/>
    <n v="5000"/>
    <x v="117"/>
    <x v="2"/>
    <s v="IT"/>
    <x v="3"/>
    <x v="988"/>
    <x v="988"/>
    <x v="0"/>
    <x v="78"/>
    <x v="1"/>
    <s v="technology/wearables"/>
    <x v="50"/>
    <x v="121"/>
    <x v="2"/>
    <x v="8"/>
    <x v="988"/>
    <x v="988"/>
    <x v="0"/>
  </r>
  <r>
    <x v="989"/>
    <x v="989"/>
    <x v="988"/>
    <n v="10000"/>
    <x v="718"/>
    <x v="2"/>
    <s v="US"/>
    <x v="0"/>
    <x v="989"/>
    <x v="989"/>
    <x v="0"/>
    <x v="58"/>
    <x v="1"/>
    <s v="technology/wearables"/>
    <x v="123"/>
    <x v="736"/>
    <x v="2"/>
    <x v="8"/>
    <x v="989"/>
    <x v="989"/>
    <x v="0"/>
  </r>
  <r>
    <x v="990"/>
    <x v="990"/>
    <x v="989"/>
    <n v="25000"/>
    <x v="375"/>
    <x v="2"/>
    <s v="US"/>
    <x v="0"/>
    <x v="990"/>
    <x v="990"/>
    <x v="0"/>
    <x v="84"/>
    <x v="1"/>
    <s v="technology/wearables"/>
    <x v="50"/>
    <x v="31"/>
    <x v="2"/>
    <x v="8"/>
    <x v="990"/>
    <x v="990"/>
    <x v="0"/>
  </r>
  <r>
    <x v="991"/>
    <x v="991"/>
    <x v="990"/>
    <n v="5000"/>
    <x v="719"/>
    <x v="2"/>
    <s v="GB"/>
    <x v="1"/>
    <x v="991"/>
    <x v="991"/>
    <x v="0"/>
    <x v="63"/>
    <x v="1"/>
    <s v="technology/wearables"/>
    <x v="65"/>
    <x v="737"/>
    <x v="2"/>
    <x v="8"/>
    <x v="991"/>
    <x v="991"/>
    <x v="0"/>
  </r>
  <r>
    <x v="992"/>
    <x v="992"/>
    <x v="991"/>
    <n v="100000"/>
    <x v="720"/>
    <x v="2"/>
    <s v="US"/>
    <x v="0"/>
    <x v="992"/>
    <x v="992"/>
    <x v="0"/>
    <x v="80"/>
    <x v="1"/>
    <s v="technology/wearables"/>
    <x v="50"/>
    <x v="738"/>
    <x v="2"/>
    <x v="8"/>
    <x v="992"/>
    <x v="992"/>
    <x v="0"/>
  </r>
  <r>
    <x v="993"/>
    <x v="993"/>
    <x v="992"/>
    <n v="70000"/>
    <x v="721"/>
    <x v="2"/>
    <s v="US"/>
    <x v="0"/>
    <x v="993"/>
    <x v="993"/>
    <x v="0"/>
    <x v="193"/>
    <x v="1"/>
    <s v="technology/wearables"/>
    <x v="78"/>
    <x v="739"/>
    <x v="2"/>
    <x v="8"/>
    <x v="993"/>
    <x v="993"/>
    <x v="0"/>
  </r>
  <r>
    <x v="994"/>
    <x v="994"/>
    <x v="993"/>
    <n v="200000"/>
    <x v="722"/>
    <x v="2"/>
    <s v="US"/>
    <x v="0"/>
    <x v="994"/>
    <x v="994"/>
    <x v="0"/>
    <x v="202"/>
    <x v="1"/>
    <s v="technology/wearables"/>
    <x v="53"/>
    <x v="740"/>
    <x v="2"/>
    <x v="8"/>
    <x v="994"/>
    <x v="994"/>
    <x v="0"/>
  </r>
  <r>
    <x v="995"/>
    <x v="995"/>
    <x v="994"/>
    <n v="10000"/>
    <x v="723"/>
    <x v="2"/>
    <s v="US"/>
    <x v="0"/>
    <x v="995"/>
    <x v="995"/>
    <x v="0"/>
    <x v="82"/>
    <x v="1"/>
    <s v="technology/wearables"/>
    <x v="113"/>
    <x v="741"/>
    <x v="2"/>
    <x v="8"/>
    <x v="995"/>
    <x v="995"/>
    <x v="0"/>
  </r>
  <r>
    <x v="996"/>
    <x v="996"/>
    <x v="995"/>
    <n v="4000"/>
    <x v="654"/>
    <x v="2"/>
    <s v="US"/>
    <x v="0"/>
    <x v="996"/>
    <x v="996"/>
    <x v="0"/>
    <x v="81"/>
    <x v="1"/>
    <s v="technology/wearables"/>
    <x v="53"/>
    <x v="31"/>
    <x v="2"/>
    <x v="8"/>
    <x v="996"/>
    <x v="996"/>
    <x v="0"/>
  </r>
  <r>
    <x v="997"/>
    <x v="997"/>
    <x v="996"/>
    <n v="5000"/>
    <x v="654"/>
    <x v="2"/>
    <s v="US"/>
    <x v="0"/>
    <x v="997"/>
    <x v="997"/>
    <x v="0"/>
    <x v="22"/>
    <x v="1"/>
    <s v="technology/wearables"/>
    <x v="60"/>
    <x v="742"/>
    <x v="2"/>
    <x v="8"/>
    <x v="997"/>
    <x v="997"/>
    <x v="0"/>
  </r>
  <r>
    <x v="998"/>
    <x v="998"/>
    <x v="997"/>
    <n v="60000"/>
    <x v="724"/>
    <x v="2"/>
    <s v="CA"/>
    <x v="5"/>
    <x v="998"/>
    <x v="998"/>
    <x v="0"/>
    <x v="194"/>
    <x v="1"/>
    <s v="technology/wearables"/>
    <x v="155"/>
    <x v="743"/>
    <x v="2"/>
    <x v="8"/>
    <x v="998"/>
    <x v="998"/>
    <x v="0"/>
  </r>
  <r>
    <x v="999"/>
    <x v="999"/>
    <x v="998"/>
    <n v="150000"/>
    <x v="725"/>
    <x v="2"/>
    <s v="CA"/>
    <x v="5"/>
    <x v="999"/>
    <x v="999"/>
    <x v="0"/>
    <x v="244"/>
    <x v="1"/>
    <s v="technology/wearables"/>
    <x v="59"/>
    <x v="744"/>
    <x v="2"/>
    <x v="8"/>
    <x v="999"/>
    <x v="999"/>
    <x v="0"/>
  </r>
  <r>
    <x v="1000"/>
    <x v="1000"/>
    <x v="999"/>
    <n v="894700"/>
    <x v="726"/>
    <x v="1"/>
    <s v="US"/>
    <x v="0"/>
    <x v="1000"/>
    <x v="1000"/>
    <x v="0"/>
    <x v="79"/>
    <x v="1"/>
    <s v="technology/wearables"/>
    <x v="53"/>
    <x v="745"/>
    <x v="2"/>
    <x v="8"/>
    <x v="1000"/>
    <x v="1000"/>
    <x v="0"/>
  </r>
  <r>
    <x v="1001"/>
    <x v="1001"/>
    <x v="1000"/>
    <n v="5000"/>
    <x v="107"/>
    <x v="1"/>
    <s v="GB"/>
    <x v="1"/>
    <x v="1001"/>
    <x v="1001"/>
    <x v="0"/>
    <x v="80"/>
    <x v="1"/>
    <s v="technology/wearables"/>
    <x v="3"/>
    <x v="746"/>
    <x v="2"/>
    <x v="8"/>
    <x v="1001"/>
    <x v="1001"/>
    <x v="0"/>
  </r>
  <r>
    <x v="1002"/>
    <x v="1002"/>
    <x v="1001"/>
    <n v="9999"/>
    <x v="727"/>
    <x v="1"/>
    <s v="US"/>
    <x v="0"/>
    <x v="1002"/>
    <x v="1002"/>
    <x v="0"/>
    <x v="19"/>
    <x v="1"/>
    <s v="technology/wearables"/>
    <x v="75"/>
    <x v="747"/>
    <x v="2"/>
    <x v="8"/>
    <x v="1002"/>
    <x v="1002"/>
    <x v="0"/>
  </r>
  <r>
    <x v="1003"/>
    <x v="1003"/>
    <x v="1002"/>
    <n v="20000"/>
    <x v="728"/>
    <x v="1"/>
    <s v="FR"/>
    <x v="3"/>
    <x v="1003"/>
    <x v="1003"/>
    <x v="0"/>
    <x v="41"/>
    <x v="1"/>
    <s v="technology/wearables"/>
    <x v="63"/>
    <x v="748"/>
    <x v="2"/>
    <x v="8"/>
    <x v="1003"/>
    <x v="1003"/>
    <x v="0"/>
  </r>
  <r>
    <x v="1004"/>
    <x v="1004"/>
    <x v="1003"/>
    <n v="25000"/>
    <x v="729"/>
    <x v="1"/>
    <s v="US"/>
    <x v="0"/>
    <x v="1004"/>
    <x v="1004"/>
    <x v="0"/>
    <x v="195"/>
    <x v="1"/>
    <s v="technology/wearables"/>
    <x v="133"/>
    <x v="749"/>
    <x v="2"/>
    <x v="8"/>
    <x v="1004"/>
    <x v="1004"/>
    <x v="0"/>
  </r>
  <r>
    <x v="1005"/>
    <x v="1005"/>
    <x v="1004"/>
    <n v="200000"/>
    <x v="730"/>
    <x v="1"/>
    <s v="US"/>
    <x v="0"/>
    <x v="1005"/>
    <x v="1005"/>
    <x v="0"/>
    <x v="253"/>
    <x v="1"/>
    <s v="technology/wearables"/>
    <x v="150"/>
    <x v="750"/>
    <x v="2"/>
    <x v="8"/>
    <x v="1005"/>
    <x v="1005"/>
    <x v="0"/>
  </r>
  <r>
    <x v="1006"/>
    <x v="1006"/>
    <x v="1005"/>
    <n v="4000"/>
    <x v="731"/>
    <x v="1"/>
    <s v="US"/>
    <x v="0"/>
    <x v="1006"/>
    <x v="1006"/>
    <x v="0"/>
    <x v="22"/>
    <x v="1"/>
    <s v="technology/wearables"/>
    <x v="52"/>
    <x v="751"/>
    <x v="2"/>
    <x v="8"/>
    <x v="1006"/>
    <x v="1006"/>
    <x v="0"/>
  </r>
  <r>
    <x v="1007"/>
    <x v="1007"/>
    <x v="1006"/>
    <n v="30000"/>
    <x v="732"/>
    <x v="1"/>
    <s v="US"/>
    <x v="0"/>
    <x v="1007"/>
    <x v="1007"/>
    <x v="0"/>
    <x v="88"/>
    <x v="1"/>
    <s v="technology/wearables"/>
    <x v="156"/>
    <x v="752"/>
    <x v="2"/>
    <x v="8"/>
    <x v="1007"/>
    <x v="1007"/>
    <x v="0"/>
  </r>
  <r>
    <x v="1008"/>
    <x v="1008"/>
    <x v="1007"/>
    <n v="93500"/>
    <x v="156"/>
    <x v="1"/>
    <s v="MX"/>
    <x v="10"/>
    <x v="1008"/>
    <x v="1008"/>
    <x v="0"/>
    <x v="29"/>
    <x v="1"/>
    <s v="technology/wearables"/>
    <x v="50"/>
    <x v="404"/>
    <x v="2"/>
    <x v="8"/>
    <x v="1008"/>
    <x v="1008"/>
    <x v="0"/>
  </r>
  <r>
    <x v="1009"/>
    <x v="1009"/>
    <x v="1008"/>
    <n v="50000"/>
    <x v="733"/>
    <x v="1"/>
    <s v="US"/>
    <x v="0"/>
    <x v="1009"/>
    <x v="1009"/>
    <x v="0"/>
    <x v="21"/>
    <x v="1"/>
    <s v="technology/wearables"/>
    <x v="55"/>
    <x v="177"/>
    <x v="2"/>
    <x v="8"/>
    <x v="1009"/>
    <x v="1009"/>
    <x v="0"/>
  </r>
  <r>
    <x v="1010"/>
    <x v="1010"/>
    <x v="1009"/>
    <n v="115250"/>
    <x v="734"/>
    <x v="1"/>
    <s v="US"/>
    <x v="0"/>
    <x v="1010"/>
    <x v="1010"/>
    <x v="0"/>
    <x v="80"/>
    <x v="1"/>
    <s v="technology/wearables"/>
    <x v="50"/>
    <x v="687"/>
    <x v="2"/>
    <x v="8"/>
    <x v="1010"/>
    <x v="1010"/>
    <x v="0"/>
  </r>
  <r>
    <x v="1011"/>
    <x v="1011"/>
    <x v="1010"/>
    <n v="20000"/>
    <x v="735"/>
    <x v="1"/>
    <s v="US"/>
    <x v="0"/>
    <x v="1011"/>
    <x v="1011"/>
    <x v="0"/>
    <x v="29"/>
    <x v="1"/>
    <s v="technology/wearables"/>
    <x v="50"/>
    <x v="753"/>
    <x v="2"/>
    <x v="8"/>
    <x v="1011"/>
    <x v="1011"/>
    <x v="0"/>
  </r>
  <r>
    <x v="1012"/>
    <x v="1012"/>
    <x v="1011"/>
    <n v="5000"/>
    <x v="736"/>
    <x v="1"/>
    <s v="US"/>
    <x v="0"/>
    <x v="1012"/>
    <x v="1012"/>
    <x v="0"/>
    <x v="254"/>
    <x v="1"/>
    <s v="technology/wearables"/>
    <x v="157"/>
    <x v="754"/>
    <x v="2"/>
    <x v="8"/>
    <x v="1012"/>
    <x v="1012"/>
    <x v="0"/>
  </r>
  <r>
    <x v="1013"/>
    <x v="1013"/>
    <x v="1012"/>
    <n v="25000"/>
    <x v="737"/>
    <x v="1"/>
    <s v="US"/>
    <x v="0"/>
    <x v="1013"/>
    <x v="1013"/>
    <x v="0"/>
    <x v="240"/>
    <x v="1"/>
    <s v="technology/wearables"/>
    <x v="131"/>
    <x v="755"/>
    <x v="2"/>
    <x v="8"/>
    <x v="1013"/>
    <x v="1013"/>
    <x v="0"/>
  </r>
  <r>
    <x v="1014"/>
    <x v="1014"/>
    <x v="1013"/>
    <n v="10000"/>
    <x v="738"/>
    <x v="1"/>
    <s v="US"/>
    <x v="0"/>
    <x v="1014"/>
    <x v="1014"/>
    <x v="0"/>
    <x v="38"/>
    <x v="1"/>
    <s v="technology/wearables"/>
    <x v="134"/>
    <x v="756"/>
    <x v="2"/>
    <x v="8"/>
    <x v="1014"/>
    <x v="1014"/>
    <x v="0"/>
  </r>
  <r>
    <x v="1015"/>
    <x v="1015"/>
    <x v="1014"/>
    <n v="9000"/>
    <x v="739"/>
    <x v="1"/>
    <s v="CH"/>
    <x v="11"/>
    <x v="1015"/>
    <x v="1015"/>
    <x v="0"/>
    <x v="79"/>
    <x v="1"/>
    <s v="technology/wearables"/>
    <x v="56"/>
    <x v="375"/>
    <x v="2"/>
    <x v="8"/>
    <x v="1015"/>
    <x v="1015"/>
    <x v="0"/>
  </r>
  <r>
    <x v="1016"/>
    <x v="1016"/>
    <x v="1015"/>
    <n v="100000"/>
    <x v="740"/>
    <x v="1"/>
    <s v="US"/>
    <x v="0"/>
    <x v="1016"/>
    <x v="1016"/>
    <x v="0"/>
    <x v="44"/>
    <x v="1"/>
    <s v="technology/wearables"/>
    <x v="56"/>
    <x v="757"/>
    <x v="2"/>
    <x v="8"/>
    <x v="1016"/>
    <x v="1016"/>
    <x v="0"/>
  </r>
  <r>
    <x v="1017"/>
    <x v="1017"/>
    <x v="1016"/>
    <n v="250000"/>
    <x v="741"/>
    <x v="1"/>
    <s v="US"/>
    <x v="0"/>
    <x v="1017"/>
    <x v="1017"/>
    <x v="0"/>
    <x v="255"/>
    <x v="1"/>
    <s v="technology/wearables"/>
    <x v="61"/>
    <x v="758"/>
    <x v="2"/>
    <x v="8"/>
    <x v="1017"/>
    <x v="1017"/>
    <x v="0"/>
  </r>
  <r>
    <x v="1018"/>
    <x v="1018"/>
    <x v="1017"/>
    <n v="20000"/>
    <x v="742"/>
    <x v="1"/>
    <s v="US"/>
    <x v="0"/>
    <x v="1018"/>
    <x v="1018"/>
    <x v="0"/>
    <x v="63"/>
    <x v="1"/>
    <s v="technology/wearables"/>
    <x v="56"/>
    <x v="759"/>
    <x v="2"/>
    <x v="8"/>
    <x v="1018"/>
    <x v="1018"/>
    <x v="0"/>
  </r>
  <r>
    <x v="1019"/>
    <x v="1019"/>
    <x v="1018"/>
    <n v="45000"/>
    <x v="743"/>
    <x v="1"/>
    <s v="US"/>
    <x v="0"/>
    <x v="1019"/>
    <x v="1019"/>
    <x v="0"/>
    <x v="256"/>
    <x v="1"/>
    <s v="technology/wearables"/>
    <x v="153"/>
    <x v="454"/>
    <x v="2"/>
    <x v="8"/>
    <x v="1019"/>
    <x v="1019"/>
    <x v="0"/>
  </r>
  <r>
    <x v="1020"/>
    <x v="1020"/>
    <x v="1019"/>
    <n v="1550"/>
    <x v="744"/>
    <x v="0"/>
    <s v="CA"/>
    <x v="5"/>
    <x v="1020"/>
    <x v="1020"/>
    <x v="0"/>
    <x v="209"/>
    <x v="0"/>
    <s v="music/electronic music"/>
    <x v="158"/>
    <x v="760"/>
    <x v="4"/>
    <x v="15"/>
    <x v="1020"/>
    <x v="1020"/>
    <x v="0"/>
  </r>
  <r>
    <x v="1021"/>
    <x v="1021"/>
    <x v="1020"/>
    <n v="3000"/>
    <x v="745"/>
    <x v="0"/>
    <s v="US"/>
    <x v="0"/>
    <x v="1021"/>
    <x v="1021"/>
    <x v="1"/>
    <x v="257"/>
    <x v="0"/>
    <s v="music/electronic music"/>
    <x v="159"/>
    <x v="761"/>
    <x v="4"/>
    <x v="15"/>
    <x v="1021"/>
    <x v="1021"/>
    <x v="0"/>
  </r>
  <r>
    <x v="1022"/>
    <x v="1022"/>
    <x v="1021"/>
    <n v="2000"/>
    <x v="746"/>
    <x v="0"/>
    <s v="US"/>
    <x v="0"/>
    <x v="1022"/>
    <x v="1022"/>
    <x v="1"/>
    <x v="142"/>
    <x v="0"/>
    <s v="music/electronic music"/>
    <x v="41"/>
    <x v="762"/>
    <x v="4"/>
    <x v="15"/>
    <x v="1022"/>
    <x v="1022"/>
    <x v="0"/>
  </r>
  <r>
    <x v="1023"/>
    <x v="1023"/>
    <x v="1022"/>
    <n v="2000"/>
    <x v="747"/>
    <x v="0"/>
    <s v="GB"/>
    <x v="1"/>
    <x v="1023"/>
    <x v="1023"/>
    <x v="0"/>
    <x v="132"/>
    <x v="0"/>
    <s v="music/electronic music"/>
    <x v="160"/>
    <x v="763"/>
    <x v="4"/>
    <x v="15"/>
    <x v="1023"/>
    <x v="1023"/>
    <x v="0"/>
  </r>
  <r>
    <x v="1024"/>
    <x v="1024"/>
    <x v="1023"/>
    <n v="20000"/>
    <x v="748"/>
    <x v="0"/>
    <s v="SE"/>
    <x v="9"/>
    <x v="1024"/>
    <x v="1024"/>
    <x v="1"/>
    <x v="42"/>
    <x v="0"/>
    <s v="music/electronic music"/>
    <x v="17"/>
    <x v="764"/>
    <x v="4"/>
    <x v="15"/>
    <x v="1024"/>
    <x v="1024"/>
    <x v="0"/>
  </r>
  <r>
    <x v="1025"/>
    <x v="1025"/>
    <x v="1024"/>
    <n v="70000"/>
    <x v="749"/>
    <x v="0"/>
    <s v="US"/>
    <x v="0"/>
    <x v="1025"/>
    <x v="1025"/>
    <x v="1"/>
    <x v="258"/>
    <x v="0"/>
    <s v="music/electronic music"/>
    <x v="5"/>
    <x v="765"/>
    <x v="4"/>
    <x v="15"/>
    <x v="1025"/>
    <x v="1025"/>
    <x v="0"/>
  </r>
  <r>
    <x v="1026"/>
    <x v="1026"/>
    <x v="1025"/>
    <n v="7000"/>
    <x v="750"/>
    <x v="0"/>
    <s v="GB"/>
    <x v="1"/>
    <x v="1026"/>
    <x v="1026"/>
    <x v="1"/>
    <x v="259"/>
    <x v="0"/>
    <s v="music/electronic music"/>
    <x v="8"/>
    <x v="766"/>
    <x v="4"/>
    <x v="15"/>
    <x v="1026"/>
    <x v="1026"/>
    <x v="0"/>
  </r>
  <r>
    <x v="1027"/>
    <x v="1027"/>
    <x v="1026"/>
    <n v="7501"/>
    <x v="751"/>
    <x v="0"/>
    <s v="US"/>
    <x v="0"/>
    <x v="1027"/>
    <x v="1027"/>
    <x v="1"/>
    <x v="112"/>
    <x v="0"/>
    <s v="music/electronic music"/>
    <x v="33"/>
    <x v="767"/>
    <x v="4"/>
    <x v="15"/>
    <x v="1027"/>
    <x v="1027"/>
    <x v="0"/>
  </r>
  <r>
    <x v="1028"/>
    <x v="1028"/>
    <x v="1027"/>
    <n v="10000"/>
    <x v="752"/>
    <x v="0"/>
    <s v="GB"/>
    <x v="1"/>
    <x v="1028"/>
    <x v="1028"/>
    <x v="1"/>
    <x v="260"/>
    <x v="0"/>
    <s v="music/electronic music"/>
    <x v="16"/>
    <x v="768"/>
    <x v="4"/>
    <x v="15"/>
    <x v="1028"/>
    <x v="1028"/>
    <x v="0"/>
  </r>
  <r>
    <x v="1029"/>
    <x v="1029"/>
    <x v="1028"/>
    <n v="10000"/>
    <x v="753"/>
    <x v="0"/>
    <s v="SE"/>
    <x v="9"/>
    <x v="1029"/>
    <x v="1029"/>
    <x v="0"/>
    <x v="261"/>
    <x v="0"/>
    <s v="music/electronic music"/>
    <x v="20"/>
    <x v="769"/>
    <x v="4"/>
    <x v="15"/>
    <x v="1029"/>
    <x v="1029"/>
    <x v="0"/>
  </r>
  <r>
    <x v="1030"/>
    <x v="1030"/>
    <x v="1029"/>
    <n v="2000"/>
    <x v="754"/>
    <x v="0"/>
    <s v="US"/>
    <x v="0"/>
    <x v="1030"/>
    <x v="1030"/>
    <x v="0"/>
    <x v="180"/>
    <x v="0"/>
    <s v="music/electronic music"/>
    <x v="161"/>
    <x v="770"/>
    <x v="4"/>
    <x v="15"/>
    <x v="1030"/>
    <x v="1030"/>
    <x v="0"/>
  </r>
  <r>
    <x v="1031"/>
    <x v="1031"/>
    <x v="1030"/>
    <n v="10000"/>
    <x v="755"/>
    <x v="0"/>
    <s v="US"/>
    <x v="0"/>
    <x v="1031"/>
    <x v="1031"/>
    <x v="0"/>
    <x v="221"/>
    <x v="0"/>
    <s v="music/electronic music"/>
    <x v="13"/>
    <x v="771"/>
    <x v="4"/>
    <x v="15"/>
    <x v="1031"/>
    <x v="1031"/>
    <x v="0"/>
  </r>
  <r>
    <x v="1032"/>
    <x v="1032"/>
    <x v="1031"/>
    <n v="5400"/>
    <x v="756"/>
    <x v="0"/>
    <s v="US"/>
    <x v="0"/>
    <x v="1032"/>
    <x v="1032"/>
    <x v="0"/>
    <x v="93"/>
    <x v="0"/>
    <s v="music/electronic music"/>
    <x v="29"/>
    <x v="772"/>
    <x v="4"/>
    <x v="15"/>
    <x v="1032"/>
    <x v="1032"/>
    <x v="0"/>
  </r>
  <r>
    <x v="1033"/>
    <x v="1033"/>
    <x v="1032"/>
    <n v="1328"/>
    <x v="432"/>
    <x v="0"/>
    <s v="GB"/>
    <x v="1"/>
    <x v="1033"/>
    <x v="1033"/>
    <x v="0"/>
    <x v="74"/>
    <x v="0"/>
    <s v="music/electronic music"/>
    <x v="33"/>
    <x v="96"/>
    <x v="4"/>
    <x v="15"/>
    <x v="1033"/>
    <x v="1033"/>
    <x v="0"/>
  </r>
  <r>
    <x v="1034"/>
    <x v="1034"/>
    <x v="1033"/>
    <n v="5000"/>
    <x v="757"/>
    <x v="0"/>
    <s v="US"/>
    <x v="0"/>
    <x v="1034"/>
    <x v="1034"/>
    <x v="0"/>
    <x v="262"/>
    <x v="0"/>
    <s v="music/electronic music"/>
    <x v="22"/>
    <x v="773"/>
    <x v="4"/>
    <x v="15"/>
    <x v="1034"/>
    <x v="1034"/>
    <x v="0"/>
  </r>
  <r>
    <x v="1035"/>
    <x v="1035"/>
    <x v="1034"/>
    <n v="4600"/>
    <x v="758"/>
    <x v="0"/>
    <s v="US"/>
    <x v="0"/>
    <x v="1035"/>
    <x v="1035"/>
    <x v="0"/>
    <x v="88"/>
    <x v="0"/>
    <s v="music/electronic music"/>
    <x v="29"/>
    <x v="774"/>
    <x v="4"/>
    <x v="15"/>
    <x v="1035"/>
    <x v="1035"/>
    <x v="0"/>
  </r>
  <r>
    <x v="1036"/>
    <x v="1036"/>
    <x v="1035"/>
    <n v="4500"/>
    <x v="759"/>
    <x v="0"/>
    <s v="US"/>
    <x v="0"/>
    <x v="1036"/>
    <x v="1036"/>
    <x v="0"/>
    <x v="263"/>
    <x v="0"/>
    <s v="music/electronic music"/>
    <x v="20"/>
    <x v="775"/>
    <x v="4"/>
    <x v="15"/>
    <x v="1036"/>
    <x v="1036"/>
    <x v="0"/>
  </r>
  <r>
    <x v="1037"/>
    <x v="1037"/>
    <x v="1036"/>
    <n v="1000"/>
    <x v="760"/>
    <x v="0"/>
    <s v="US"/>
    <x v="0"/>
    <x v="1037"/>
    <x v="1037"/>
    <x v="0"/>
    <x v="64"/>
    <x v="0"/>
    <s v="music/electronic music"/>
    <x v="21"/>
    <x v="776"/>
    <x v="4"/>
    <x v="15"/>
    <x v="1037"/>
    <x v="1037"/>
    <x v="0"/>
  </r>
  <r>
    <x v="1038"/>
    <x v="1038"/>
    <x v="1037"/>
    <n v="1500"/>
    <x v="761"/>
    <x v="0"/>
    <s v="US"/>
    <x v="0"/>
    <x v="1038"/>
    <x v="1038"/>
    <x v="0"/>
    <x v="42"/>
    <x v="0"/>
    <s v="music/electronic music"/>
    <x v="14"/>
    <x v="777"/>
    <x v="4"/>
    <x v="15"/>
    <x v="1038"/>
    <x v="1038"/>
    <x v="0"/>
  </r>
  <r>
    <x v="1039"/>
    <x v="1039"/>
    <x v="1038"/>
    <n v="500"/>
    <x v="762"/>
    <x v="0"/>
    <s v="US"/>
    <x v="0"/>
    <x v="1039"/>
    <x v="1039"/>
    <x v="0"/>
    <x v="209"/>
    <x v="0"/>
    <s v="music/electronic music"/>
    <x v="30"/>
    <x v="778"/>
    <x v="4"/>
    <x v="15"/>
    <x v="1039"/>
    <x v="1039"/>
    <x v="0"/>
  </r>
  <r>
    <x v="1040"/>
    <x v="1040"/>
    <x v="1039"/>
    <n v="85000"/>
    <x v="156"/>
    <x v="1"/>
    <s v="US"/>
    <x v="0"/>
    <x v="1040"/>
    <x v="1040"/>
    <x v="0"/>
    <x v="29"/>
    <x v="1"/>
    <s v="journalism/audio"/>
    <x v="50"/>
    <x v="404"/>
    <x v="5"/>
    <x v="16"/>
    <x v="1040"/>
    <x v="1040"/>
    <x v="0"/>
  </r>
  <r>
    <x v="1041"/>
    <x v="1041"/>
    <x v="1040"/>
    <n v="50"/>
    <x v="117"/>
    <x v="1"/>
    <s v="US"/>
    <x v="0"/>
    <x v="1041"/>
    <x v="1041"/>
    <x v="0"/>
    <x v="78"/>
    <x v="1"/>
    <s v="journalism/audio"/>
    <x v="50"/>
    <x v="121"/>
    <x v="5"/>
    <x v="16"/>
    <x v="1041"/>
    <x v="1041"/>
    <x v="0"/>
  </r>
  <r>
    <x v="1042"/>
    <x v="1042"/>
    <x v="1041"/>
    <n v="650"/>
    <x v="115"/>
    <x v="1"/>
    <s v="US"/>
    <x v="0"/>
    <x v="1042"/>
    <x v="1042"/>
    <x v="0"/>
    <x v="29"/>
    <x v="1"/>
    <s v="journalism/audio"/>
    <x v="53"/>
    <x v="119"/>
    <x v="5"/>
    <x v="16"/>
    <x v="1042"/>
    <x v="1042"/>
    <x v="0"/>
  </r>
  <r>
    <x v="1043"/>
    <x v="1043"/>
    <x v="1042"/>
    <n v="100000"/>
    <x v="763"/>
    <x v="1"/>
    <s v="US"/>
    <x v="0"/>
    <x v="1043"/>
    <x v="1043"/>
    <x v="0"/>
    <x v="264"/>
    <x v="1"/>
    <s v="journalism/audio"/>
    <x v="114"/>
    <x v="779"/>
    <x v="5"/>
    <x v="16"/>
    <x v="1043"/>
    <x v="1043"/>
    <x v="0"/>
  </r>
  <r>
    <x v="1044"/>
    <x v="1044"/>
    <x v="1043"/>
    <n v="7000"/>
    <x v="360"/>
    <x v="1"/>
    <s v="US"/>
    <x v="0"/>
    <x v="1044"/>
    <x v="1044"/>
    <x v="0"/>
    <x v="84"/>
    <x v="1"/>
    <s v="journalism/audio"/>
    <x v="50"/>
    <x v="362"/>
    <x v="5"/>
    <x v="16"/>
    <x v="1044"/>
    <x v="1044"/>
    <x v="0"/>
  </r>
  <r>
    <x v="1045"/>
    <x v="1045"/>
    <x v="1044"/>
    <n v="10000"/>
    <x v="764"/>
    <x v="1"/>
    <s v="US"/>
    <x v="0"/>
    <x v="1045"/>
    <x v="1045"/>
    <x v="0"/>
    <x v="22"/>
    <x v="1"/>
    <s v="journalism/audio"/>
    <x v="56"/>
    <x v="780"/>
    <x v="5"/>
    <x v="16"/>
    <x v="1045"/>
    <x v="1045"/>
    <x v="0"/>
  </r>
  <r>
    <x v="1046"/>
    <x v="1046"/>
    <x v="1045"/>
    <n v="3000"/>
    <x v="117"/>
    <x v="1"/>
    <s v="DE"/>
    <x v="3"/>
    <x v="1046"/>
    <x v="1046"/>
    <x v="0"/>
    <x v="78"/>
    <x v="1"/>
    <s v="journalism/audio"/>
    <x v="50"/>
    <x v="121"/>
    <x v="5"/>
    <x v="16"/>
    <x v="1046"/>
    <x v="1046"/>
    <x v="0"/>
  </r>
  <r>
    <x v="1047"/>
    <x v="1047"/>
    <x v="1046"/>
    <n v="2000"/>
    <x v="116"/>
    <x v="1"/>
    <s v="US"/>
    <x v="0"/>
    <x v="1047"/>
    <x v="1047"/>
    <x v="0"/>
    <x v="29"/>
    <x v="1"/>
    <s v="journalism/audio"/>
    <x v="50"/>
    <x v="120"/>
    <x v="5"/>
    <x v="16"/>
    <x v="1047"/>
    <x v="1047"/>
    <x v="0"/>
  </r>
  <r>
    <x v="1048"/>
    <x v="1048"/>
    <x v="1047"/>
    <n v="15000"/>
    <x v="719"/>
    <x v="1"/>
    <s v="US"/>
    <x v="0"/>
    <x v="1048"/>
    <x v="1048"/>
    <x v="0"/>
    <x v="80"/>
    <x v="1"/>
    <s v="journalism/audio"/>
    <x v="60"/>
    <x v="444"/>
    <x v="5"/>
    <x v="16"/>
    <x v="1048"/>
    <x v="1048"/>
    <x v="0"/>
  </r>
  <r>
    <x v="1049"/>
    <x v="1049"/>
    <x v="1048"/>
    <n v="12000"/>
    <x v="117"/>
    <x v="1"/>
    <s v="US"/>
    <x v="0"/>
    <x v="1049"/>
    <x v="1049"/>
    <x v="0"/>
    <x v="78"/>
    <x v="1"/>
    <s v="journalism/audio"/>
    <x v="50"/>
    <x v="121"/>
    <x v="5"/>
    <x v="16"/>
    <x v="1049"/>
    <x v="1049"/>
    <x v="0"/>
  </r>
  <r>
    <x v="1050"/>
    <x v="1050"/>
    <x v="1049"/>
    <n v="2500"/>
    <x v="117"/>
    <x v="1"/>
    <s v="US"/>
    <x v="0"/>
    <x v="1050"/>
    <x v="1050"/>
    <x v="0"/>
    <x v="78"/>
    <x v="1"/>
    <s v="journalism/audio"/>
    <x v="50"/>
    <x v="121"/>
    <x v="5"/>
    <x v="16"/>
    <x v="1050"/>
    <x v="1050"/>
    <x v="0"/>
  </r>
  <r>
    <x v="1051"/>
    <x v="1051"/>
    <x v="1050"/>
    <n v="500"/>
    <x v="117"/>
    <x v="1"/>
    <s v="US"/>
    <x v="0"/>
    <x v="1051"/>
    <x v="1051"/>
    <x v="0"/>
    <x v="78"/>
    <x v="1"/>
    <s v="journalism/audio"/>
    <x v="50"/>
    <x v="121"/>
    <x v="5"/>
    <x v="16"/>
    <x v="1051"/>
    <x v="1051"/>
    <x v="0"/>
  </r>
  <r>
    <x v="1052"/>
    <x v="1052"/>
    <x v="1051"/>
    <n v="4336"/>
    <x v="117"/>
    <x v="1"/>
    <s v="US"/>
    <x v="0"/>
    <x v="1052"/>
    <x v="1052"/>
    <x v="0"/>
    <x v="78"/>
    <x v="1"/>
    <s v="journalism/audio"/>
    <x v="50"/>
    <x v="121"/>
    <x v="5"/>
    <x v="16"/>
    <x v="1052"/>
    <x v="1052"/>
    <x v="0"/>
  </r>
  <r>
    <x v="1053"/>
    <x v="1053"/>
    <x v="1052"/>
    <n v="1500"/>
    <x v="493"/>
    <x v="1"/>
    <s v="US"/>
    <x v="0"/>
    <x v="1053"/>
    <x v="1053"/>
    <x v="0"/>
    <x v="29"/>
    <x v="1"/>
    <s v="journalism/audio"/>
    <x v="60"/>
    <x v="2"/>
    <x v="5"/>
    <x v="16"/>
    <x v="1053"/>
    <x v="1053"/>
    <x v="0"/>
  </r>
  <r>
    <x v="1054"/>
    <x v="1054"/>
    <x v="1053"/>
    <n v="2500"/>
    <x v="117"/>
    <x v="1"/>
    <s v="US"/>
    <x v="0"/>
    <x v="1054"/>
    <x v="1054"/>
    <x v="0"/>
    <x v="78"/>
    <x v="1"/>
    <s v="journalism/audio"/>
    <x v="50"/>
    <x v="121"/>
    <x v="5"/>
    <x v="16"/>
    <x v="1054"/>
    <x v="1054"/>
    <x v="0"/>
  </r>
  <r>
    <x v="1055"/>
    <x v="1055"/>
    <x v="1054"/>
    <n v="3500"/>
    <x v="117"/>
    <x v="1"/>
    <s v="US"/>
    <x v="0"/>
    <x v="1055"/>
    <x v="1055"/>
    <x v="0"/>
    <x v="78"/>
    <x v="1"/>
    <s v="journalism/audio"/>
    <x v="50"/>
    <x v="121"/>
    <x v="5"/>
    <x v="16"/>
    <x v="1055"/>
    <x v="1055"/>
    <x v="0"/>
  </r>
  <r>
    <x v="1056"/>
    <x v="1056"/>
    <x v="1055"/>
    <n v="10000"/>
    <x v="117"/>
    <x v="1"/>
    <s v="US"/>
    <x v="0"/>
    <x v="1056"/>
    <x v="1056"/>
    <x v="0"/>
    <x v="78"/>
    <x v="1"/>
    <s v="journalism/audio"/>
    <x v="50"/>
    <x v="121"/>
    <x v="5"/>
    <x v="16"/>
    <x v="1056"/>
    <x v="1056"/>
    <x v="0"/>
  </r>
  <r>
    <x v="1057"/>
    <x v="1057"/>
    <x v="1056"/>
    <n v="10000"/>
    <x v="117"/>
    <x v="1"/>
    <s v="US"/>
    <x v="0"/>
    <x v="1057"/>
    <x v="1057"/>
    <x v="0"/>
    <x v="78"/>
    <x v="1"/>
    <s v="journalism/audio"/>
    <x v="50"/>
    <x v="121"/>
    <x v="5"/>
    <x v="16"/>
    <x v="1057"/>
    <x v="1057"/>
    <x v="0"/>
  </r>
  <r>
    <x v="1058"/>
    <x v="1058"/>
    <x v="1057"/>
    <n v="40000"/>
    <x v="117"/>
    <x v="1"/>
    <s v="US"/>
    <x v="0"/>
    <x v="1058"/>
    <x v="1058"/>
    <x v="0"/>
    <x v="78"/>
    <x v="1"/>
    <s v="journalism/audio"/>
    <x v="50"/>
    <x v="121"/>
    <x v="5"/>
    <x v="16"/>
    <x v="1058"/>
    <x v="1058"/>
    <x v="0"/>
  </r>
  <r>
    <x v="1059"/>
    <x v="1059"/>
    <x v="1058"/>
    <n v="1100"/>
    <x v="117"/>
    <x v="1"/>
    <s v="US"/>
    <x v="0"/>
    <x v="1059"/>
    <x v="1059"/>
    <x v="0"/>
    <x v="78"/>
    <x v="1"/>
    <s v="journalism/audio"/>
    <x v="50"/>
    <x v="121"/>
    <x v="5"/>
    <x v="16"/>
    <x v="1059"/>
    <x v="1059"/>
    <x v="0"/>
  </r>
  <r>
    <x v="1060"/>
    <x v="1060"/>
    <x v="1059"/>
    <n v="5000"/>
    <x v="155"/>
    <x v="1"/>
    <s v="US"/>
    <x v="0"/>
    <x v="1060"/>
    <x v="1060"/>
    <x v="0"/>
    <x v="29"/>
    <x v="1"/>
    <s v="journalism/audio"/>
    <x v="60"/>
    <x v="73"/>
    <x v="5"/>
    <x v="16"/>
    <x v="1060"/>
    <x v="1060"/>
    <x v="0"/>
  </r>
  <r>
    <x v="1061"/>
    <x v="1061"/>
    <x v="1060"/>
    <n v="4000"/>
    <x v="117"/>
    <x v="1"/>
    <s v="US"/>
    <x v="0"/>
    <x v="1061"/>
    <x v="1061"/>
    <x v="0"/>
    <x v="78"/>
    <x v="1"/>
    <s v="journalism/audio"/>
    <x v="50"/>
    <x v="121"/>
    <x v="5"/>
    <x v="16"/>
    <x v="1061"/>
    <x v="1061"/>
    <x v="0"/>
  </r>
  <r>
    <x v="1062"/>
    <x v="1062"/>
    <x v="1061"/>
    <n v="199"/>
    <x v="121"/>
    <x v="1"/>
    <s v="US"/>
    <x v="0"/>
    <x v="1062"/>
    <x v="1062"/>
    <x v="0"/>
    <x v="80"/>
    <x v="1"/>
    <s v="journalism/audio"/>
    <x v="162"/>
    <x v="125"/>
    <x v="5"/>
    <x v="16"/>
    <x v="1062"/>
    <x v="1062"/>
    <x v="0"/>
  </r>
  <r>
    <x v="1063"/>
    <x v="1063"/>
    <x v="1062"/>
    <n v="1000"/>
    <x v="117"/>
    <x v="1"/>
    <s v="US"/>
    <x v="0"/>
    <x v="1063"/>
    <x v="1063"/>
    <x v="0"/>
    <x v="78"/>
    <x v="1"/>
    <s v="journalism/audio"/>
    <x v="50"/>
    <x v="121"/>
    <x v="5"/>
    <x v="16"/>
    <x v="1063"/>
    <x v="1063"/>
    <x v="0"/>
  </r>
  <r>
    <x v="1064"/>
    <x v="1064"/>
    <x v="1063"/>
    <n v="90000"/>
    <x v="765"/>
    <x v="2"/>
    <s v="US"/>
    <x v="0"/>
    <x v="1064"/>
    <x v="1064"/>
    <x v="0"/>
    <x v="252"/>
    <x v="1"/>
    <s v="games/video games"/>
    <x v="114"/>
    <x v="781"/>
    <x v="6"/>
    <x v="17"/>
    <x v="1064"/>
    <x v="1064"/>
    <x v="0"/>
  </r>
  <r>
    <x v="1065"/>
    <x v="1065"/>
    <x v="1064"/>
    <n v="3000"/>
    <x v="136"/>
    <x v="2"/>
    <s v="AU"/>
    <x v="2"/>
    <x v="1065"/>
    <x v="1065"/>
    <x v="0"/>
    <x v="81"/>
    <x v="1"/>
    <s v="games/video games"/>
    <x v="56"/>
    <x v="782"/>
    <x v="6"/>
    <x v="17"/>
    <x v="1065"/>
    <x v="1065"/>
    <x v="0"/>
  </r>
  <r>
    <x v="1066"/>
    <x v="1066"/>
    <x v="1065"/>
    <n v="150000"/>
    <x v="766"/>
    <x v="2"/>
    <s v="US"/>
    <x v="0"/>
    <x v="1066"/>
    <x v="1066"/>
    <x v="0"/>
    <x v="265"/>
    <x v="1"/>
    <s v="games/video games"/>
    <x v="56"/>
    <x v="783"/>
    <x v="6"/>
    <x v="17"/>
    <x v="1066"/>
    <x v="1066"/>
    <x v="0"/>
  </r>
  <r>
    <x v="1067"/>
    <x v="1067"/>
    <x v="1066"/>
    <n v="500"/>
    <x v="176"/>
    <x v="2"/>
    <s v="US"/>
    <x v="0"/>
    <x v="1067"/>
    <x v="1067"/>
    <x v="0"/>
    <x v="73"/>
    <x v="1"/>
    <s v="games/video games"/>
    <x v="73"/>
    <x v="31"/>
    <x v="6"/>
    <x v="17"/>
    <x v="1067"/>
    <x v="1067"/>
    <x v="0"/>
  </r>
  <r>
    <x v="1068"/>
    <x v="1068"/>
    <x v="1067"/>
    <n v="30000"/>
    <x v="372"/>
    <x v="2"/>
    <s v="US"/>
    <x v="0"/>
    <x v="1068"/>
    <x v="1068"/>
    <x v="0"/>
    <x v="80"/>
    <x v="1"/>
    <s v="games/video games"/>
    <x v="50"/>
    <x v="784"/>
    <x v="6"/>
    <x v="17"/>
    <x v="1068"/>
    <x v="1068"/>
    <x v="0"/>
  </r>
  <r>
    <x v="1069"/>
    <x v="1069"/>
    <x v="1068"/>
    <n v="2200"/>
    <x v="447"/>
    <x v="2"/>
    <s v="US"/>
    <x v="0"/>
    <x v="1069"/>
    <x v="1069"/>
    <x v="0"/>
    <x v="64"/>
    <x v="1"/>
    <s v="games/video games"/>
    <x v="115"/>
    <x v="785"/>
    <x v="6"/>
    <x v="17"/>
    <x v="1069"/>
    <x v="1069"/>
    <x v="0"/>
  </r>
  <r>
    <x v="1070"/>
    <x v="1070"/>
    <x v="1069"/>
    <n v="10000"/>
    <x v="119"/>
    <x v="2"/>
    <s v="US"/>
    <x v="0"/>
    <x v="1070"/>
    <x v="1070"/>
    <x v="0"/>
    <x v="84"/>
    <x v="1"/>
    <s v="games/video games"/>
    <x v="60"/>
    <x v="431"/>
    <x v="6"/>
    <x v="17"/>
    <x v="1070"/>
    <x v="1070"/>
    <x v="0"/>
  </r>
  <r>
    <x v="1071"/>
    <x v="1071"/>
    <x v="1070"/>
    <n v="100"/>
    <x v="117"/>
    <x v="2"/>
    <s v="NO"/>
    <x v="8"/>
    <x v="1071"/>
    <x v="1071"/>
    <x v="0"/>
    <x v="78"/>
    <x v="1"/>
    <s v="games/video games"/>
    <x v="50"/>
    <x v="121"/>
    <x v="6"/>
    <x v="17"/>
    <x v="1071"/>
    <x v="1071"/>
    <x v="0"/>
  </r>
  <r>
    <x v="1072"/>
    <x v="1072"/>
    <x v="1071"/>
    <n v="75000"/>
    <x v="152"/>
    <x v="2"/>
    <s v="US"/>
    <x v="0"/>
    <x v="1072"/>
    <x v="1072"/>
    <x v="0"/>
    <x v="80"/>
    <x v="1"/>
    <s v="games/video games"/>
    <x v="50"/>
    <x v="786"/>
    <x v="6"/>
    <x v="17"/>
    <x v="1072"/>
    <x v="1072"/>
    <x v="0"/>
  </r>
  <r>
    <x v="1073"/>
    <x v="1073"/>
    <x v="1072"/>
    <n v="750"/>
    <x v="115"/>
    <x v="2"/>
    <s v="US"/>
    <x v="0"/>
    <x v="1073"/>
    <x v="1073"/>
    <x v="0"/>
    <x v="29"/>
    <x v="1"/>
    <s v="games/video games"/>
    <x v="60"/>
    <x v="119"/>
    <x v="6"/>
    <x v="17"/>
    <x v="1073"/>
    <x v="1073"/>
    <x v="0"/>
  </r>
  <r>
    <x v="1074"/>
    <x v="1074"/>
    <x v="1073"/>
    <n v="54000"/>
    <x v="767"/>
    <x v="2"/>
    <s v="US"/>
    <x v="0"/>
    <x v="1074"/>
    <x v="1074"/>
    <x v="0"/>
    <x v="209"/>
    <x v="1"/>
    <s v="games/video games"/>
    <x v="52"/>
    <x v="787"/>
    <x v="6"/>
    <x v="17"/>
    <x v="1074"/>
    <x v="1074"/>
    <x v="0"/>
  </r>
  <r>
    <x v="1075"/>
    <x v="1075"/>
    <x v="1074"/>
    <n v="1000"/>
    <x v="372"/>
    <x v="2"/>
    <s v="US"/>
    <x v="0"/>
    <x v="1075"/>
    <x v="1075"/>
    <x v="0"/>
    <x v="83"/>
    <x v="1"/>
    <s v="games/video games"/>
    <x v="62"/>
    <x v="2"/>
    <x v="6"/>
    <x v="17"/>
    <x v="1075"/>
    <x v="1075"/>
    <x v="0"/>
  </r>
  <r>
    <x v="1076"/>
    <x v="1076"/>
    <x v="1075"/>
    <n v="75000"/>
    <x v="768"/>
    <x v="2"/>
    <s v="US"/>
    <x v="0"/>
    <x v="1076"/>
    <x v="1076"/>
    <x v="0"/>
    <x v="266"/>
    <x v="1"/>
    <s v="games/video games"/>
    <x v="163"/>
    <x v="788"/>
    <x v="6"/>
    <x v="17"/>
    <x v="1076"/>
    <x v="1076"/>
    <x v="0"/>
  </r>
  <r>
    <x v="1077"/>
    <x v="1077"/>
    <x v="1076"/>
    <n v="25000"/>
    <x v="769"/>
    <x v="2"/>
    <s v="US"/>
    <x v="0"/>
    <x v="1077"/>
    <x v="1077"/>
    <x v="0"/>
    <x v="157"/>
    <x v="1"/>
    <s v="games/video games"/>
    <x v="129"/>
    <x v="716"/>
    <x v="6"/>
    <x v="17"/>
    <x v="1077"/>
    <x v="1077"/>
    <x v="0"/>
  </r>
  <r>
    <x v="1078"/>
    <x v="1078"/>
    <x v="1077"/>
    <n v="600"/>
    <x v="372"/>
    <x v="2"/>
    <s v="US"/>
    <x v="0"/>
    <x v="1078"/>
    <x v="1078"/>
    <x v="0"/>
    <x v="81"/>
    <x v="1"/>
    <s v="games/video games"/>
    <x v="59"/>
    <x v="373"/>
    <x v="6"/>
    <x v="17"/>
    <x v="1078"/>
    <x v="1078"/>
    <x v="0"/>
  </r>
  <r>
    <x v="1079"/>
    <x v="1079"/>
    <x v="1078"/>
    <n v="26000"/>
    <x v="770"/>
    <x v="2"/>
    <s v="DE"/>
    <x v="3"/>
    <x v="1079"/>
    <x v="1079"/>
    <x v="0"/>
    <x v="59"/>
    <x v="1"/>
    <s v="games/video games"/>
    <x v="56"/>
    <x v="789"/>
    <x v="6"/>
    <x v="17"/>
    <x v="1079"/>
    <x v="1079"/>
    <x v="0"/>
  </r>
  <r>
    <x v="1080"/>
    <x v="1080"/>
    <x v="1079"/>
    <n v="20000"/>
    <x v="771"/>
    <x v="2"/>
    <s v="US"/>
    <x v="0"/>
    <x v="1080"/>
    <x v="1080"/>
    <x v="0"/>
    <x v="15"/>
    <x v="1"/>
    <s v="games/video games"/>
    <x v="114"/>
    <x v="790"/>
    <x v="6"/>
    <x v="17"/>
    <x v="1080"/>
    <x v="1080"/>
    <x v="0"/>
  </r>
  <r>
    <x v="1081"/>
    <x v="1081"/>
    <x v="1080"/>
    <n v="68000"/>
    <x v="433"/>
    <x v="2"/>
    <s v="US"/>
    <x v="0"/>
    <x v="1081"/>
    <x v="1081"/>
    <x v="0"/>
    <x v="80"/>
    <x v="1"/>
    <s v="games/video games"/>
    <x v="50"/>
    <x v="362"/>
    <x v="6"/>
    <x v="17"/>
    <x v="1081"/>
    <x v="1081"/>
    <x v="0"/>
  </r>
  <r>
    <x v="1082"/>
    <x v="1082"/>
    <x v="1081"/>
    <n v="10000"/>
    <x v="443"/>
    <x v="2"/>
    <s v="US"/>
    <x v="0"/>
    <x v="1082"/>
    <x v="1082"/>
    <x v="0"/>
    <x v="83"/>
    <x v="1"/>
    <s v="games/video games"/>
    <x v="60"/>
    <x v="791"/>
    <x v="6"/>
    <x v="17"/>
    <x v="1082"/>
    <x v="1082"/>
    <x v="0"/>
  </r>
  <r>
    <x v="1083"/>
    <x v="1083"/>
    <x v="1082"/>
    <n v="50000"/>
    <x v="22"/>
    <x v="2"/>
    <s v="CA"/>
    <x v="5"/>
    <x v="1083"/>
    <x v="1083"/>
    <x v="0"/>
    <x v="29"/>
    <x v="1"/>
    <s v="games/video games"/>
    <x v="60"/>
    <x v="792"/>
    <x v="6"/>
    <x v="17"/>
    <x v="1083"/>
    <x v="1083"/>
    <x v="0"/>
  </r>
  <r>
    <x v="1084"/>
    <x v="1084"/>
    <x v="1083"/>
    <n v="550"/>
    <x v="117"/>
    <x v="2"/>
    <s v="US"/>
    <x v="0"/>
    <x v="1084"/>
    <x v="1084"/>
    <x v="0"/>
    <x v="78"/>
    <x v="1"/>
    <s v="games/video games"/>
    <x v="50"/>
    <x v="121"/>
    <x v="6"/>
    <x v="17"/>
    <x v="1084"/>
    <x v="1084"/>
    <x v="0"/>
  </r>
  <r>
    <x v="1085"/>
    <x v="1085"/>
    <x v="1084"/>
    <n v="30000"/>
    <x v="772"/>
    <x v="2"/>
    <s v="CA"/>
    <x v="5"/>
    <x v="1085"/>
    <x v="1085"/>
    <x v="0"/>
    <x v="82"/>
    <x v="1"/>
    <s v="games/video games"/>
    <x v="56"/>
    <x v="793"/>
    <x v="6"/>
    <x v="17"/>
    <x v="1085"/>
    <x v="1085"/>
    <x v="0"/>
  </r>
  <r>
    <x v="1086"/>
    <x v="1086"/>
    <x v="1085"/>
    <n v="18000"/>
    <x v="493"/>
    <x v="2"/>
    <s v="US"/>
    <x v="0"/>
    <x v="1086"/>
    <x v="1086"/>
    <x v="0"/>
    <x v="84"/>
    <x v="1"/>
    <s v="games/video games"/>
    <x v="50"/>
    <x v="501"/>
    <x v="6"/>
    <x v="17"/>
    <x v="1086"/>
    <x v="1086"/>
    <x v="0"/>
  </r>
  <r>
    <x v="1087"/>
    <x v="1087"/>
    <x v="1086"/>
    <n v="1100"/>
    <x v="117"/>
    <x v="2"/>
    <s v="US"/>
    <x v="0"/>
    <x v="1087"/>
    <x v="1087"/>
    <x v="0"/>
    <x v="78"/>
    <x v="1"/>
    <s v="games/video games"/>
    <x v="50"/>
    <x v="121"/>
    <x v="6"/>
    <x v="17"/>
    <x v="1087"/>
    <x v="1087"/>
    <x v="0"/>
  </r>
  <r>
    <x v="1088"/>
    <x v="1088"/>
    <x v="1087"/>
    <n v="45000"/>
    <x v="773"/>
    <x v="2"/>
    <s v="US"/>
    <x v="0"/>
    <x v="1088"/>
    <x v="1088"/>
    <x v="0"/>
    <x v="206"/>
    <x v="1"/>
    <s v="games/video games"/>
    <x v="51"/>
    <x v="794"/>
    <x v="6"/>
    <x v="17"/>
    <x v="1088"/>
    <x v="1088"/>
    <x v="0"/>
  </r>
  <r>
    <x v="1089"/>
    <x v="1089"/>
    <x v="1088"/>
    <n v="15000"/>
    <x v="774"/>
    <x v="2"/>
    <s v="FR"/>
    <x v="3"/>
    <x v="1089"/>
    <x v="1089"/>
    <x v="0"/>
    <x v="72"/>
    <x v="1"/>
    <s v="games/video games"/>
    <x v="59"/>
    <x v="775"/>
    <x v="6"/>
    <x v="17"/>
    <x v="1089"/>
    <x v="1089"/>
    <x v="0"/>
  </r>
  <r>
    <x v="1090"/>
    <x v="1090"/>
    <x v="1089"/>
    <n v="12999"/>
    <x v="139"/>
    <x v="2"/>
    <s v="AU"/>
    <x v="2"/>
    <x v="1090"/>
    <x v="1090"/>
    <x v="0"/>
    <x v="29"/>
    <x v="1"/>
    <s v="games/video games"/>
    <x v="50"/>
    <x v="144"/>
    <x v="6"/>
    <x v="17"/>
    <x v="1090"/>
    <x v="1090"/>
    <x v="0"/>
  </r>
  <r>
    <x v="1091"/>
    <x v="1091"/>
    <x v="1090"/>
    <n v="200"/>
    <x v="379"/>
    <x v="2"/>
    <s v="GB"/>
    <x v="1"/>
    <x v="1091"/>
    <x v="1091"/>
    <x v="0"/>
    <x v="84"/>
    <x v="1"/>
    <s v="games/video games"/>
    <x v="55"/>
    <x v="381"/>
    <x v="6"/>
    <x v="17"/>
    <x v="1091"/>
    <x v="1091"/>
    <x v="0"/>
  </r>
  <r>
    <x v="1092"/>
    <x v="1092"/>
    <x v="1091"/>
    <n v="2000"/>
    <x v="577"/>
    <x v="2"/>
    <s v="US"/>
    <x v="0"/>
    <x v="1092"/>
    <x v="1092"/>
    <x v="0"/>
    <x v="63"/>
    <x v="1"/>
    <s v="games/video games"/>
    <x v="60"/>
    <x v="362"/>
    <x v="6"/>
    <x v="17"/>
    <x v="1092"/>
    <x v="1092"/>
    <x v="0"/>
  </r>
  <r>
    <x v="1093"/>
    <x v="1093"/>
    <x v="1092"/>
    <n v="300"/>
    <x v="775"/>
    <x v="2"/>
    <s v="CA"/>
    <x v="5"/>
    <x v="1093"/>
    <x v="1093"/>
    <x v="0"/>
    <x v="80"/>
    <x v="1"/>
    <s v="games/video games"/>
    <x v="51"/>
    <x v="491"/>
    <x v="6"/>
    <x v="17"/>
    <x v="1093"/>
    <x v="1093"/>
    <x v="0"/>
  </r>
  <r>
    <x v="1094"/>
    <x v="1094"/>
    <x v="1093"/>
    <n v="18000"/>
    <x v="776"/>
    <x v="2"/>
    <s v="US"/>
    <x v="0"/>
    <x v="1094"/>
    <x v="1094"/>
    <x v="0"/>
    <x v="74"/>
    <x v="1"/>
    <s v="games/video games"/>
    <x v="82"/>
    <x v="795"/>
    <x v="6"/>
    <x v="17"/>
    <x v="1094"/>
    <x v="1094"/>
    <x v="0"/>
  </r>
  <r>
    <x v="1095"/>
    <x v="1095"/>
    <x v="1094"/>
    <n v="500000"/>
    <x v="777"/>
    <x v="2"/>
    <s v="US"/>
    <x v="0"/>
    <x v="1095"/>
    <x v="1095"/>
    <x v="0"/>
    <x v="225"/>
    <x v="1"/>
    <s v="games/video games"/>
    <x v="62"/>
    <x v="796"/>
    <x v="6"/>
    <x v="17"/>
    <x v="1095"/>
    <x v="1095"/>
    <x v="0"/>
  </r>
  <r>
    <x v="1096"/>
    <x v="1096"/>
    <x v="1095"/>
    <n v="12000"/>
    <x v="778"/>
    <x v="2"/>
    <s v="US"/>
    <x v="0"/>
    <x v="1096"/>
    <x v="1096"/>
    <x v="0"/>
    <x v="60"/>
    <x v="1"/>
    <s v="games/video games"/>
    <x v="82"/>
    <x v="797"/>
    <x v="6"/>
    <x v="17"/>
    <x v="1096"/>
    <x v="1096"/>
    <x v="0"/>
  </r>
  <r>
    <x v="1097"/>
    <x v="1097"/>
    <x v="1096"/>
    <n v="100000"/>
    <x v="779"/>
    <x v="2"/>
    <s v="US"/>
    <x v="0"/>
    <x v="1097"/>
    <x v="1097"/>
    <x v="0"/>
    <x v="63"/>
    <x v="1"/>
    <s v="games/video games"/>
    <x v="50"/>
    <x v="798"/>
    <x v="6"/>
    <x v="17"/>
    <x v="1097"/>
    <x v="1097"/>
    <x v="0"/>
  </r>
  <r>
    <x v="1098"/>
    <x v="1098"/>
    <x v="1097"/>
    <n v="25000"/>
    <x v="780"/>
    <x v="2"/>
    <s v="US"/>
    <x v="0"/>
    <x v="1098"/>
    <x v="1098"/>
    <x v="0"/>
    <x v="19"/>
    <x v="1"/>
    <s v="games/video games"/>
    <x v="113"/>
    <x v="799"/>
    <x v="6"/>
    <x v="17"/>
    <x v="1098"/>
    <x v="1098"/>
    <x v="0"/>
  </r>
  <r>
    <x v="1099"/>
    <x v="1099"/>
    <x v="1098"/>
    <n v="5000"/>
    <x v="379"/>
    <x v="2"/>
    <s v="GB"/>
    <x v="1"/>
    <x v="1099"/>
    <x v="1099"/>
    <x v="0"/>
    <x v="29"/>
    <x v="1"/>
    <s v="games/video games"/>
    <x v="60"/>
    <x v="380"/>
    <x v="6"/>
    <x v="17"/>
    <x v="1099"/>
    <x v="1099"/>
    <x v="0"/>
  </r>
  <r>
    <x v="1100"/>
    <x v="1100"/>
    <x v="1099"/>
    <n v="4000"/>
    <x v="173"/>
    <x v="2"/>
    <s v="DE"/>
    <x v="3"/>
    <x v="1100"/>
    <x v="1100"/>
    <x v="0"/>
    <x v="73"/>
    <x v="1"/>
    <s v="games/video games"/>
    <x v="56"/>
    <x v="119"/>
    <x v="6"/>
    <x v="17"/>
    <x v="1100"/>
    <x v="1100"/>
    <x v="0"/>
  </r>
  <r>
    <x v="1101"/>
    <x v="1101"/>
    <x v="1100"/>
    <n v="100000"/>
    <x v="781"/>
    <x v="2"/>
    <s v="US"/>
    <x v="0"/>
    <x v="1101"/>
    <x v="1101"/>
    <x v="0"/>
    <x v="79"/>
    <x v="1"/>
    <s v="games/video games"/>
    <x v="50"/>
    <x v="800"/>
    <x v="6"/>
    <x v="17"/>
    <x v="1101"/>
    <x v="1101"/>
    <x v="0"/>
  </r>
  <r>
    <x v="1102"/>
    <x v="1102"/>
    <x v="1101"/>
    <n v="8000"/>
    <x v="94"/>
    <x v="2"/>
    <s v="US"/>
    <x v="0"/>
    <x v="1102"/>
    <x v="1102"/>
    <x v="0"/>
    <x v="54"/>
    <x v="1"/>
    <s v="games/video games"/>
    <x v="62"/>
    <x v="801"/>
    <x v="6"/>
    <x v="17"/>
    <x v="1102"/>
    <x v="1102"/>
    <x v="0"/>
  </r>
  <r>
    <x v="1103"/>
    <x v="1103"/>
    <x v="1102"/>
    <n v="15000"/>
    <x v="782"/>
    <x v="2"/>
    <s v="US"/>
    <x v="0"/>
    <x v="1103"/>
    <x v="1103"/>
    <x v="0"/>
    <x v="41"/>
    <x v="1"/>
    <s v="games/video games"/>
    <x v="53"/>
    <x v="782"/>
    <x v="6"/>
    <x v="17"/>
    <x v="1103"/>
    <x v="1103"/>
    <x v="0"/>
  </r>
  <r>
    <x v="1104"/>
    <x v="1104"/>
    <x v="1103"/>
    <n v="60000"/>
    <x v="783"/>
    <x v="2"/>
    <s v="GB"/>
    <x v="1"/>
    <x v="1104"/>
    <x v="1104"/>
    <x v="0"/>
    <x v="77"/>
    <x v="1"/>
    <s v="games/video games"/>
    <x v="62"/>
    <x v="802"/>
    <x v="6"/>
    <x v="17"/>
    <x v="1104"/>
    <x v="1104"/>
    <x v="0"/>
  </r>
  <r>
    <x v="1105"/>
    <x v="1105"/>
    <x v="1104"/>
    <n v="900000"/>
    <x v="784"/>
    <x v="2"/>
    <s v="US"/>
    <x v="0"/>
    <x v="1105"/>
    <x v="1105"/>
    <x v="0"/>
    <x v="9"/>
    <x v="1"/>
    <s v="games/video games"/>
    <x v="50"/>
    <x v="803"/>
    <x v="6"/>
    <x v="17"/>
    <x v="1105"/>
    <x v="1105"/>
    <x v="0"/>
  </r>
  <r>
    <x v="1106"/>
    <x v="1106"/>
    <x v="1105"/>
    <n v="400"/>
    <x v="785"/>
    <x v="2"/>
    <s v="US"/>
    <x v="0"/>
    <x v="1106"/>
    <x v="1106"/>
    <x v="0"/>
    <x v="63"/>
    <x v="1"/>
    <s v="games/video games"/>
    <x v="139"/>
    <x v="804"/>
    <x v="6"/>
    <x v="17"/>
    <x v="1106"/>
    <x v="1106"/>
    <x v="0"/>
  </r>
  <r>
    <x v="1107"/>
    <x v="1107"/>
    <x v="1106"/>
    <n v="10000"/>
    <x v="117"/>
    <x v="2"/>
    <s v="US"/>
    <x v="0"/>
    <x v="1107"/>
    <x v="1107"/>
    <x v="0"/>
    <x v="78"/>
    <x v="1"/>
    <s v="games/video games"/>
    <x v="50"/>
    <x v="121"/>
    <x v="6"/>
    <x v="17"/>
    <x v="1107"/>
    <x v="1107"/>
    <x v="0"/>
  </r>
  <r>
    <x v="1108"/>
    <x v="1108"/>
    <x v="1107"/>
    <n v="25000"/>
    <x v="786"/>
    <x v="2"/>
    <s v="US"/>
    <x v="0"/>
    <x v="1108"/>
    <x v="1108"/>
    <x v="0"/>
    <x v="64"/>
    <x v="1"/>
    <s v="games/video games"/>
    <x v="56"/>
    <x v="805"/>
    <x v="6"/>
    <x v="17"/>
    <x v="1108"/>
    <x v="1108"/>
    <x v="0"/>
  </r>
  <r>
    <x v="1109"/>
    <x v="1109"/>
    <x v="1108"/>
    <n v="10000"/>
    <x v="372"/>
    <x v="2"/>
    <s v="US"/>
    <x v="0"/>
    <x v="1109"/>
    <x v="1109"/>
    <x v="0"/>
    <x v="83"/>
    <x v="1"/>
    <s v="games/video games"/>
    <x v="50"/>
    <x v="2"/>
    <x v="6"/>
    <x v="17"/>
    <x v="1109"/>
    <x v="1109"/>
    <x v="0"/>
  </r>
  <r>
    <x v="1110"/>
    <x v="1110"/>
    <x v="1109"/>
    <n v="50000"/>
    <x v="787"/>
    <x v="2"/>
    <s v="US"/>
    <x v="0"/>
    <x v="1110"/>
    <x v="1110"/>
    <x v="0"/>
    <x v="202"/>
    <x v="1"/>
    <s v="games/video games"/>
    <x v="60"/>
    <x v="806"/>
    <x v="6"/>
    <x v="17"/>
    <x v="1110"/>
    <x v="1110"/>
    <x v="0"/>
  </r>
  <r>
    <x v="1111"/>
    <x v="1111"/>
    <x v="1110"/>
    <n v="2500"/>
    <x v="116"/>
    <x v="2"/>
    <s v="US"/>
    <x v="0"/>
    <x v="1111"/>
    <x v="1111"/>
    <x v="0"/>
    <x v="29"/>
    <x v="1"/>
    <s v="games/video games"/>
    <x v="50"/>
    <x v="120"/>
    <x v="6"/>
    <x v="17"/>
    <x v="1111"/>
    <x v="1111"/>
    <x v="0"/>
  </r>
  <r>
    <x v="1112"/>
    <x v="1112"/>
    <x v="1111"/>
    <n v="88000"/>
    <x v="788"/>
    <x v="2"/>
    <s v="US"/>
    <x v="0"/>
    <x v="1112"/>
    <x v="1112"/>
    <x v="0"/>
    <x v="267"/>
    <x v="1"/>
    <s v="games/video games"/>
    <x v="71"/>
    <x v="807"/>
    <x v="6"/>
    <x v="17"/>
    <x v="1112"/>
    <x v="1112"/>
    <x v="0"/>
  </r>
  <r>
    <x v="1113"/>
    <x v="1113"/>
    <x v="1112"/>
    <n v="1000"/>
    <x v="139"/>
    <x v="2"/>
    <s v="GB"/>
    <x v="1"/>
    <x v="1113"/>
    <x v="1113"/>
    <x v="0"/>
    <x v="29"/>
    <x v="1"/>
    <s v="games/video games"/>
    <x v="60"/>
    <x v="144"/>
    <x v="6"/>
    <x v="17"/>
    <x v="1113"/>
    <x v="1113"/>
    <x v="0"/>
  </r>
  <r>
    <x v="1114"/>
    <x v="1114"/>
    <x v="1113"/>
    <n v="6000"/>
    <x v="115"/>
    <x v="2"/>
    <s v="GB"/>
    <x v="1"/>
    <x v="1114"/>
    <x v="1114"/>
    <x v="0"/>
    <x v="83"/>
    <x v="1"/>
    <s v="games/video games"/>
    <x v="50"/>
    <x v="808"/>
    <x v="6"/>
    <x v="17"/>
    <x v="1114"/>
    <x v="1114"/>
    <x v="0"/>
  </r>
  <r>
    <x v="1115"/>
    <x v="1115"/>
    <x v="1114"/>
    <n v="40000"/>
    <x v="500"/>
    <x v="2"/>
    <s v="US"/>
    <x v="0"/>
    <x v="1115"/>
    <x v="1115"/>
    <x v="0"/>
    <x v="80"/>
    <x v="1"/>
    <s v="games/video games"/>
    <x v="50"/>
    <x v="508"/>
    <x v="6"/>
    <x v="17"/>
    <x v="1115"/>
    <x v="1115"/>
    <x v="0"/>
  </r>
  <r>
    <x v="1116"/>
    <x v="1116"/>
    <x v="1115"/>
    <n v="500000"/>
    <x v="789"/>
    <x v="2"/>
    <s v="US"/>
    <x v="0"/>
    <x v="1116"/>
    <x v="1116"/>
    <x v="0"/>
    <x v="73"/>
    <x v="1"/>
    <s v="games/video games"/>
    <x v="50"/>
    <x v="809"/>
    <x v="6"/>
    <x v="17"/>
    <x v="1116"/>
    <x v="1116"/>
    <x v="0"/>
  </r>
  <r>
    <x v="1117"/>
    <x v="1117"/>
    <x v="1116"/>
    <n v="1000"/>
    <x v="790"/>
    <x v="2"/>
    <s v="DE"/>
    <x v="3"/>
    <x v="1117"/>
    <x v="1117"/>
    <x v="0"/>
    <x v="22"/>
    <x v="1"/>
    <s v="games/video games"/>
    <x v="59"/>
    <x v="810"/>
    <x v="6"/>
    <x v="17"/>
    <x v="1117"/>
    <x v="1117"/>
    <x v="0"/>
  </r>
  <r>
    <x v="1118"/>
    <x v="1118"/>
    <x v="1117"/>
    <n v="4500"/>
    <x v="791"/>
    <x v="2"/>
    <s v="AU"/>
    <x v="2"/>
    <x v="1118"/>
    <x v="1118"/>
    <x v="0"/>
    <x v="83"/>
    <x v="1"/>
    <s v="games/video games"/>
    <x v="53"/>
    <x v="811"/>
    <x v="6"/>
    <x v="17"/>
    <x v="1118"/>
    <x v="1118"/>
    <x v="0"/>
  </r>
  <r>
    <x v="1119"/>
    <x v="1119"/>
    <x v="1118"/>
    <n v="2100"/>
    <x v="139"/>
    <x v="2"/>
    <s v="US"/>
    <x v="0"/>
    <x v="1119"/>
    <x v="1119"/>
    <x v="0"/>
    <x v="29"/>
    <x v="1"/>
    <s v="games/video games"/>
    <x v="50"/>
    <x v="144"/>
    <x v="6"/>
    <x v="17"/>
    <x v="1119"/>
    <x v="1119"/>
    <x v="0"/>
  </r>
  <r>
    <x v="1120"/>
    <x v="1120"/>
    <x v="1119"/>
    <n v="25000"/>
    <x v="117"/>
    <x v="2"/>
    <s v="US"/>
    <x v="0"/>
    <x v="1120"/>
    <x v="1120"/>
    <x v="0"/>
    <x v="78"/>
    <x v="1"/>
    <s v="games/video games"/>
    <x v="50"/>
    <x v="121"/>
    <x v="6"/>
    <x v="17"/>
    <x v="1120"/>
    <x v="1120"/>
    <x v="0"/>
  </r>
  <r>
    <x v="1121"/>
    <x v="1121"/>
    <x v="1120"/>
    <n v="250000"/>
    <x v="792"/>
    <x v="2"/>
    <s v="US"/>
    <x v="0"/>
    <x v="1121"/>
    <x v="1121"/>
    <x v="0"/>
    <x v="81"/>
    <x v="1"/>
    <s v="games/video games"/>
    <x v="50"/>
    <x v="812"/>
    <x v="6"/>
    <x v="17"/>
    <x v="1121"/>
    <x v="1121"/>
    <x v="0"/>
  </r>
  <r>
    <x v="1122"/>
    <x v="1122"/>
    <x v="1121"/>
    <n v="3200"/>
    <x v="117"/>
    <x v="2"/>
    <s v="GB"/>
    <x v="1"/>
    <x v="1122"/>
    <x v="1122"/>
    <x v="0"/>
    <x v="78"/>
    <x v="1"/>
    <s v="games/video games"/>
    <x v="50"/>
    <x v="121"/>
    <x v="6"/>
    <x v="17"/>
    <x v="1122"/>
    <x v="1122"/>
    <x v="0"/>
  </r>
  <r>
    <x v="1123"/>
    <x v="1123"/>
    <x v="1122"/>
    <n v="5000"/>
    <x v="143"/>
    <x v="2"/>
    <s v="US"/>
    <x v="0"/>
    <x v="1123"/>
    <x v="1123"/>
    <x v="0"/>
    <x v="83"/>
    <x v="1"/>
    <s v="games/video games"/>
    <x v="50"/>
    <x v="813"/>
    <x v="6"/>
    <x v="17"/>
    <x v="1123"/>
    <x v="1123"/>
    <x v="0"/>
  </r>
  <r>
    <x v="1124"/>
    <x v="1124"/>
    <x v="1123"/>
    <n v="90000"/>
    <x v="94"/>
    <x v="2"/>
    <s v="US"/>
    <x v="0"/>
    <x v="1124"/>
    <x v="1124"/>
    <x v="0"/>
    <x v="63"/>
    <x v="1"/>
    <s v="games/mobile games"/>
    <x v="50"/>
    <x v="814"/>
    <x v="6"/>
    <x v="18"/>
    <x v="1124"/>
    <x v="1124"/>
    <x v="0"/>
  </r>
  <r>
    <x v="1125"/>
    <x v="1125"/>
    <x v="1124"/>
    <n v="3000"/>
    <x v="117"/>
    <x v="2"/>
    <s v="GB"/>
    <x v="1"/>
    <x v="1125"/>
    <x v="1125"/>
    <x v="0"/>
    <x v="78"/>
    <x v="1"/>
    <s v="games/mobile games"/>
    <x v="50"/>
    <x v="121"/>
    <x v="6"/>
    <x v="18"/>
    <x v="1125"/>
    <x v="1125"/>
    <x v="0"/>
  </r>
  <r>
    <x v="1126"/>
    <x v="1126"/>
    <x v="1125"/>
    <n v="2000"/>
    <x v="115"/>
    <x v="2"/>
    <s v="US"/>
    <x v="0"/>
    <x v="1126"/>
    <x v="1126"/>
    <x v="0"/>
    <x v="84"/>
    <x v="1"/>
    <s v="games/mobile games"/>
    <x v="60"/>
    <x v="144"/>
    <x v="6"/>
    <x v="18"/>
    <x v="1126"/>
    <x v="1126"/>
    <x v="0"/>
  </r>
  <r>
    <x v="1127"/>
    <x v="1127"/>
    <x v="1126"/>
    <n v="35000"/>
    <x v="793"/>
    <x v="2"/>
    <s v="US"/>
    <x v="0"/>
    <x v="1127"/>
    <x v="1127"/>
    <x v="0"/>
    <x v="23"/>
    <x v="1"/>
    <s v="games/mobile games"/>
    <x v="53"/>
    <x v="815"/>
    <x v="6"/>
    <x v="18"/>
    <x v="1127"/>
    <x v="1127"/>
    <x v="0"/>
  </r>
  <r>
    <x v="1128"/>
    <x v="1128"/>
    <x v="1127"/>
    <n v="1000"/>
    <x v="116"/>
    <x v="2"/>
    <s v="GB"/>
    <x v="1"/>
    <x v="1128"/>
    <x v="1128"/>
    <x v="0"/>
    <x v="29"/>
    <x v="1"/>
    <s v="games/mobile games"/>
    <x v="50"/>
    <x v="120"/>
    <x v="6"/>
    <x v="18"/>
    <x v="1128"/>
    <x v="1128"/>
    <x v="0"/>
  </r>
  <r>
    <x v="1129"/>
    <x v="1129"/>
    <x v="1128"/>
    <n v="20000"/>
    <x v="577"/>
    <x v="2"/>
    <s v="US"/>
    <x v="0"/>
    <x v="1129"/>
    <x v="1129"/>
    <x v="0"/>
    <x v="84"/>
    <x v="1"/>
    <s v="games/mobile games"/>
    <x v="50"/>
    <x v="678"/>
    <x v="6"/>
    <x v="18"/>
    <x v="1129"/>
    <x v="1129"/>
    <x v="0"/>
  </r>
  <r>
    <x v="1130"/>
    <x v="1130"/>
    <x v="1129"/>
    <n v="5000"/>
    <x v="143"/>
    <x v="2"/>
    <s v="US"/>
    <x v="0"/>
    <x v="1130"/>
    <x v="1130"/>
    <x v="0"/>
    <x v="83"/>
    <x v="1"/>
    <s v="games/mobile games"/>
    <x v="50"/>
    <x v="813"/>
    <x v="6"/>
    <x v="18"/>
    <x v="1130"/>
    <x v="1130"/>
    <x v="0"/>
  </r>
  <r>
    <x v="1131"/>
    <x v="1131"/>
    <x v="1130"/>
    <n v="40000"/>
    <x v="117"/>
    <x v="2"/>
    <s v="AU"/>
    <x v="2"/>
    <x v="1131"/>
    <x v="1131"/>
    <x v="0"/>
    <x v="78"/>
    <x v="1"/>
    <s v="games/mobile games"/>
    <x v="50"/>
    <x v="121"/>
    <x v="6"/>
    <x v="18"/>
    <x v="1131"/>
    <x v="1131"/>
    <x v="0"/>
  </r>
  <r>
    <x v="1132"/>
    <x v="1132"/>
    <x v="1131"/>
    <n v="10000"/>
    <x v="794"/>
    <x v="2"/>
    <s v="CA"/>
    <x v="5"/>
    <x v="1132"/>
    <x v="1132"/>
    <x v="0"/>
    <x v="62"/>
    <x v="1"/>
    <s v="games/mobile games"/>
    <x v="51"/>
    <x v="816"/>
    <x v="6"/>
    <x v="18"/>
    <x v="1132"/>
    <x v="1132"/>
    <x v="0"/>
  </r>
  <r>
    <x v="1133"/>
    <x v="1133"/>
    <x v="1132"/>
    <n v="3000"/>
    <x v="170"/>
    <x v="2"/>
    <s v="GB"/>
    <x v="1"/>
    <x v="1133"/>
    <x v="1133"/>
    <x v="0"/>
    <x v="29"/>
    <x v="1"/>
    <s v="games/mobile games"/>
    <x v="60"/>
    <x v="135"/>
    <x v="6"/>
    <x v="18"/>
    <x v="1133"/>
    <x v="1133"/>
    <x v="0"/>
  </r>
  <r>
    <x v="1134"/>
    <x v="1134"/>
    <x v="1133"/>
    <n v="25000"/>
    <x v="116"/>
    <x v="2"/>
    <s v="AU"/>
    <x v="2"/>
    <x v="1134"/>
    <x v="1134"/>
    <x v="0"/>
    <x v="29"/>
    <x v="1"/>
    <s v="games/mobile games"/>
    <x v="50"/>
    <x v="120"/>
    <x v="6"/>
    <x v="18"/>
    <x v="1134"/>
    <x v="1134"/>
    <x v="0"/>
  </r>
  <r>
    <x v="1135"/>
    <x v="1135"/>
    <x v="1134"/>
    <n v="1000"/>
    <x v="155"/>
    <x v="2"/>
    <s v="DE"/>
    <x v="3"/>
    <x v="1135"/>
    <x v="1135"/>
    <x v="0"/>
    <x v="29"/>
    <x v="1"/>
    <s v="games/mobile games"/>
    <x v="62"/>
    <x v="73"/>
    <x v="6"/>
    <x v="18"/>
    <x v="1135"/>
    <x v="1135"/>
    <x v="0"/>
  </r>
  <r>
    <x v="1136"/>
    <x v="1136"/>
    <x v="1135"/>
    <n v="4190"/>
    <x v="795"/>
    <x v="2"/>
    <s v="FR"/>
    <x v="3"/>
    <x v="1136"/>
    <x v="1136"/>
    <x v="0"/>
    <x v="79"/>
    <x v="1"/>
    <s v="games/mobile games"/>
    <x v="52"/>
    <x v="817"/>
    <x v="6"/>
    <x v="18"/>
    <x v="1136"/>
    <x v="1136"/>
    <x v="0"/>
  </r>
  <r>
    <x v="1137"/>
    <x v="1137"/>
    <x v="1136"/>
    <n v="25000"/>
    <x v="796"/>
    <x v="2"/>
    <s v="US"/>
    <x v="0"/>
    <x v="1137"/>
    <x v="1137"/>
    <x v="0"/>
    <x v="70"/>
    <x v="1"/>
    <s v="games/mobile games"/>
    <x v="67"/>
    <x v="818"/>
    <x v="6"/>
    <x v="18"/>
    <x v="1137"/>
    <x v="1137"/>
    <x v="0"/>
  </r>
  <r>
    <x v="1138"/>
    <x v="1138"/>
    <x v="1137"/>
    <n v="35000"/>
    <x v="366"/>
    <x v="2"/>
    <s v="US"/>
    <x v="0"/>
    <x v="1138"/>
    <x v="1138"/>
    <x v="0"/>
    <x v="80"/>
    <x v="1"/>
    <s v="games/mobile games"/>
    <x v="50"/>
    <x v="672"/>
    <x v="6"/>
    <x v="18"/>
    <x v="1138"/>
    <x v="1138"/>
    <x v="0"/>
  </r>
  <r>
    <x v="1139"/>
    <x v="1139"/>
    <x v="1138"/>
    <n v="8000"/>
    <x v="139"/>
    <x v="2"/>
    <s v="US"/>
    <x v="0"/>
    <x v="1139"/>
    <x v="1139"/>
    <x v="0"/>
    <x v="29"/>
    <x v="1"/>
    <s v="games/mobile games"/>
    <x v="50"/>
    <x v="144"/>
    <x v="6"/>
    <x v="18"/>
    <x v="1139"/>
    <x v="1139"/>
    <x v="0"/>
  </r>
  <r>
    <x v="1140"/>
    <x v="1140"/>
    <x v="1139"/>
    <n v="5000"/>
    <x v="117"/>
    <x v="2"/>
    <s v="GB"/>
    <x v="1"/>
    <x v="1140"/>
    <x v="1140"/>
    <x v="0"/>
    <x v="78"/>
    <x v="1"/>
    <s v="games/mobile games"/>
    <x v="50"/>
    <x v="121"/>
    <x v="6"/>
    <x v="18"/>
    <x v="1140"/>
    <x v="1140"/>
    <x v="0"/>
  </r>
  <r>
    <x v="1141"/>
    <x v="1141"/>
    <x v="1140"/>
    <n v="500"/>
    <x v="117"/>
    <x v="2"/>
    <s v="DE"/>
    <x v="3"/>
    <x v="1141"/>
    <x v="1141"/>
    <x v="0"/>
    <x v="78"/>
    <x v="1"/>
    <s v="games/mobile games"/>
    <x v="50"/>
    <x v="121"/>
    <x v="6"/>
    <x v="18"/>
    <x v="1141"/>
    <x v="1141"/>
    <x v="0"/>
  </r>
  <r>
    <x v="1142"/>
    <x v="1142"/>
    <x v="1141"/>
    <n v="4000"/>
    <x v="117"/>
    <x v="2"/>
    <s v="US"/>
    <x v="0"/>
    <x v="1142"/>
    <x v="1142"/>
    <x v="0"/>
    <x v="78"/>
    <x v="1"/>
    <s v="games/mobile games"/>
    <x v="50"/>
    <x v="121"/>
    <x v="6"/>
    <x v="18"/>
    <x v="1142"/>
    <x v="1142"/>
    <x v="0"/>
  </r>
  <r>
    <x v="1143"/>
    <x v="1143"/>
    <x v="1142"/>
    <n v="45000"/>
    <x v="797"/>
    <x v="2"/>
    <s v="US"/>
    <x v="0"/>
    <x v="1143"/>
    <x v="1143"/>
    <x v="0"/>
    <x v="22"/>
    <x v="1"/>
    <s v="games/mobile games"/>
    <x v="50"/>
    <x v="819"/>
    <x v="6"/>
    <x v="18"/>
    <x v="1143"/>
    <x v="1143"/>
    <x v="0"/>
  </r>
  <r>
    <x v="1144"/>
    <x v="1144"/>
    <x v="1143"/>
    <n v="9300"/>
    <x v="117"/>
    <x v="2"/>
    <s v="US"/>
    <x v="0"/>
    <x v="1144"/>
    <x v="1144"/>
    <x v="0"/>
    <x v="78"/>
    <x v="1"/>
    <s v="food/food trucks"/>
    <x v="50"/>
    <x v="121"/>
    <x v="7"/>
    <x v="19"/>
    <x v="1144"/>
    <x v="1144"/>
    <x v="0"/>
  </r>
  <r>
    <x v="1145"/>
    <x v="1145"/>
    <x v="1144"/>
    <n v="80000"/>
    <x v="173"/>
    <x v="2"/>
    <s v="US"/>
    <x v="0"/>
    <x v="1145"/>
    <x v="1145"/>
    <x v="0"/>
    <x v="29"/>
    <x v="1"/>
    <s v="food/food trucks"/>
    <x v="50"/>
    <x v="101"/>
    <x v="7"/>
    <x v="19"/>
    <x v="1145"/>
    <x v="1145"/>
    <x v="0"/>
  </r>
  <r>
    <x v="1146"/>
    <x v="1146"/>
    <x v="1145"/>
    <n v="6000"/>
    <x v="798"/>
    <x v="2"/>
    <s v="US"/>
    <x v="0"/>
    <x v="1146"/>
    <x v="1146"/>
    <x v="0"/>
    <x v="8"/>
    <x v="1"/>
    <s v="food/food trucks"/>
    <x v="114"/>
    <x v="820"/>
    <x v="7"/>
    <x v="19"/>
    <x v="1146"/>
    <x v="1146"/>
    <x v="0"/>
  </r>
  <r>
    <x v="1147"/>
    <x v="1147"/>
    <x v="1146"/>
    <n v="25000"/>
    <x v="117"/>
    <x v="2"/>
    <s v="CA"/>
    <x v="5"/>
    <x v="1147"/>
    <x v="1147"/>
    <x v="0"/>
    <x v="78"/>
    <x v="1"/>
    <s v="food/food trucks"/>
    <x v="50"/>
    <x v="121"/>
    <x v="7"/>
    <x v="19"/>
    <x v="1147"/>
    <x v="1147"/>
    <x v="0"/>
  </r>
  <r>
    <x v="1148"/>
    <x v="1148"/>
    <x v="1147"/>
    <n v="15000"/>
    <x v="799"/>
    <x v="2"/>
    <s v="US"/>
    <x v="0"/>
    <x v="1148"/>
    <x v="1148"/>
    <x v="0"/>
    <x v="83"/>
    <x v="1"/>
    <s v="food/food trucks"/>
    <x v="50"/>
    <x v="821"/>
    <x v="7"/>
    <x v="19"/>
    <x v="1148"/>
    <x v="1148"/>
    <x v="0"/>
  </r>
  <r>
    <x v="1149"/>
    <x v="1149"/>
    <x v="1148"/>
    <n v="50000"/>
    <x v="735"/>
    <x v="2"/>
    <s v="US"/>
    <x v="0"/>
    <x v="1149"/>
    <x v="1149"/>
    <x v="0"/>
    <x v="84"/>
    <x v="1"/>
    <s v="food/food trucks"/>
    <x v="50"/>
    <x v="822"/>
    <x v="7"/>
    <x v="19"/>
    <x v="1149"/>
    <x v="1149"/>
    <x v="0"/>
  </r>
  <r>
    <x v="1150"/>
    <x v="1150"/>
    <x v="1149"/>
    <n v="2500"/>
    <x v="800"/>
    <x v="2"/>
    <s v="US"/>
    <x v="0"/>
    <x v="1150"/>
    <x v="1150"/>
    <x v="0"/>
    <x v="79"/>
    <x v="1"/>
    <s v="food/food trucks"/>
    <x v="54"/>
    <x v="823"/>
    <x v="7"/>
    <x v="19"/>
    <x v="1150"/>
    <x v="1150"/>
    <x v="0"/>
  </r>
  <r>
    <x v="1151"/>
    <x v="1151"/>
    <x v="1150"/>
    <n v="25000"/>
    <x v="117"/>
    <x v="2"/>
    <s v="US"/>
    <x v="0"/>
    <x v="1151"/>
    <x v="1151"/>
    <x v="0"/>
    <x v="78"/>
    <x v="1"/>
    <s v="food/food trucks"/>
    <x v="50"/>
    <x v="121"/>
    <x v="7"/>
    <x v="19"/>
    <x v="1151"/>
    <x v="1151"/>
    <x v="0"/>
  </r>
  <r>
    <x v="1152"/>
    <x v="1152"/>
    <x v="1151"/>
    <n v="16000"/>
    <x v="608"/>
    <x v="2"/>
    <s v="US"/>
    <x v="0"/>
    <x v="1152"/>
    <x v="1152"/>
    <x v="0"/>
    <x v="41"/>
    <x v="1"/>
    <s v="food/food trucks"/>
    <x v="52"/>
    <x v="824"/>
    <x v="7"/>
    <x v="19"/>
    <x v="1152"/>
    <x v="1152"/>
    <x v="0"/>
  </r>
  <r>
    <x v="1153"/>
    <x v="1153"/>
    <x v="1152"/>
    <n v="8000"/>
    <x v="155"/>
    <x v="2"/>
    <s v="US"/>
    <x v="0"/>
    <x v="1153"/>
    <x v="1153"/>
    <x v="0"/>
    <x v="29"/>
    <x v="1"/>
    <s v="food/food trucks"/>
    <x v="60"/>
    <x v="73"/>
    <x v="7"/>
    <x v="19"/>
    <x v="1153"/>
    <x v="1153"/>
    <x v="0"/>
  </r>
  <r>
    <x v="1154"/>
    <x v="1154"/>
    <x v="1153"/>
    <n v="5000"/>
    <x v="144"/>
    <x v="2"/>
    <s v="US"/>
    <x v="0"/>
    <x v="1154"/>
    <x v="1154"/>
    <x v="0"/>
    <x v="83"/>
    <x v="1"/>
    <s v="food/food trucks"/>
    <x v="113"/>
    <x v="149"/>
    <x v="7"/>
    <x v="19"/>
    <x v="1154"/>
    <x v="1154"/>
    <x v="0"/>
  </r>
  <r>
    <x v="1155"/>
    <x v="1155"/>
    <x v="1154"/>
    <n v="25000"/>
    <x v="801"/>
    <x v="2"/>
    <s v="US"/>
    <x v="0"/>
    <x v="1155"/>
    <x v="1155"/>
    <x v="0"/>
    <x v="22"/>
    <x v="1"/>
    <s v="food/food trucks"/>
    <x v="60"/>
    <x v="825"/>
    <x v="7"/>
    <x v="19"/>
    <x v="1155"/>
    <x v="1155"/>
    <x v="0"/>
  </r>
  <r>
    <x v="1156"/>
    <x v="1156"/>
    <x v="1155"/>
    <n v="6500"/>
    <x v="117"/>
    <x v="2"/>
    <s v="US"/>
    <x v="0"/>
    <x v="1156"/>
    <x v="1156"/>
    <x v="0"/>
    <x v="78"/>
    <x v="1"/>
    <s v="food/food trucks"/>
    <x v="50"/>
    <x v="121"/>
    <x v="7"/>
    <x v="19"/>
    <x v="1156"/>
    <x v="1156"/>
    <x v="0"/>
  </r>
  <r>
    <x v="1157"/>
    <x v="1157"/>
    <x v="1156"/>
    <n v="10000"/>
    <x v="118"/>
    <x v="2"/>
    <s v="US"/>
    <x v="0"/>
    <x v="1157"/>
    <x v="1157"/>
    <x v="0"/>
    <x v="83"/>
    <x v="1"/>
    <s v="food/food trucks"/>
    <x v="53"/>
    <x v="679"/>
    <x v="7"/>
    <x v="19"/>
    <x v="1157"/>
    <x v="1157"/>
    <x v="0"/>
  </r>
  <r>
    <x v="1158"/>
    <x v="1158"/>
    <x v="1157"/>
    <n v="7500"/>
    <x v="428"/>
    <x v="2"/>
    <s v="US"/>
    <x v="0"/>
    <x v="1158"/>
    <x v="1158"/>
    <x v="0"/>
    <x v="83"/>
    <x v="1"/>
    <s v="food/food trucks"/>
    <x v="50"/>
    <x v="123"/>
    <x v="7"/>
    <x v="19"/>
    <x v="1158"/>
    <x v="1158"/>
    <x v="0"/>
  </r>
  <r>
    <x v="1159"/>
    <x v="1159"/>
    <x v="1158"/>
    <n v="6750"/>
    <x v="117"/>
    <x v="2"/>
    <s v="US"/>
    <x v="0"/>
    <x v="1159"/>
    <x v="1159"/>
    <x v="0"/>
    <x v="78"/>
    <x v="1"/>
    <s v="food/food trucks"/>
    <x v="50"/>
    <x v="121"/>
    <x v="7"/>
    <x v="19"/>
    <x v="1159"/>
    <x v="1159"/>
    <x v="0"/>
  </r>
  <r>
    <x v="1160"/>
    <x v="1160"/>
    <x v="1159"/>
    <n v="30000"/>
    <x v="802"/>
    <x v="2"/>
    <s v="US"/>
    <x v="0"/>
    <x v="1160"/>
    <x v="1160"/>
    <x v="0"/>
    <x v="10"/>
    <x v="1"/>
    <s v="food/food trucks"/>
    <x v="65"/>
    <x v="826"/>
    <x v="7"/>
    <x v="19"/>
    <x v="1160"/>
    <x v="1160"/>
    <x v="0"/>
  </r>
  <r>
    <x v="1161"/>
    <x v="1161"/>
    <x v="1160"/>
    <n v="18000"/>
    <x v="117"/>
    <x v="2"/>
    <s v="US"/>
    <x v="0"/>
    <x v="1161"/>
    <x v="1161"/>
    <x v="0"/>
    <x v="78"/>
    <x v="1"/>
    <s v="food/food trucks"/>
    <x v="50"/>
    <x v="121"/>
    <x v="7"/>
    <x v="19"/>
    <x v="1161"/>
    <x v="1161"/>
    <x v="0"/>
  </r>
  <r>
    <x v="1162"/>
    <x v="1162"/>
    <x v="1161"/>
    <n v="60000"/>
    <x v="428"/>
    <x v="2"/>
    <s v="US"/>
    <x v="0"/>
    <x v="1162"/>
    <x v="1162"/>
    <x v="0"/>
    <x v="84"/>
    <x v="1"/>
    <s v="food/food trucks"/>
    <x v="50"/>
    <x v="827"/>
    <x v="7"/>
    <x v="19"/>
    <x v="1162"/>
    <x v="1162"/>
    <x v="0"/>
  </r>
  <r>
    <x v="1163"/>
    <x v="1163"/>
    <x v="1162"/>
    <n v="5200"/>
    <x v="117"/>
    <x v="2"/>
    <s v="US"/>
    <x v="0"/>
    <x v="1163"/>
    <x v="1163"/>
    <x v="0"/>
    <x v="78"/>
    <x v="1"/>
    <s v="food/food trucks"/>
    <x v="50"/>
    <x v="121"/>
    <x v="7"/>
    <x v="19"/>
    <x v="1163"/>
    <x v="1163"/>
    <x v="0"/>
  </r>
  <r>
    <x v="1164"/>
    <x v="1164"/>
    <x v="1163"/>
    <n v="10000"/>
    <x v="117"/>
    <x v="2"/>
    <s v="US"/>
    <x v="0"/>
    <x v="1164"/>
    <x v="1164"/>
    <x v="0"/>
    <x v="78"/>
    <x v="1"/>
    <s v="food/food trucks"/>
    <x v="50"/>
    <x v="121"/>
    <x v="7"/>
    <x v="19"/>
    <x v="1164"/>
    <x v="1164"/>
    <x v="0"/>
  </r>
  <r>
    <x v="1165"/>
    <x v="1165"/>
    <x v="1164"/>
    <n v="10000"/>
    <x v="803"/>
    <x v="2"/>
    <s v="US"/>
    <x v="0"/>
    <x v="1165"/>
    <x v="1165"/>
    <x v="0"/>
    <x v="20"/>
    <x v="1"/>
    <s v="food/food trucks"/>
    <x v="70"/>
    <x v="828"/>
    <x v="7"/>
    <x v="19"/>
    <x v="1165"/>
    <x v="1165"/>
    <x v="0"/>
  </r>
  <r>
    <x v="1166"/>
    <x v="1166"/>
    <x v="1165"/>
    <n v="15000"/>
    <x v="804"/>
    <x v="2"/>
    <s v="US"/>
    <x v="0"/>
    <x v="1166"/>
    <x v="1166"/>
    <x v="0"/>
    <x v="22"/>
    <x v="1"/>
    <s v="food/food trucks"/>
    <x v="118"/>
    <x v="829"/>
    <x v="7"/>
    <x v="19"/>
    <x v="1166"/>
    <x v="1166"/>
    <x v="0"/>
  </r>
  <r>
    <x v="1167"/>
    <x v="1167"/>
    <x v="1166"/>
    <n v="60000"/>
    <x v="805"/>
    <x v="2"/>
    <s v="US"/>
    <x v="0"/>
    <x v="1167"/>
    <x v="1167"/>
    <x v="0"/>
    <x v="38"/>
    <x v="1"/>
    <s v="food/food trucks"/>
    <x v="53"/>
    <x v="830"/>
    <x v="7"/>
    <x v="19"/>
    <x v="1167"/>
    <x v="1167"/>
    <x v="0"/>
  </r>
  <r>
    <x v="1168"/>
    <x v="1168"/>
    <x v="1167"/>
    <n v="18000"/>
    <x v="806"/>
    <x v="2"/>
    <s v="US"/>
    <x v="0"/>
    <x v="1168"/>
    <x v="1168"/>
    <x v="0"/>
    <x v="83"/>
    <x v="1"/>
    <s v="food/food trucks"/>
    <x v="52"/>
    <x v="831"/>
    <x v="7"/>
    <x v="19"/>
    <x v="1168"/>
    <x v="1168"/>
    <x v="0"/>
  </r>
  <r>
    <x v="1169"/>
    <x v="1169"/>
    <x v="1168"/>
    <n v="10000"/>
    <x v="157"/>
    <x v="2"/>
    <s v="US"/>
    <x v="0"/>
    <x v="1169"/>
    <x v="1169"/>
    <x v="0"/>
    <x v="83"/>
    <x v="1"/>
    <s v="food/food trucks"/>
    <x v="50"/>
    <x v="161"/>
    <x v="7"/>
    <x v="19"/>
    <x v="1169"/>
    <x v="1169"/>
    <x v="0"/>
  </r>
  <r>
    <x v="1170"/>
    <x v="1170"/>
    <x v="1169"/>
    <n v="25000"/>
    <x v="173"/>
    <x v="2"/>
    <s v="GB"/>
    <x v="1"/>
    <x v="1170"/>
    <x v="1170"/>
    <x v="0"/>
    <x v="84"/>
    <x v="1"/>
    <s v="food/food trucks"/>
    <x v="50"/>
    <x v="73"/>
    <x v="7"/>
    <x v="19"/>
    <x v="1170"/>
    <x v="1170"/>
    <x v="0"/>
  </r>
  <r>
    <x v="1171"/>
    <x v="1171"/>
    <x v="1170"/>
    <n v="25000"/>
    <x v="379"/>
    <x v="2"/>
    <s v="US"/>
    <x v="0"/>
    <x v="1171"/>
    <x v="1171"/>
    <x v="0"/>
    <x v="29"/>
    <x v="1"/>
    <s v="food/food trucks"/>
    <x v="50"/>
    <x v="380"/>
    <x v="7"/>
    <x v="19"/>
    <x v="1171"/>
    <x v="1171"/>
    <x v="0"/>
  </r>
  <r>
    <x v="1172"/>
    <x v="1172"/>
    <x v="1171"/>
    <n v="9000"/>
    <x v="117"/>
    <x v="2"/>
    <s v="US"/>
    <x v="0"/>
    <x v="1172"/>
    <x v="1172"/>
    <x v="0"/>
    <x v="78"/>
    <x v="1"/>
    <s v="food/food trucks"/>
    <x v="50"/>
    <x v="121"/>
    <x v="7"/>
    <x v="19"/>
    <x v="1172"/>
    <x v="1172"/>
    <x v="0"/>
  </r>
  <r>
    <x v="1173"/>
    <x v="1173"/>
    <x v="1172"/>
    <n v="125000"/>
    <x v="134"/>
    <x v="2"/>
    <s v="US"/>
    <x v="0"/>
    <x v="1173"/>
    <x v="1173"/>
    <x v="0"/>
    <x v="29"/>
    <x v="1"/>
    <s v="food/food trucks"/>
    <x v="50"/>
    <x v="179"/>
    <x v="7"/>
    <x v="19"/>
    <x v="1173"/>
    <x v="1173"/>
    <x v="0"/>
  </r>
  <r>
    <x v="1174"/>
    <x v="1174"/>
    <x v="1173"/>
    <n v="15000"/>
    <x v="807"/>
    <x v="2"/>
    <s v="US"/>
    <x v="0"/>
    <x v="1174"/>
    <x v="1174"/>
    <x v="0"/>
    <x v="10"/>
    <x v="1"/>
    <s v="food/food trucks"/>
    <x v="52"/>
    <x v="832"/>
    <x v="7"/>
    <x v="19"/>
    <x v="1174"/>
    <x v="1174"/>
    <x v="0"/>
  </r>
  <r>
    <x v="1175"/>
    <x v="1175"/>
    <x v="1174"/>
    <n v="20000"/>
    <x v="793"/>
    <x v="2"/>
    <s v="US"/>
    <x v="0"/>
    <x v="1175"/>
    <x v="1175"/>
    <x v="0"/>
    <x v="82"/>
    <x v="1"/>
    <s v="food/food trucks"/>
    <x v="56"/>
    <x v="177"/>
    <x v="7"/>
    <x v="19"/>
    <x v="1175"/>
    <x v="1175"/>
    <x v="0"/>
  </r>
  <r>
    <x v="1176"/>
    <x v="1176"/>
    <x v="1175"/>
    <n v="175000"/>
    <x v="115"/>
    <x v="2"/>
    <s v="AU"/>
    <x v="2"/>
    <x v="1176"/>
    <x v="1176"/>
    <x v="0"/>
    <x v="29"/>
    <x v="1"/>
    <s v="food/food trucks"/>
    <x v="50"/>
    <x v="119"/>
    <x v="7"/>
    <x v="19"/>
    <x v="1176"/>
    <x v="1176"/>
    <x v="0"/>
  </r>
  <r>
    <x v="1177"/>
    <x v="1177"/>
    <x v="1176"/>
    <n v="6000"/>
    <x v="117"/>
    <x v="2"/>
    <s v="GB"/>
    <x v="1"/>
    <x v="1177"/>
    <x v="1177"/>
    <x v="0"/>
    <x v="78"/>
    <x v="1"/>
    <s v="food/food trucks"/>
    <x v="50"/>
    <x v="121"/>
    <x v="7"/>
    <x v="19"/>
    <x v="1177"/>
    <x v="1177"/>
    <x v="0"/>
  </r>
  <r>
    <x v="1178"/>
    <x v="1178"/>
    <x v="1177"/>
    <n v="75000"/>
    <x v="139"/>
    <x v="2"/>
    <s v="US"/>
    <x v="0"/>
    <x v="1178"/>
    <x v="1178"/>
    <x v="0"/>
    <x v="29"/>
    <x v="1"/>
    <s v="food/food trucks"/>
    <x v="50"/>
    <x v="144"/>
    <x v="7"/>
    <x v="19"/>
    <x v="1178"/>
    <x v="1178"/>
    <x v="0"/>
  </r>
  <r>
    <x v="1179"/>
    <x v="1179"/>
    <x v="1178"/>
    <n v="60000"/>
    <x v="667"/>
    <x v="2"/>
    <s v="CA"/>
    <x v="5"/>
    <x v="1179"/>
    <x v="1179"/>
    <x v="0"/>
    <x v="81"/>
    <x v="1"/>
    <s v="food/food trucks"/>
    <x v="62"/>
    <x v="833"/>
    <x v="7"/>
    <x v="19"/>
    <x v="1179"/>
    <x v="1179"/>
    <x v="0"/>
  </r>
  <r>
    <x v="1180"/>
    <x v="1180"/>
    <x v="1179"/>
    <n v="50000"/>
    <x v="808"/>
    <x v="2"/>
    <s v="US"/>
    <x v="0"/>
    <x v="1180"/>
    <x v="1180"/>
    <x v="0"/>
    <x v="268"/>
    <x v="1"/>
    <s v="food/food trucks"/>
    <x v="81"/>
    <x v="834"/>
    <x v="7"/>
    <x v="19"/>
    <x v="1180"/>
    <x v="1180"/>
    <x v="0"/>
  </r>
  <r>
    <x v="1181"/>
    <x v="1181"/>
    <x v="1180"/>
    <n v="50000"/>
    <x v="460"/>
    <x v="2"/>
    <s v="US"/>
    <x v="0"/>
    <x v="1181"/>
    <x v="1181"/>
    <x v="0"/>
    <x v="83"/>
    <x v="1"/>
    <s v="food/food trucks"/>
    <x v="50"/>
    <x v="835"/>
    <x v="7"/>
    <x v="19"/>
    <x v="1181"/>
    <x v="1181"/>
    <x v="0"/>
  </r>
  <r>
    <x v="1182"/>
    <x v="1182"/>
    <x v="1181"/>
    <n v="1000"/>
    <x v="809"/>
    <x v="2"/>
    <s v="US"/>
    <x v="0"/>
    <x v="1182"/>
    <x v="1182"/>
    <x v="0"/>
    <x v="80"/>
    <x v="1"/>
    <s v="food/food trucks"/>
    <x v="65"/>
    <x v="678"/>
    <x v="7"/>
    <x v="19"/>
    <x v="1182"/>
    <x v="1182"/>
    <x v="0"/>
  </r>
  <r>
    <x v="1183"/>
    <x v="1183"/>
    <x v="1182"/>
    <n v="2500"/>
    <x v="173"/>
    <x v="2"/>
    <s v="US"/>
    <x v="0"/>
    <x v="1183"/>
    <x v="1183"/>
    <x v="0"/>
    <x v="83"/>
    <x v="1"/>
    <s v="food/food trucks"/>
    <x v="65"/>
    <x v="836"/>
    <x v="7"/>
    <x v="19"/>
    <x v="1183"/>
    <x v="1183"/>
    <x v="0"/>
  </r>
  <r>
    <x v="1184"/>
    <x v="1184"/>
    <x v="1183"/>
    <n v="22000"/>
    <x v="810"/>
    <x v="0"/>
    <s v="GB"/>
    <x v="1"/>
    <x v="1184"/>
    <x v="1184"/>
    <x v="0"/>
    <x v="269"/>
    <x v="0"/>
    <s v="photography/photobooks"/>
    <x v="2"/>
    <x v="837"/>
    <x v="8"/>
    <x v="20"/>
    <x v="1184"/>
    <x v="1184"/>
    <x v="0"/>
  </r>
  <r>
    <x v="1185"/>
    <x v="1185"/>
    <x v="1184"/>
    <n v="12500"/>
    <x v="811"/>
    <x v="0"/>
    <s v="US"/>
    <x v="0"/>
    <x v="1185"/>
    <x v="1185"/>
    <x v="0"/>
    <x v="112"/>
    <x v="0"/>
    <s v="photography/photobooks"/>
    <x v="2"/>
    <x v="838"/>
    <x v="8"/>
    <x v="20"/>
    <x v="1185"/>
    <x v="1185"/>
    <x v="0"/>
  </r>
  <r>
    <x v="1186"/>
    <x v="1186"/>
    <x v="1185"/>
    <n v="7500"/>
    <x v="812"/>
    <x v="0"/>
    <s v="GB"/>
    <x v="1"/>
    <x v="1186"/>
    <x v="1186"/>
    <x v="0"/>
    <x v="252"/>
    <x v="0"/>
    <s v="photography/photobooks"/>
    <x v="13"/>
    <x v="839"/>
    <x v="8"/>
    <x v="20"/>
    <x v="1186"/>
    <x v="1186"/>
    <x v="0"/>
  </r>
  <r>
    <x v="1187"/>
    <x v="1187"/>
    <x v="1186"/>
    <n v="8750"/>
    <x v="813"/>
    <x v="0"/>
    <s v="US"/>
    <x v="0"/>
    <x v="1187"/>
    <x v="1187"/>
    <x v="0"/>
    <x v="16"/>
    <x v="0"/>
    <s v="photography/photobooks"/>
    <x v="3"/>
    <x v="840"/>
    <x v="8"/>
    <x v="20"/>
    <x v="1187"/>
    <x v="1187"/>
    <x v="0"/>
  </r>
  <r>
    <x v="1188"/>
    <x v="1188"/>
    <x v="1187"/>
    <n v="2000"/>
    <x v="728"/>
    <x v="0"/>
    <s v="CA"/>
    <x v="5"/>
    <x v="1188"/>
    <x v="1188"/>
    <x v="0"/>
    <x v="268"/>
    <x v="0"/>
    <s v="photography/photobooks"/>
    <x v="164"/>
    <x v="841"/>
    <x v="8"/>
    <x v="20"/>
    <x v="1188"/>
    <x v="1188"/>
    <x v="0"/>
  </r>
  <r>
    <x v="1189"/>
    <x v="1189"/>
    <x v="1188"/>
    <n v="9000"/>
    <x v="814"/>
    <x v="0"/>
    <s v="US"/>
    <x v="0"/>
    <x v="1189"/>
    <x v="1189"/>
    <x v="0"/>
    <x v="48"/>
    <x v="0"/>
    <s v="photography/photobooks"/>
    <x v="29"/>
    <x v="842"/>
    <x v="8"/>
    <x v="20"/>
    <x v="1189"/>
    <x v="1189"/>
    <x v="0"/>
  </r>
  <r>
    <x v="1190"/>
    <x v="1190"/>
    <x v="1189"/>
    <n v="500"/>
    <x v="815"/>
    <x v="0"/>
    <s v="US"/>
    <x v="0"/>
    <x v="1190"/>
    <x v="1190"/>
    <x v="0"/>
    <x v="62"/>
    <x v="0"/>
    <s v="photography/photobooks"/>
    <x v="165"/>
    <x v="843"/>
    <x v="8"/>
    <x v="20"/>
    <x v="1190"/>
    <x v="1190"/>
    <x v="0"/>
  </r>
  <r>
    <x v="1191"/>
    <x v="1191"/>
    <x v="1190"/>
    <n v="2700"/>
    <x v="816"/>
    <x v="0"/>
    <s v="US"/>
    <x v="0"/>
    <x v="1191"/>
    <x v="1191"/>
    <x v="0"/>
    <x v="51"/>
    <x v="0"/>
    <s v="photography/photobooks"/>
    <x v="15"/>
    <x v="844"/>
    <x v="8"/>
    <x v="20"/>
    <x v="1191"/>
    <x v="1191"/>
    <x v="0"/>
  </r>
  <r>
    <x v="1192"/>
    <x v="1192"/>
    <x v="1191"/>
    <n v="100"/>
    <x v="817"/>
    <x v="0"/>
    <s v="GB"/>
    <x v="1"/>
    <x v="1192"/>
    <x v="1192"/>
    <x v="0"/>
    <x v="41"/>
    <x v="0"/>
    <s v="photography/photobooks"/>
    <x v="166"/>
    <x v="845"/>
    <x v="8"/>
    <x v="20"/>
    <x v="1192"/>
    <x v="1192"/>
    <x v="0"/>
  </r>
  <r>
    <x v="1193"/>
    <x v="1193"/>
    <x v="1192"/>
    <n v="21000"/>
    <x v="818"/>
    <x v="0"/>
    <s v="US"/>
    <x v="0"/>
    <x v="1193"/>
    <x v="1193"/>
    <x v="0"/>
    <x v="270"/>
    <x v="0"/>
    <s v="photography/photobooks"/>
    <x v="3"/>
    <x v="846"/>
    <x v="8"/>
    <x v="20"/>
    <x v="1193"/>
    <x v="1193"/>
    <x v="0"/>
  </r>
  <r>
    <x v="1194"/>
    <x v="1194"/>
    <x v="1193"/>
    <n v="12500"/>
    <x v="819"/>
    <x v="0"/>
    <s v="IE"/>
    <x v="3"/>
    <x v="1194"/>
    <x v="1194"/>
    <x v="0"/>
    <x v="271"/>
    <x v="0"/>
    <s v="photography/photobooks"/>
    <x v="167"/>
    <x v="847"/>
    <x v="8"/>
    <x v="20"/>
    <x v="1194"/>
    <x v="1194"/>
    <x v="0"/>
  </r>
  <r>
    <x v="1195"/>
    <x v="1195"/>
    <x v="1194"/>
    <n v="10000"/>
    <x v="820"/>
    <x v="0"/>
    <s v="IT"/>
    <x v="3"/>
    <x v="1195"/>
    <x v="1195"/>
    <x v="0"/>
    <x v="203"/>
    <x v="0"/>
    <s v="photography/photobooks"/>
    <x v="165"/>
    <x v="848"/>
    <x v="8"/>
    <x v="20"/>
    <x v="1195"/>
    <x v="1195"/>
    <x v="0"/>
  </r>
  <r>
    <x v="1196"/>
    <x v="1196"/>
    <x v="1195"/>
    <n v="14500"/>
    <x v="821"/>
    <x v="0"/>
    <s v="GB"/>
    <x v="1"/>
    <x v="1196"/>
    <x v="1196"/>
    <x v="0"/>
    <x v="272"/>
    <x v="0"/>
    <s v="photography/photobooks"/>
    <x v="168"/>
    <x v="849"/>
    <x v="8"/>
    <x v="20"/>
    <x v="1196"/>
    <x v="1196"/>
    <x v="0"/>
  </r>
  <r>
    <x v="1197"/>
    <x v="1197"/>
    <x v="1196"/>
    <n v="15000"/>
    <x v="822"/>
    <x v="0"/>
    <s v="US"/>
    <x v="0"/>
    <x v="1197"/>
    <x v="1197"/>
    <x v="0"/>
    <x v="100"/>
    <x v="0"/>
    <s v="photography/photobooks"/>
    <x v="169"/>
    <x v="850"/>
    <x v="8"/>
    <x v="20"/>
    <x v="1197"/>
    <x v="1197"/>
    <x v="0"/>
  </r>
  <r>
    <x v="1198"/>
    <x v="1198"/>
    <x v="1197"/>
    <n v="3500"/>
    <x v="823"/>
    <x v="0"/>
    <s v="US"/>
    <x v="0"/>
    <x v="1198"/>
    <x v="1198"/>
    <x v="0"/>
    <x v="157"/>
    <x v="0"/>
    <s v="photography/photobooks"/>
    <x v="170"/>
    <x v="851"/>
    <x v="8"/>
    <x v="20"/>
    <x v="1198"/>
    <x v="1198"/>
    <x v="0"/>
  </r>
  <r>
    <x v="1199"/>
    <x v="1199"/>
    <x v="1198"/>
    <n v="2658"/>
    <x v="824"/>
    <x v="0"/>
    <s v="GB"/>
    <x v="1"/>
    <x v="1199"/>
    <x v="1199"/>
    <x v="0"/>
    <x v="82"/>
    <x v="0"/>
    <s v="photography/photobooks"/>
    <x v="7"/>
    <x v="852"/>
    <x v="8"/>
    <x v="20"/>
    <x v="1199"/>
    <x v="1199"/>
    <x v="0"/>
  </r>
  <r>
    <x v="1200"/>
    <x v="1200"/>
    <x v="1199"/>
    <n v="4800"/>
    <x v="825"/>
    <x v="0"/>
    <s v="US"/>
    <x v="0"/>
    <x v="1200"/>
    <x v="1200"/>
    <x v="0"/>
    <x v="273"/>
    <x v="0"/>
    <s v="photography/photobooks"/>
    <x v="9"/>
    <x v="853"/>
    <x v="8"/>
    <x v="20"/>
    <x v="1200"/>
    <x v="1200"/>
    <x v="0"/>
  </r>
  <r>
    <x v="1201"/>
    <x v="1201"/>
    <x v="1200"/>
    <n v="6000"/>
    <x v="826"/>
    <x v="0"/>
    <s v="GB"/>
    <x v="1"/>
    <x v="1201"/>
    <x v="1201"/>
    <x v="0"/>
    <x v="112"/>
    <x v="0"/>
    <s v="photography/photobooks"/>
    <x v="21"/>
    <x v="854"/>
    <x v="8"/>
    <x v="20"/>
    <x v="1201"/>
    <x v="1201"/>
    <x v="0"/>
  </r>
  <r>
    <x v="1202"/>
    <x v="1202"/>
    <x v="1201"/>
    <n v="25000"/>
    <x v="827"/>
    <x v="0"/>
    <s v="AU"/>
    <x v="2"/>
    <x v="1202"/>
    <x v="1202"/>
    <x v="0"/>
    <x v="197"/>
    <x v="0"/>
    <s v="photography/photobooks"/>
    <x v="171"/>
    <x v="855"/>
    <x v="8"/>
    <x v="20"/>
    <x v="1202"/>
    <x v="1202"/>
    <x v="0"/>
  </r>
  <r>
    <x v="1203"/>
    <x v="1203"/>
    <x v="1202"/>
    <n v="16300"/>
    <x v="828"/>
    <x v="0"/>
    <s v="US"/>
    <x v="0"/>
    <x v="1203"/>
    <x v="1203"/>
    <x v="0"/>
    <x v="21"/>
    <x v="0"/>
    <s v="photography/photobooks"/>
    <x v="21"/>
    <x v="856"/>
    <x v="8"/>
    <x v="20"/>
    <x v="1203"/>
    <x v="1203"/>
    <x v="0"/>
  </r>
  <r>
    <x v="1204"/>
    <x v="1204"/>
    <x v="1203"/>
    <n v="13000"/>
    <x v="829"/>
    <x v="0"/>
    <s v="US"/>
    <x v="0"/>
    <x v="1204"/>
    <x v="1204"/>
    <x v="0"/>
    <x v="7"/>
    <x v="0"/>
    <s v="photography/photobooks"/>
    <x v="33"/>
    <x v="857"/>
    <x v="8"/>
    <x v="20"/>
    <x v="1204"/>
    <x v="1204"/>
    <x v="0"/>
  </r>
  <r>
    <x v="1205"/>
    <x v="1205"/>
    <x v="1204"/>
    <n v="13000"/>
    <x v="830"/>
    <x v="0"/>
    <s v="DE"/>
    <x v="3"/>
    <x v="1205"/>
    <x v="1205"/>
    <x v="0"/>
    <x v="95"/>
    <x v="0"/>
    <s v="photography/photobooks"/>
    <x v="7"/>
    <x v="858"/>
    <x v="8"/>
    <x v="20"/>
    <x v="1205"/>
    <x v="1205"/>
    <x v="0"/>
  </r>
  <r>
    <x v="1206"/>
    <x v="1206"/>
    <x v="1205"/>
    <n v="900"/>
    <x v="831"/>
    <x v="0"/>
    <s v="AT"/>
    <x v="3"/>
    <x v="1206"/>
    <x v="1206"/>
    <x v="0"/>
    <x v="58"/>
    <x v="0"/>
    <s v="photography/photobooks"/>
    <x v="41"/>
    <x v="859"/>
    <x v="8"/>
    <x v="20"/>
    <x v="1206"/>
    <x v="1206"/>
    <x v="0"/>
  </r>
  <r>
    <x v="1207"/>
    <x v="1207"/>
    <x v="1206"/>
    <n v="16700"/>
    <x v="832"/>
    <x v="0"/>
    <s v="IT"/>
    <x v="3"/>
    <x v="1207"/>
    <x v="1207"/>
    <x v="0"/>
    <x v="261"/>
    <x v="0"/>
    <s v="photography/photobooks"/>
    <x v="3"/>
    <x v="860"/>
    <x v="8"/>
    <x v="20"/>
    <x v="1207"/>
    <x v="1207"/>
    <x v="0"/>
  </r>
  <r>
    <x v="1208"/>
    <x v="1208"/>
    <x v="1207"/>
    <n v="10000"/>
    <x v="833"/>
    <x v="0"/>
    <s v="US"/>
    <x v="0"/>
    <x v="1208"/>
    <x v="1208"/>
    <x v="0"/>
    <x v="11"/>
    <x v="0"/>
    <s v="photography/photobooks"/>
    <x v="19"/>
    <x v="861"/>
    <x v="8"/>
    <x v="20"/>
    <x v="1208"/>
    <x v="1208"/>
    <x v="0"/>
  </r>
  <r>
    <x v="1209"/>
    <x v="1209"/>
    <x v="1208"/>
    <n v="6000"/>
    <x v="834"/>
    <x v="0"/>
    <s v="US"/>
    <x v="0"/>
    <x v="1209"/>
    <x v="1209"/>
    <x v="0"/>
    <x v="67"/>
    <x v="0"/>
    <s v="photography/photobooks"/>
    <x v="6"/>
    <x v="862"/>
    <x v="8"/>
    <x v="20"/>
    <x v="1209"/>
    <x v="1209"/>
    <x v="0"/>
  </r>
  <r>
    <x v="1210"/>
    <x v="1210"/>
    <x v="1209"/>
    <n v="20000"/>
    <x v="835"/>
    <x v="0"/>
    <s v="SE"/>
    <x v="9"/>
    <x v="1210"/>
    <x v="1210"/>
    <x v="0"/>
    <x v="273"/>
    <x v="0"/>
    <s v="photography/photobooks"/>
    <x v="172"/>
    <x v="863"/>
    <x v="8"/>
    <x v="20"/>
    <x v="1210"/>
    <x v="1210"/>
    <x v="0"/>
  </r>
  <r>
    <x v="1211"/>
    <x v="1211"/>
    <x v="1210"/>
    <n v="1000"/>
    <x v="836"/>
    <x v="0"/>
    <s v="CA"/>
    <x v="5"/>
    <x v="1211"/>
    <x v="1211"/>
    <x v="0"/>
    <x v="79"/>
    <x v="0"/>
    <s v="photography/photobooks"/>
    <x v="7"/>
    <x v="864"/>
    <x v="8"/>
    <x v="20"/>
    <x v="1211"/>
    <x v="1211"/>
    <x v="0"/>
  </r>
  <r>
    <x v="1212"/>
    <x v="1212"/>
    <x v="1211"/>
    <n v="2500"/>
    <x v="594"/>
    <x v="0"/>
    <s v="US"/>
    <x v="0"/>
    <x v="1212"/>
    <x v="1212"/>
    <x v="0"/>
    <x v="183"/>
    <x v="0"/>
    <s v="photography/photobooks"/>
    <x v="32"/>
    <x v="865"/>
    <x v="8"/>
    <x v="20"/>
    <x v="1212"/>
    <x v="1212"/>
    <x v="0"/>
  </r>
  <r>
    <x v="1213"/>
    <x v="1213"/>
    <x v="1212"/>
    <n v="6500"/>
    <x v="837"/>
    <x v="0"/>
    <s v="GB"/>
    <x v="1"/>
    <x v="1213"/>
    <x v="1213"/>
    <x v="0"/>
    <x v="52"/>
    <x v="0"/>
    <s v="photography/photobooks"/>
    <x v="21"/>
    <x v="866"/>
    <x v="8"/>
    <x v="20"/>
    <x v="1213"/>
    <x v="1213"/>
    <x v="0"/>
  </r>
  <r>
    <x v="1214"/>
    <x v="1214"/>
    <x v="1213"/>
    <n v="2000"/>
    <x v="838"/>
    <x v="0"/>
    <s v="US"/>
    <x v="0"/>
    <x v="1214"/>
    <x v="1214"/>
    <x v="0"/>
    <x v="20"/>
    <x v="0"/>
    <s v="photography/photobooks"/>
    <x v="88"/>
    <x v="867"/>
    <x v="8"/>
    <x v="20"/>
    <x v="1214"/>
    <x v="1214"/>
    <x v="0"/>
  </r>
  <r>
    <x v="1215"/>
    <x v="1215"/>
    <x v="1214"/>
    <n v="5000"/>
    <x v="839"/>
    <x v="0"/>
    <s v="US"/>
    <x v="0"/>
    <x v="1215"/>
    <x v="1215"/>
    <x v="0"/>
    <x v="274"/>
    <x v="0"/>
    <s v="photography/photobooks"/>
    <x v="173"/>
    <x v="868"/>
    <x v="8"/>
    <x v="20"/>
    <x v="1215"/>
    <x v="1215"/>
    <x v="0"/>
  </r>
  <r>
    <x v="1216"/>
    <x v="1216"/>
    <x v="1215"/>
    <n v="14000"/>
    <x v="840"/>
    <x v="0"/>
    <s v="US"/>
    <x v="0"/>
    <x v="1216"/>
    <x v="1216"/>
    <x v="0"/>
    <x v="147"/>
    <x v="0"/>
    <s v="photography/photobooks"/>
    <x v="91"/>
    <x v="869"/>
    <x v="8"/>
    <x v="20"/>
    <x v="1216"/>
    <x v="1216"/>
    <x v="0"/>
  </r>
  <r>
    <x v="1217"/>
    <x v="1217"/>
    <x v="1216"/>
    <n v="26500"/>
    <x v="841"/>
    <x v="0"/>
    <s v="US"/>
    <x v="0"/>
    <x v="1217"/>
    <x v="1217"/>
    <x v="0"/>
    <x v="275"/>
    <x v="0"/>
    <s v="photography/photobooks"/>
    <x v="33"/>
    <x v="870"/>
    <x v="8"/>
    <x v="20"/>
    <x v="1217"/>
    <x v="1217"/>
    <x v="0"/>
  </r>
  <r>
    <x v="1218"/>
    <x v="1218"/>
    <x v="1217"/>
    <n v="9000"/>
    <x v="842"/>
    <x v="0"/>
    <s v="US"/>
    <x v="0"/>
    <x v="1218"/>
    <x v="1218"/>
    <x v="0"/>
    <x v="30"/>
    <x v="0"/>
    <s v="photography/photobooks"/>
    <x v="174"/>
    <x v="871"/>
    <x v="8"/>
    <x v="20"/>
    <x v="1218"/>
    <x v="1218"/>
    <x v="0"/>
  </r>
  <r>
    <x v="1219"/>
    <x v="1219"/>
    <x v="1218"/>
    <n v="16350"/>
    <x v="843"/>
    <x v="0"/>
    <s v="US"/>
    <x v="0"/>
    <x v="1219"/>
    <x v="1219"/>
    <x v="0"/>
    <x v="35"/>
    <x v="0"/>
    <s v="photography/photobooks"/>
    <x v="175"/>
    <x v="872"/>
    <x v="8"/>
    <x v="20"/>
    <x v="1219"/>
    <x v="1219"/>
    <x v="0"/>
  </r>
  <r>
    <x v="1220"/>
    <x v="1220"/>
    <x v="1219"/>
    <n v="15000"/>
    <x v="844"/>
    <x v="0"/>
    <s v="DE"/>
    <x v="3"/>
    <x v="1220"/>
    <x v="1220"/>
    <x v="0"/>
    <x v="205"/>
    <x v="0"/>
    <s v="photography/photobooks"/>
    <x v="3"/>
    <x v="873"/>
    <x v="8"/>
    <x v="20"/>
    <x v="1220"/>
    <x v="1220"/>
    <x v="0"/>
  </r>
  <r>
    <x v="1221"/>
    <x v="1221"/>
    <x v="1220"/>
    <n v="2200"/>
    <x v="845"/>
    <x v="0"/>
    <s v="GB"/>
    <x v="1"/>
    <x v="1221"/>
    <x v="1221"/>
    <x v="0"/>
    <x v="273"/>
    <x v="0"/>
    <s v="photography/photobooks"/>
    <x v="38"/>
    <x v="874"/>
    <x v="8"/>
    <x v="20"/>
    <x v="1221"/>
    <x v="1221"/>
    <x v="0"/>
  </r>
  <r>
    <x v="1222"/>
    <x v="1222"/>
    <x v="1221"/>
    <n v="4000"/>
    <x v="846"/>
    <x v="0"/>
    <s v="CA"/>
    <x v="5"/>
    <x v="1222"/>
    <x v="1222"/>
    <x v="0"/>
    <x v="276"/>
    <x v="0"/>
    <s v="photography/photobooks"/>
    <x v="176"/>
    <x v="875"/>
    <x v="8"/>
    <x v="20"/>
    <x v="1222"/>
    <x v="1222"/>
    <x v="0"/>
  </r>
  <r>
    <x v="1223"/>
    <x v="1223"/>
    <x v="1222"/>
    <n v="19800"/>
    <x v="847"/>
    <x v="0"/>
    <s v="US"/>
    <x v="0"/>
    <x v="1223"/>
    <x v="1223"/>
    <x v="0"/>
    <x v="277"/>
    <x v="0"/>
    <s v="photography/photobooks"/>
    <x v="20"/>
    <x v="876"/>
    <x v="8"/>
    <x v="20"/>
    <x v="1223"/>
    <x v="1223"/>
    <x v="0"/>
  </r>
  <r>
    <x v="1224"/>
    <x v="1224"/>
    <x v="1223"/>
    <n v="15000"/>
    <x v="848"/>
    <x v="1"/>
    <s v="US"/>
    <x v="0"/>
    <x v="1224"/>
    <x v="1224"/>
    <x v="0"/>
    <x v="59"/>
    <x v="1"/>
    <s v="music/world music"/>
    <x v="113"/>
    <x v="877"/>
    <x v="4"/>
    <x v="21"/>
    <x v="1224"/>
    <x v="1224"/>
    <x v="0"/>
  </r>
  <r>
    <x v="1225"/>
    <x v="1225"/>
    <x v="1224"/>
    <n v="3000"/>
    <x v="849"/>
    <x v="1"/>
    <s v="US"/>
    <x v="0"/>
    <x v="1225"/>
    <x v="1225"/>
    <x v="0"/>
    <x v="83"/>
    <x v="1"/>
    <s v="music/world music"/>
    <x v="65"/>
    <x v="878"/>
    <x v="4"/>
    <x v="21"/>
    <x v="1225"/>
    <x v="1225"/>
    <x v="0"/>
  </r>
  <r>
    <x v="1226"/>
    <x v="1226"/>
    <x v="1225"/>
    <n v="50000"/>
    <x v="850"/>
    <x v="1"/>
    <s v="US"/>
    <x v="0"/>
    <x v="1226"/>
    <x v="1226"/>
    <x v="0"/>
    <x v="244"/>
    <x v="1"/>
    <s v="music/world music"/>
    <x v="65"/>
    <x v="879"/>
    <x v="4"/>
    <x v="21"/>
    <x v="1226"/>
    <x v="1226"/>
    <x v="0"/>
  </r>
  <r>
    <x v="1227"/>
    <x v="1227"/>
    <x v="1226"/>
    <n v="2000"/>
    <x v="117"/>
    <x v="1"/>
    <s v="US"/>
    <x v="0"/>
    <x v="1227"/>
    <x v="1227"/>
    <x v="0"/>
    <x v="78"/>
    <x v="1"/>
    <s v="music/world music"/>
    <x v="50"/>
    <x v="121"/>
    <x v="4"/>
    <x v="21"/>
    <x v="1227"/>
    <x v="1227"/>
    <x v="0"/>
  </r>
  <r>
    <x v="1228"/>
    <x v="1228"/>
    <x v="1227"/>
    <n v="5000"/>
    <x v="159"/>
    <x v="1"/>
    <s v="US"/>
    <x v="0"/>
    <x v="1228"/>
    <x v="1228"/>
    <x v="0"/>
    <x v="54"/>
    <x v="1"/>
    <s v="music/world music"/>
    <x v="129"/>
    <x v="880"/>
    <x v="4"/>
    <x v="21"/>
    <x v="1228"/>
    <x v="1228"/>
    <x v="0"/>
  </r>
  <r>
    <x v="1229"/>
    <x v="1229"/>
    <x v="1228"/>
    <n v="2750"/>
    <x v="379"/>
    <x v="1"/>
    <s v="US"/>
    <x v="0"/>
    <x v="1229"/>
    <x v="1229"/>
    <x v="0"/>
    <x v="29"/>
    <x v="1"/>
    <s v="music/world music"/>
    <x v="60"/>
    <x v="380"/>
    <x v="4"/>
    <x v="21"/>
    <x v="1229"/>
    <x v="1229"/>
    <x v="0"/>
  </r>
  <r>
    <x v="1230"/>
    <x v="1230"/>
    <x v="1229"/>
    <n v="500000"/>
    <x v="117"/>
    <x v="1"/>
    <s v="US"/>
    <x v="0"/>
    <x v="1230"/>
    <x v="1230"/>
    <x v="0"/>
    <x v="78"/>
    <x v="1"/>
    <s v="music/world music"/>
    <x v="50"/>
    <x v="121"/>
    <x v="4"/>
    <x v="21"/>
    <x v="1230"/>
    <x v="1230"/>
    <x v="0"/>
  </r>
  <r>
    <x v="1231"/>
    <x v="1231"/>
    <x v="1230"/>
    <n v="5000"/>
    <x v="117"/>
    <x v="1"/>
    <s v="US"/>
    <x v="0"/>
    <x v="1231"/>
    <x v="1231"/>
    <x v="0"/>
    <x v="78"/>
    <x v="1"/>
    <s v="music/world music"/>
    <x v="50"/>
    <x v="121"/>
    <x v="4"/>
    <x v="21"/>
    <x v="1231"/>
    <x v="1231"/>
    <x v="0"/>
  </r>
  <r>
    <x v="1232"/>
    <x v="1232"/>
    <x v="1231"/>
    <n v="5000"/>
    <x v="130"/>
    <x v="1"/>
    <s v="US"/>
    <x v="0"/>
    <x v="1232"/>
    <x v="1232"/>
    <x v="0"/>
    <x v="29"/>
    <x v="1"/>
    <s v="music/world music"/>
    <x v="60"/>
    <x v="375"/>
    <x v="4"/>
    <x v="21"/>
    <x v="1232"/>
    <x v="1232"/>
    <x v="0"/>
  </r>
  <r>
    <x v="1233"/>
    <x v="1233"/>
    <x v="1232"/>
    <n v="1000"/>
    <x v="851"/>
    <x v="1"/>
    <s v="US"/>
    <x v="0"/>
    <x v="1233"/>
    <x v="1233"/>
    <x v="0"/>
    <x v="79"/>
    <x v="1"/>
    <s v="music/world music"/>
    <x v="81"/>
    <x v="845"/>
    <x v="4"/>
    <x v="21"/>
    <x v="1233"/>
    <x v="1233"/>
    <x v="0"/>
  </r>
  <r>
    <x v="1234"/>
    <x v="1234"/>
    <x v="1233"/>
    <n v="50000"/>
    <x v="117"/>
    <x v="1"/>
    <s v="GB"/>
    <x v="1"/>
    <x v="1234"/>
    <x v="1234"/>
    <x v="0"/>
    <x v="78"/>
    <x v="1"/>
    <s v="music/world music"/>
    <x v="50"/>
    <x v="121"/>
    <x v="4"/>
    <x v="21"/>
    <x v="1234"/>
    <x v="1234"/>
    <x v="0"/>
  </r>
  <r>
    <x v="1235"/>
    <x v="1235"/>
    <x v="1234"/>
    <n v="7534"/>
    <x v="852"/>
    <x v="1"/>
    <s v="US"/>
    <x v="0"/>
    <x v="1235"/>
    <x v="1235"/>
    <x v="0"/>
    <x v="79"/>
    <x v="1"/>
    <s v="music/world music"/>
    <x v="56"/>
    <x v="431"/>
    <x v="4"/>
    <x v="21"/>
    <x v="1235"/>
    <x v="1235"/>
    <x v="0"/>
  </r>
  <r>
    <x v="1236"/>
    <x v="1236"/>
    <x v="1235"/>
    <n v="2500"/>
    <x v="117"/>
    <x v="1"/>
    <s v="US"/>
    <x v="0"/>
    <x v="1236"/>
    <x v="1236"/>
    <x v="0"/>
    <x v="78"/>
    <x v="1"/>
    <s v="music/world music"/>
    <x v="50"/>
    <x v="121"/>
    <x v="4"/>
    <x v="21"/>
    <x v="1236"/>
    <x v="1236"/>
    <x v="0"/>
  </r>
  <r>
    <x v="1237"/>
    <x v="1237"/>
    <x v="1236"/>
    <n v="25000"/>
    <x v="117"/>
    <x v="1"/>
    <s v="US"/>
    <x v="0"/>
    <x v="1237"/>
    <x v="1237"/>
    <x v="0"/>
    <x v="78"/>
    <x v="1"/>
    <s v="music/world music"/>
    <x v="50"/>
    <x v="121"/>
    <x v="4"/>
    <x v="21"/>
    <x v="1237"/>
    <x v="1237"/>
    <x v="0"/>
  </r>
  <r>
    <x v="1238"/>
    <x v="1238"/>
    <x v="1237"/>
    <n v="1000"/>
    <x v="853"/>
    <x v="1"/>
    <s v="US"/>
    <x v="0"/>
    <x v="1238"/>
    <x v="1238"/>
    <x v="0"/>
    <x v="83"/>
    <x v="1"/>
    <s v="music/world music"/>
    <x v="82"/>
    <x v="881"/>
    <x v="4"/>
    <x v="21"/>
    <x v="1238"/>
    <x v="1238"/>
    <x v="0"/>
  </r>
  <r>
    <x v="1239"/>
    <x v="1239"/>
    <x v="1238"/>
    <n v="2500"/>
    <x v="117"/>
    <x v="1"/>
    <s v="US"/>
    <x v="0"/>
    <x v="1239"/>
    <x v="1239"/>
    <x v="0"/>
    <x v="78"/>
    <x v="1"/>
    <s v="music/world music"/>
    <x v="50"/>
    <x v="121"/>
    <x v="4"/>
    <x v="21"/>
    <x v="1239"/>
    <x v="1239"/>
    <x v="0"/>
  </r>
  <r>
    <x v="1240"/>
    <x v="1240"/>
    <x v="1239"/>
    <n v="8000"/>
    <x v="854"/>
    <x v="1"/>
    <s v="US"/>
    <x v="0"/>
    <x v="1240"/>
    <x v="1240"/>
    <x v="0"/>
    <x v="22"/>
    <x v="1"/>
    <s v="music/world music"/>
    <x v="56"/>
    <x v="882"/>
    <x v="4"/>
    <x v="21"/>
    <x v="1240"/>
    <x v="1240"/>
    <x v="0"/>
  </r>
  <r>
    <x v="1241"/>
    <x v="1241"/>
    <x v="1240"/>
    <n v="5000"/>
    <x v="855"/>
    <x v="1"/>
    <s v="US"/>
    <x v="0"/>
    <x v="1241"/>
    <x v="1241"/>
    <x v="0"/>
    <x v="69"/>
    <x v="1"/>
    <s v="music/world music"/>
    <x v="76"/>
    <x v="883"/>
    <x v="4"/>
    <x v="21"/>
    <x v="1241"/>
    <x v="1241"/>
    <x v="0"/>
  </r>
  <r>
    <x v="1242"/>
    <x v="1242"/>
    <x v="1241"/>
    <n v="911"/>
    <x v="139"/>
    <x v="1"/>
    <s v="US"/>
    <x v="0"/>
    <x v="1242"/>
    <x v="1242"/>
    <x v="0"/>
    <x v="29"/>
    <x v="1"/>
    <s v="music/world music"/>
    <x v="60"/>
    <x v="144"/>
    <x v="4"/>
    <x v="21"/>
    <x v="1242"/>
    <x v="1242"/>
    <x v="0"/>
  </r>
  <r>
    <x v="1243"/>
    <x v="1243"/>
    <x v="1242"/>
    <n v="12000"/>
    <x v="856"/>
    <x v="1"/>
    <s v="US"/>
    <x v="0"/>
    <x v="1243"/>
    <x v="1243"/>
    <x v="0"/>
    <x v="44"/>
    <x v="1"/>
    <s v="music/world music"/>
    <x v="51"/>
    <x v="884"/>
    <x v="4"/>
    <x v="21"/>
    <x v="1243"/>
    <x v="1243"/>
    <x v="0"/>
  </r>
  <r>
    <x v="1244"/>
    <x v="1244"/>
    <x v="1243"/>
    <n v="2000"/>
    <x v="857"/>
    <x v="0"/>
    <s v="US"/>
    <x v="0"/>
    <x v="1244"/>
    <x v="1244"/>
    <x v="1"/>
    <x v="43"/>
    <x v="0"/>
    <s v="music/rock"/>
    <x v="3"/>
    <x v="885"/>
    <x v="4"/>
    <x v="11"/>
    <x v="1244"/>
    <x v="1244"/>
    <x v="0"/>
  </r>
  <r>
    <x v="1245"/>
    <x v="1245"/>
    <x v="1244"/>
    <n v="2000"/>
    <x v="858"/>
    <x v="0"/>
    <s v="US"/>
    <x v="0"/>
    <x v="1245"/>
    <x v="1245"/>
    <x v="1"/>
    <x v="57"/>
    <x v="0"/>
    <s v="music/rock"/>
    <x v="28"/>
    <x v="886"/>
    <x v="4"/>
    <x v="11"/>
    <x v="1245"/>
    <x v="1245"/>
    <x v="0"/>
  </r>
  <r>
    <x v="1246"/>
    <x v="1246"/>
    <x v="1245"/>
    <n v="2000"/>
    <x v="859"/>
    <x v="0"/>
    <s v="US"/>
    <x v="0"/>
    <x v="1246"/>
    <x v="1246"/>
    <x v="1"/>
    <x v="162"/>
    <x v="0"/>
    <s v="music/rock"/>
    <x v="16"/>
    <x v="887"/>
    <x v="4"/>
    <x v="11"/>
    <x v="1246"/>
    <x v="1246"/>
    <x v="0"/>
  </r>
  <r>
    <x v="1247"/>
    <x v="1247"/>
    <x v="1246"/>
    <n v="3500"/>
    <x v="860"/>
    <x v="0"/>
    <s v="US"/>
    <x v="0"/>
    <x v="1247"/>
    <x v="1247"/>
    <x v="1"/>
    <x v="133"/>
    <x v="0"/>
    <s v="music/rock"/>
    <x v="108"/>
    <x v="888"/>
    <x v="4"/>
    <x v="11"/>
    <x v="1247"/>
    <x v="1247"/>
    <x v="0"/>
  </r>
  <r>
    <x v="1248"/>
    <x v="1248"/>
    <x v="1247"/>
    <n v="2500"/>
    <x v="861"/>
    <x v="0"/>
    <s v="US"/>
    <x v="0"/>
    <x v="1248"/>
    <x v="1248"/>
    <x v="1"/>
    <x v="211"/>
    <x v="0"/>
    <s v="music/rock"/>
    <x v="143"/>
    <x v="889"/>
    <x v="4"/>
    <x v="11"/>
    <x v="1248"/>
    <x v="1248"/>
    <x v="0"/>
  </r>
  <r>
    <x v="1249"/>
    <x v="1249"/>
    <x v="1248"/>
    <n v="5000"/>
    <x v="862"/>
    <x v="0"/>
    <s v="US"/>
    <x v="0"/>
    <x v="1249"/>
    <x v="1249"/>
    <x v="1"/>
    <x v="75"/>
    <x v="0"/>
    <s v="music/rock"/>
    <x v="3"/>
    <x v="890"/>
    <x v="4"/>
    <x v="11"/>
    <x v="1249"/>
    <x v="1249"/>
    <x v="0"/>
  </r>
  <r>
    <x v="1250"/>
    <x v="1250"/>
    <x v="1249"/>
    <n v="30000"/>
    <x v="863"/>
    <x v="0"/>
    <s v="US"/>
    <x v="0"/>
    <x v="1250"/>
    <x v="1250"/>
    <x v="1"/>
    <x v="278"/>
    <x v="0"/>
    <s v="music/rock"/>
    <x v="177"/>
    <x v="891"/>
    <x v="4"/>
    <x v="11"/>
    <x v="1250"/>
    <x v="1250"/>
    <x v="0"/>
  </r>
  <r>
    <x v="1251"/>
    <x v="1251"/>
    <x v="1250"/>
    <n v="6000"/>
    <x v="864"/>
    <x v="0"/>
    <s v="US"/>
    <x v="0"/>
    <x v="1251"/>
    <x v="1251"/>
    <x v="1"/>
    <x v="142"/>
    <x v="0"/>
    <s v="music/rock"/>
    <x v="21"/>
    <x v="892"/>
    <x v="4"/>
    <x v="11"/>
    <x v="1251"/>
    <x v="1251"/>
    <x v="0"/>
  </r>
  <r>
    <x v="1252"/>
    <x v="1252"/>
    <x v="1251"/>
    <n v="3500"/>
    <x v="865"/>
    <x v="0"/>
    <s v="US"/>
    <x v="0"/>
    <x v="1252"/>
    <x v="1252"/>
    <x v="1"/>
    <x v="261"/>
    <x v="0"/>
    <s v="music/rock"/>
    <x v="178"/>
    <x v="893"/>
    <x v="4"/>
    <x v="11"/>
    <x v="1252"/>
    <x v="1252"/>
    <x v="0"/>
  </r>
  <r>
    <x v="1253"/>
    <x v="1253"/>
    <x v="1252"/>
    <n v="10"/>
    <x v="866"/>
    <x v="0"/>
    <s v="US"/>
    <x v="0"/>
    <x v="1253"/>
    <x v="1253"/>
    <x v="1"/>
    <x v="279"/>
    <x v="0"/>
    <s v="music/rock"/>
    <x v="179"/>
    <x v="894"/>
    <x v="4"/>
    <x v="11"/>
    <x v="1253"/>
    <x v="1253"/>
    <x v="0"/>
  </r>
  <r>
    <x v="1254"/>
    <x v="1254"/>
    <x v="1253"/>
    <n v="6700"/>
    <x v="867"/>
    <x v="0"/>
    <s v="US"/>
    <x v="0"/>
    <x v="1254"/>
    <x v="1254"/>
    <x v="1"/>
    <x v="261"/>
    <x v="0"/>
    <s v="music/rock"/>
    <x v="171"/>
    <x v="895"/>
    <x v="4"/>
    <x v="11"/>
    <x v="1254"/>
    <x v="1254"/>
    <x v="0"/>
  </r>
  <r>
    <x v="1255"/>
    <x v="1255"/>
    <x v="1254"/>
    <n v="3000"/>
    <x v="868"/>
    <x v="0"/>
    <s v="US"/>
    <x v="0"/>
    <x v="1255"/>
    <x v="1255"/>
    <x v="1"/>
    <x v="280"/>
    <x v="0"/>
    <s v="music/rock"/>
    <x v="180"/>
    <x v="896"/>
    <x v="4"/>
    <x v="11"/>
    <x v="1255"/>
    <x v="1255"/>
    <x v="0"/>
  </r>
  <r>
    <x v="1256"/>
    <x v="1256"/>
    <x v="1255"/>
    <n v="30000"/>
    <x v="869"/>
    <x v="0"/>
    <s v="US"/>
    <x v="0"/>
    <x v="1256"/>
    <x v="1256"/>
    <x v="1"/>
    <x v="281"/>
    <x v="0"/>
    <s v="music/rock"/>
    <x v="90"/>
    <x v="897"/>
    <x v="4"/>
    <x v="11"/>
    <x v="1256"/>
    <x v="1256"/>
    <x v="0"/>
  </r>
  <r>
    <x v="1257"/>
    <x v="1257"/>
    <x v="1256"/>
    <n v="5500"/>
    <x v="870"/>
    <x v="0"/>
    <s v="US"/>
    <x v="0"/>
    <x v="1257"/>
    <x v="1257"/>
    <x v="1"/>
    <x v="282"/>
    <x v="0"/>
    <s v="music/rock"/>
    <x v="181"/>
    <x v="898"/>
    <x v="4"/>
    <x v="11"/>
    <x v="1257"/>
    <x v="1257"/>
    <x v="0"/>
  </r>
  <r>
    <x v="1258"/>
    <x v="1258"/>
    <x v="1257"/>
    <n v="12000"/>
    <x v="871"/>
    <x v="0"/>
    <s v="US"/>
    <x v="0"/>
    <x v="1258"/>
    <x v="1258"/>
    <x v="1"/>
    <x v="283"/>
    <x v="0"/>
    <s v="music/rock"/>
    <x v="182"/>
    <x v="899"/>
    <x v="4"/>
    <x v="11"/>
    <x v="1258"/>
    <x v="1258"/>
    <x v="0"/>
  </r>
  <r>
    <x v="1259"/>
    <x v="1259"/>
    <x v="1258"/>
    <n v="2500"/>
    <x v="872"/>
    <x v="0"/>
    <s v="US"/>
    <x v="0"/>
    <x v="1259"/>
    <x v="1259"/>
    <x v="1"/>
    <x v="93"/>
    <x v="0"/>
    <s v="music/rock"/>
    <x v="3"/>
    <x v="900"/>
    <x v="4"/>
    <x v="11"/>
    <x v="1259"/>
    <x v="1259"/>
    <x v="0"/>
  </r>
  <r>
    <x v="1260"/>
    <x v="1260"/>
    <x v="1259"/>
    <n v="3300"/>
    <x v="873"/>
    <x v="0"/>
    <s v="US"/>
    <x v="0"/>
    <x v="1260"/>
    <x v="1260"/>
    <x v="1"/>
    <x v="142"/>
    <x v="0"/>
    <s v="music/rock"/>
    <x v="35"/>
    <x v="901"/>
    <x v="4"/>
    <x v="11"/>
    <x v="1260"/>
    <x v="1260"/>
    <x v="0"/>
  </r>
  <r>
    <x v="1261"/>
    <x v="1261"/>
    <x v="1260"/>
    <n v="2000"/>
    <x v="874"/>
    <x v="0"/>
    <s v="US"/>
    <x v="0"/>
    <x v="1261"/>
    <x v="1261"/>
    <x v="1"/>
    <x v="47"/>
    <x v="0"/>
    <s v="music/rock"/>
    <x v="7"/>
    <x v="902"/>
    <x v="4"/>
    <x v="11"/>
    <x v="1261"/>
    <x v="1261"/>
    <x v="0"/>
  </r>
  <r>
    <x v="1262"/>
    <x v="1262"/>
    <x v="1261"/>
    <n v="6500"/>
    <x v="875"/>
    <x v="0"/>
    <s v="CA"/>
    <x v="5"/>
    <x v="1262"/>
    <x v="1262"/>
    <x v="1"/>
    <x v="217"/>
    <x v="0"/>
    <s v="music/rock"/>
    <x v="105"/>
    <x v="903"/>
    <x v="4"/>
    <x v="11"/>
    <x v="1262"/>
    <x v="1262"/>
    <x v="0"/>
  </r>
  <r>
    <x v="1263"/>
    <x v="1263"/>
    <x v="1262"/>
    <n v="1500"/>
    <x v="137"/>
    <x v="0"/>
    <s v="US"/>
    <x v="0"/>
    <x v="1263"/>
    <x v="1263"/>
    <x v="1"/>
    <x v="14"/>
    <x v="0"/>
    <s v="music/rock"/>
    <x v="17"/>
    <x v="904"/>
    <x v="4"/>
    <x v="11"/>
    <x v="1263"/>
    <x v="1263"/>
    <x v="0"/>
  </r>
  <r>
    <x v="1264"/>
    <x v="1264"/>
    <x v="1263"/>
    <n v="650"/>
    <x v="876"/>
    <x v="0"/>
    <s v="US"/>
    <x v="0"/>
    <x v="1264"/>
    <x v="1264"/>
    <x v="1"/>
    <x v="69"/>
    <x v="0"/>
    <s v="music/rock"/>
    <x v="183"/>
    <x v="905"/>
    <x v="4"/>
    <x v="11"/>
    <x v="1264"/>
    <x v="1264"/>
    <x v="0"/>
  </r>
  <r>
    <x v="1265"/>
    <x v="1265"/>
    <x v="1264"/>
    <n v="3500"/>
    <x v="877"/>
    <x v="0"/>
    <s v="US"/>
    <x v="0"/>
    <x v="1265"/>
    <x v="1265"/>
    <x v="1"/>
    <x v="36"/>
    <x v="0"/>
    <s v="music/rock"/>
    <x v="17"/>
    <x v="906"/>
    <x v="4"/>
    <x v="11"/>
    <x v="1265"/>
    <x v="1265"/>
    <x v="0"/>
  </r>
  <r>
    <x v="1266"/>
    <x v="1266"/>
    <x v="1265"/>
    <n v="9500"/>
    <x v="878"/>
    <x v="0"/>
    <s v="US"/>
    <x v="0"/>
    <x v="1266"/>
    <x v="1266"/>
    <x v="1"/>
    <x v="133"/>
    <x v="0"/>
    <s v="music/rock"/>
    <x v="8"/>
    <x v="907"/>
    <x v="4"/>
    <x v="11"/>
    <x v="1266"/>
    <x v="1266"/>
    <x v="0"/>
  </r>
  <r>
    <x v="1267"/>
    <x v="1267"/>
    <x v="1266"/>
    <n v="22000"/>
    <x v="879"/>
    <x v="0"/>
    <s v="US"/>
    <x v="0"/>
    <x v="1267"/>
    <x v="1267"/>
    <x v="1"/>
    <x v="180"/>
    <x v="0"/>
    <s v="music/rock"/>
    <x v="21"/>
    <x v="908"/>
    <x v="4"/>
    <x v="11"/>
    <x v="1267"/>
    <x v="1267"/>
    <x v="0"/>
  </r>
  <r>
    <x v="1268"/>
    <x v="1268"/>
    <x v="1267"/>
    <n v="12000"/>
    <x v="704"/>
    <x v="0"/>
    <s v="US"/>
    <x v="0"/>
    <x v="1268"/>
    <x v="1268"/>
    <x v="1"/>
    <x v="0"/>
    <x v="0"/>
    <s v="music/rock"/>
    <x v="16"/>
    <x v="909"/>
    <x v="4"/>
    <x v="11"/>
    <x v="1268"/>
    <x v="1268"/>
    <x v="0"/>
  </r>
  <r>
    <x v="1269"/>
    <x v="1269"/>
    <x v="1268"/>
    <n v="18800"/>
    <x v="880"/>
    <x v="0"/>
    <s v="US"/>
    <x v="0"/>
    <x v="1269"/>
    <x v="1269"/>
    <x v="1"/>
    <x v="190"/>
    <x v="0"/>
    <s v="music/rock"/>
    <x v="15"/>
    <x v="910"/>
    <x v="4"/>
    <x v="11"/>
    <x v="1269"/>
    <x v="1269"/>
    <x v="0"/>
  </r>
  <r>
    <x v="1270"/>
    <x v="1270"/>
    <x v="1269"/>
    <n v="10000"/>
    <x v="881"/>
    <x v="0"/>
    <s v="US"/>
    <x v="0"/>
    <x v="1270"/>
    <x v="1270"/>
    <x v="1"/>
    <x v="39"/>
    <x v="0"/>
    <s v="music/rock"/>
    <x v="41"/>
    <x v="911"/>
    <x v="4"/>
    <x v="11"/>
    <x v="1270"/>
    <x v="1270"/>
    <x v="0"/>
  </r>
  <r>
    <x v="1271"/>
    <x v="1271"/>
    <x v="1270"/>
    <n v="7500"/>
    <x v="882"/>
    <x v="0"/>
    <s v="US"/>
    <x v="0"/>
    <x v="1271"/>
    <x v="1271"/>
    <x v="1"/>
    <x v="162"/>
    <x v="0"/>
    <s v="music/rock"/>
    <x v="21"/>
    <x v="912"/>
    <x v="4"/>
    <x v="11"/>
    <x v="1271"/>
    <x v="1271"/>
    <x v="0"/>
  </r>
  <r>
    <x v="1272"/>
    <x v="1272"/>
    <x v="1271"/>
    <n v="5000"/>
    <x v="883"/>
    <x v="0"/>
    <s v="US"/>
    <x v="0"/>
    <x v="1272"/>
    <x v="1272"/>
    <x v="1"/>
    <x v="33"/>
    <x v="0"/>
    <s v="music/rock"/>
    <x v="6"/>
    <x v="913"/>
    <x v="4"/>
    <x v="11"/>
    <x v="1272"/>
    <x v="1272"/>
    <x v="0"/>
  </r>
  <r>
    <x v="1273"/>
    <x v="1273"/>
    <x v="1272"/>
    <n v="4000"/>
    <x v="884"/>
    <x v="0"/>
    <s v="CA"/>
    <x v="5"/>
    <x v="1273"/>
    <x v="1273"/>
    <x v="1"/>
    <x v="241"/>
    <x v="0"/>
    <s v="music/rock"/>
    <x v="3"/>
    <x v="468"/>
    <x v="4"/>
    <x v="11"/>
    <x v="1273"/>
    <x v="1273"/>
    <x v="0"/>
  </r>
  <r>
    <x v="1274"/>
    <x v="1274"/>
    <x v="1273"/>
    <n v="25000"/>
    <x v="885"/>
    <x v="0"/>
    <s v="US"/>
    <x v="0"/>
    <x v="1274"/>
    <x v="1274"/>
    <x v="1"/>
    <x v="284"/>
    <x v="0"/>
    <s v="music/rock"/>
    <x v="19"/>
    <x v="914"/>
    <x v="4"/>
    <x v="11"/>
    <x v="1274"/>
    <x v="1274"/>
    <x v="0"/>
  </r>
  <r>
    <x v="1275"/>
    <x v="1275"/>
    <x v="1274"/>
    <n v="15000"/>
    <x v="886"/>
    <x v="0"/>
    <s v="US"/>
    <x v="0"/>
    <x v="1275"/>
    <x v="1275"/>
    <x v="1"/>
    <x v="285"/>
    <x v="0"/>
    <s v="music/rock"/>
    <x v="184"/>
    <x v="915"/>
    <x v="4"/>
    <x v="11"/>
    <x v="1275"/>
    <x v="1275"/>
    <x v="0"/>
  </r>
  <r>
    <x v="1276"/>
    <x v="1276"/>
    <x v="1275"/>
    <n v="3000"/>
    <x v="887"/>
    <x v="0"/>
    <s v="US"/>
    <x v="0"/>
    <x v="1276"/>
    <x v="1276"/>
    <x v="1"/>
    <x v="32"/>
    <x v="0"/>
    <s v="music/rock"/>
    <x v="3"/>
    <x v="916"/>
    <x v="4"/>
    <x v="11"/>
    <x v="1276"/>
    <x v="1276"/>
    <x v="0"/>
  </r>
  <r>
    <x v="1277"/>
    <x v="1277"/>
    <x v="1276"/>
    <n v="15000"/>
    <x v="888"/>
    <x v="0"/>
    <s v="US"/>
    <x v="0"/>
    <x v="1277"/>
    <x v="1277"/>
    <x v="1"/>
    <x v="286"/>
    <x v="0"/>
    <s v="music/rock"/>
    <x v="6"/>
    <x v="917"/>
    <x v="4"/>
    <x v="11"/>
    <x v="1277"/>
    <x v="1277"/>
    <x v="0"/>
  </r>
  <r>
    <x v="1278"/>
    <x v="1278"/>
    <x v="1277"/>
    <n v="6500"/>
    <x v="889"/>
    <x v="0"/>
    <s v="US"/>
    <x v="0"/>
    <x v="1278"/>
    <x v="1278"/>
    <x v="1"/>
    <x v="245"/>
    <x v="0"/>
    <s v="music/rock"/>
    <x v="19"/>
    <x v="918"/>
    <x v="4"/>
    <x v="11"/>
    <x v="1278"/>
    <x v="1278"/>
    <x v="0"/>
  </r>
  <r>
    <x v="1279"/>
    <x v="1279"/>
    <x v="1278"/>
    <n v="12516"/>
    <x v="890"/>
    <x v="0"/>
    <s v="US"/>
    <x v="0"/>
    <x v="1279"/>
    <x v="1279"/>
    <x v="1"/>
    <x v="143"/>
    <x v="0"/>
    <s v="music/rock"/>
    <x v="38"/>
    <x v="919"/>
    <x v="4"/>
    <x v="11"/>
    <x v="1279"/>
    <x v="1279"/>
    <x v="0"/>
  </r>
  <r>
    <x v="1280"/>
    <x v="1280"/>
    <x v="1279"/>
    <n v="15000"/>
    <x v="891"/>
    <x v="0"/>
    <s v="US"/>
    <x v="0"/>
    <x v="1280"/>
    <x v="1280"/>
    <x v="1"/>
    <x v="208"/>
    <x v="0"/>
    <s v="music/rock"/>
    <x v="38"/>
    <x v="920"/>
    <x v="4"/>
    <x v="11"/>
    <x v="1280"/>
    <x v="1280"/>
    <x v="0"/>
  </r>
  <r>
    <x v="1281"/>
    <x v="1281"/>
    <x v="1280"/>
    <n v="7000"/>
    <x v="892"/>
    <x v="0"/>
    <s v="US"/>
    <x v="0"/>
    <x v="1281"/>
    <x v="1281"/>
    <x v="1"/>
    <x v="142"/>
    <x v="0"/>
    <s v="music/rock"/>
    <x v="38"/>
    <x v="921"/>
    <x v="4"/>
    <x v="11"/>
    <x v="1281"/>
    <x v="1281"/>
    <x v="0"/>
  </r>
  <r>
    <x v="1282"/>
    <x v="1282"/>
    <x v="1281"/>
    <n v="15000"/>
    <x v="893"/>
    <x v="0"/>
    <s v="US"/>
    <x v="0"/>
    <x v="1282"/>
    <x v="1282"/>
    <x v="1"/>
    <x v="220"/>
    <x v="0"/>
    <s v="music/rock"/>
    <x v="39"/>
    <x v="922"/>
    <x v="4"/>
    <x v="11"/>
    <x v="1282"/>
    <x v="1282"/>
    <x v="0"/>
  </r>
  <r>
    <x v="1283"/>
    <x v="1283"/>
    <x v="1282"/>
    <n v="1000"/>
    <x v="894"/>
    <x v="0"/>
    <s v="US"/>
    <x v="0"/>
    <x v="1283"/>
    <x v="1283"/>
    <x v="1"/>
    <x v="19"/>
    <x v="0"/>
    <s v="music/rock"/>
    <x v="185"/>
    <x v="923"/>
    <x v="4"/>
    <x v="11"/>
    <x v="1283"/>
    <x v="1283"/>
    <x v="0"/>
  </r>
  <r>
    <x v="1284"/>
    <x v="1284"/>
    <x v="1283"/>
    <n v="2000"/>
    <x v="895"/>
    <x v="0"/>
    <s v="US"/>
    <x v="0"/>
    <x v="1284"/>
    <x v="1284"/>
    <x v="0"/>
    <x v="162"/>
    <x v="0"/>
    <s v="theater/plays"/>
    <x v="7"/>
    <x v="774"/>
    <x v="1"/>
    <x v="6"/>
    <x v="1284"/>
    <x v="1284"/>
    <x v="0"/>
  </r>
  <r>
    <x v="1285"/>
    <x v="1285"/>
    <x v="1284"/>
    <n v="2000"/>
    <x v="896"/>
    <x v="0"/>
    <s v="GB"/>
    <x v="1"/>
    <x v="1285"/>
    <x v="1285"/>
    <x v="0"/>
    <x v="287"/>
    <x v="0"/>
    <s v="theater/plays"/>
    <x v="21"/>
    <x v="924"/>
    <x v="1"/>
    <x v="6"/>
    <x v="1285"/>
    <x v="1285"/>
    <x v="0"/>
  </r>
  <r>
    <x v="1286"/>
    <x v="1286"/>
    <x v="1285"/>
    <n v="1500"/>
    <x v="897"/>
    <x v="0"/>
    <s v="GB"/>
    <x v="1"/>
    <x v="1286"/>
    <x v="1286"/>
    <x v="0"/>
    <x v="9"/>
    <x v="0"/>
    <s v="theater/plays"/>
    <x v="29"/>
    <x v="925"/>
    <x v="1"/>
    <x v="6"/>
    <x v="1286"/>
    <x v="1286"/>
    <x v="0"/>
  </r>
  <r>
    <x v="1287"/>
    <x v="1287"/>
    <x v="1286"/>
    <n v="250"/>
    <x v="898"/>
    <x v="0"/>
    <s v="GB"/>
    <x v="1"/>
    <x v="1287"/>
    <x v="1287"/>
    <x v="0"/>
    <x v="20"/>
    <x v="0"/>
    <s v="theater/plays"/>
    <x v="186"/>
    <x v="926"/>
    <x v="1"/>
    <x v="6"/>
    <x v="1287"/>
    <x v="1287"/>
    <x v="0"/>
  </r>
  <r>
    <x v="1288"/>
    <x v="1288"/>
    <x v="1287"/>
    <n v="4000"/>
    <x v="899"/>
    <x v="0"/>
    <s v="US"/>
    <x v="0"/>
    <x v="1288"/>
    <x v="1288"/>
    <x v="0"/>
    <x v="42"/>
    <x v="0"/>
    <s v="theater/plays"/>
    <x v="8"/>
    <x v="927"/>
    <x v="1"/>
    <x v="6"/>
    <x v="1288"/>
    <x v="1288"/>
    <x v="0"/>
  </r>
  <r>
    <x v="1289"/>
    <x v="1289"/>
    <x v="1288"/>
    <n v="1500"/>
    <x v="367"/>
    <x v="0"/>
    <s v="US"/>
    <x v="0"/>
    <x v="1289"/>
    <x v="1289"/>
    <x v="0"/>
    <x v="47"/>
    <x v="0"/>
    <s v="theater/plays"/>
    <x v="105"/>
    <x v="928"/>
    <x v="1"/>
    <x v="6"/>
    <x v="1289"/>
    <x v="1289"/>
    <x v="0"/>
  </r>
  <r>
    <x v="1290"/>
    <x v="1290"/>
    <x v="1289"/>
    <n v="3500"/>
    <x v="900"/>
    <x v="0"/>
    <s v="US"/>
    <x v="0"/>
    <x v="1290"/>
    <x v="1290"/>
    <x v="0"/>
    <x v="48"/>
    <x v="0"/>
    <s v="theater/plays"/>
    <x v="15"/>
    <x v="929"/>
    <x v="1"/>
    <x v="6"/>
    <x v="1290"/>
    <x v="1290"/>
    <x v="0"/>
  </r>
  <r>
    <x v="1291"/>
    <x v="1291"/>
    <x v="1290"/>
    <n v="3000"/>
    <x v="901"/>
    <x v="0"/>
    <s v="US"/>
    <x v="0"/>
    <x v="1291"/>
    <x v="1291"/>
    <x v="0"/>
    <x v="288"/>
    <x v="0"/>
    <s v="theater/plays"/>
    <x v="91"/>
    <x v="930"/>
    <x v="1"/>
    <x v="6"/>
    <x v="1291"/>
    <x v="1291"/>
    <x v="0"/>
  </r>
  <r>
    <x v="1292"/>
    <x v="1292"/>
    <x v="1291"/>
    <n v="1700"/>
    <x v="902"/>
    <x v="0"/>
    <s v="GB"/>
    <x v="1"/>
    <x v="1292"/>
    <x v="1292"/>
    <x v="0"/>
    <x v="47"/>
    <x v="0"/>
    <s v="theater/plays"/>
    <x v="5"/>
    <x v="931"/>
    <x v="1"/>
    <x v="6"/>
    <x v="1292"/>
    <x v="1292"/>
    <x v="0"/>
  </r>
  <r>
    <x v="1293"/>
    <x v="1293"/>
    <x v="1292"/>
    <n v="15000"/>
    <x v="903"/>
    <x v="0"/>
    <s v="US"/>
    <x v="0"/>
    <x v="1293"/>
    <x v="1293"/>
    <x v="0"/>
    <x v="148"/>
    <x v="0"/>
    <s v="theater/plays"/>
    <x v="21"/>
    <x v="932"/>
    <x v="1"/>
    <x v="6"/>
    <x v="1293"/>
    <x v="1293"/>
    <x v="0"/>
  </r>
  <r>
    <x v="1294"/>
    <x v="1294"/>
    <x v="1293"/>
    <n v="500"/>
    <x v="904"/>
    <x v="0"/>
    <s v="GB"/>
    <x v="1"/>
    <x v="1294"/>
    <x v="1294"/>
    <x v="0"/>
    <x v="19"/>
    <x v="0"/>
    <s v="theater/plays"/>
    <x v="108"/>
    <x v="933"/>
    <x v="1"/>
    <x v="6"/>
    <x v="1294"/>
    <x v="1294"/>
    <x v="0"/>
  </r>
  <r>
    <x v="1295"/>
    <x v="1295"/>
    <x v="1294"/>
    <n v="2500"/>
    <x v="905"/>
    <x v="0"/>
    <s v="GB"/>
    <x v="1"/>
    <x v="1295"/>
    <x v="1295"/>
    <x v="0"/>
    <x v="31"/>
    <x v="0"/>
    <s v="theater/plays"/>
    <x v="21"/>
    <x v="934"/>
    <x v="1"/>
    <x v="6"/>
    <x v="1295"/>
    <x v="1295"/>
    <x v="0"/>
  </r>
  <r>
    <x v="1296"/>
    <x v="1296"/>
    <x v="1295"/>
    <n v="850"/>
    <x v="647"/>
    <x v="0"/>
    <s v="GB"/>
    <x v="1"/>
    <x v="1296"/>
    <x v="1296"/>
    <x v="0"/>
    <x v="23"/>
    <x v="0"/>
    <s v="theater/plays"/>
    <x v="48"/>
    <x v="935"/>
    <x v="1"/>
    <x v="6"/>
    <x v="1296"/>
    <x v="1296"/>
    <x v="0"/>
  </r>
  <r>
    <x v="1297"/>
    <x v="1297"/>
    <x v="1296"/>
    <n v="20000"/>
    <x v="906"/>
    <x v="0"/>
    <s v="US"/>
    <x v="0"/>
    <x v="1297"/>
    <x v="1297"/>
    <x v="0"/>
    <x v="146"/>
    <x v="0"/>
    <s v="theater/plays"/>
    <x v="5"/>
    <x v="936"/>
    <x v="1"/>
    <x v="6"/>
    <x v="1297"/>
    <x v="1297"/>
    <x v="0"/>
  </r>
  <r>
    <x v="1298"/>
    <x v="1298"/>
    <x v="1297"/>
    <n v="2000"/>
    <x v="907"/>
    <x v="0"/>
    <s v="GB"/>
    <x v="1"/>
    <x v="1298"/>
    <x v="1298"/>
    <x v="0"/>
    <x v="51"/>
    <x v="0"/>
    <s v="theater/plays"/>
    <x v="2"/>
    <x v="937"/>
    <x v="1"/>
    <x v="6"/>
    <x v="1298"/>
    <x v="1298"/>
    <x v="0"/>
  </r>
  <r>
    <x v="1299"/>
    <x v="1299"/>
    <x v="1298"/>
    <n v="3500"/>
    <x v="908"/>
    <x v="0"/>
    <s v="US"/>
    <x v="0"/>
    <x v="1299"/>
    <x v="1299"/>
    <x v="0"/>
    <x v="58"/>
    <x v="0"/>
    <s v="theater/plays"/>
    <x v="39"/>
    <x v="938"/>
    <x v="1"/>
    <x v="6"/>
    <x v="1299"/>
    <x v="1299"/>
    <x v="0"/>
  </r>
  <r>
    <x v="1300"/>
    <x v="1300"/>
    <x v="1299"/>
    <n v="3000"/>
    <x v="909"/>
    <x v="0"/>
    <s v="US"/>
    <x v="0"/>
    <x v="1300"/>
    <x v="1300"/>
    <x v="0"/>
    <x v="54"/>
    <x v="0"/>
    <s v="theater/plays"/>
    <x v="165"/>
    <x v="939"/>
    <x v="1"/>
    <x v="6"/>
    <x v="1300"/>
    <x v="1300"/>
    <x v="0"/>
  </r>
  <r>
    <x v="1301"/>
    <x v="1301"/>
    <x v="1300"/>
    <n v="2000"/>
    <x v="910"/>
    <x v="0"/>
    <s v="US"/>
    <x v="0"/>
    <x v="1301"/>
    <x v="1301"/>
    <x v="0"/>
    <x v="60"/>
    <x v="0"/>
    <s v="theater/plays"/>
    <x v="33"/>
    <x v="940"/>
    <x v="1"/>
    <x v="6"/>
    <x v="1301"/>
    <x v="1301"/>
    <x v="0"/>
  </r>
  <r>
    <x v="1302"/>
    <x v="1302"/>
    <x v="1301"/>
    <n v="2500"/>
    <x v="911"/>
    <x v="0"/>
    <s v="US"/>
    <x v="0"/>
    <x v="1302"/>
    <x v="1302"/>
    <x v="0"/>
    <x v="133"/>
    <x v="0"/>
    <s v="theater/plays"/>
    <x v="8"/>
    <x v="73"/>
    <x v="1"/>
    <x v="6"/>
    <x v="1302"/>
    <x v="1302"/>
    <x v="0"/>
  </r>
  <r>
    <x v="1303"/>
    <x v="1303"/>
    <x v="1302"/>
    <n v="3500"/>
    <x v="912"/>
    <x v="0"/>
    <s v="GB"/>
    <x v="1"/>
    <x v="1303"/>
    <x v="1303"/>
    <x v="0"/>
    <x v="52"/>
    <x v="0"/>
    <s v="theater/plays"/>
    <x v="22"/>
    <x v="941"/>
    <x v="1"/>
    <x v="6"/>
    <x v="1303"/>
    <x v="1303"/>
    <x v="0"/>
  </r>
  <r>
    <x v="1304"/>
    <x v="1304"/>
    <x v="1303"/>
    <n v="40000"/>
    <x v="913"/>
    <x v="1"/>
    <s v="GB"/>
    <x v="1"/>
    <x v="1304"/>
    <x v="1304"/>
    <x v="0"/>
    <x v="201"/>
    <x v="1"/>
    <s v="technology/wearables"/>
    <x v="67"/>
    <x v="942"/>
    <x v="2"/>
    <x v="8"/>
    <x v="1304"/>
    <x v="1304"/>
    <x v="0"/>
  </r>
  <r>
    <x v="1305"/>
    <x v="1305"/>
    <x v="1304"/>
    <n v="30000"/>
    <x v="914"/>
    <x v="1"/>
    <s v="US"/>
    <x v="0"/>
    <x v="1305"/>
    <x v="1305"/>
    <x v="0"/>
    <x v="48"/>
    <x v="1"/>
    <s v="technology/wearables"/>
    <x v="73"/>
    <x v="330"/>
    <x v="2"/>
    <x v="8"/>
    <x v="1305"/>
    <x v="1305"/>
    <x v="0"/>
  </r>
  <r>
    <x v="1306"/>
    <x v="1306"/>
    <x v="1305"/>
    <n v="110000"/>
    <x v="915"/>
    <x v="1"/>
    <s v="US"/>
    <x v="0"/>
    <x v="1306"/>
    <x v="1306"/>
    <x v="0"/>
    <x v="289"/>
    <x v="1"/>
    <s v="technology/wearables"/>
    <x v="187"/>
    <x v="943"/>
    <x v="2"/>
    <x v="8"/>
    <x v="1306"/>
    <x v="1306"/>
    <x v="0"/>
  </r>
  <r>
    <x v="1307"/>
    <x v="1307"/>
    <x v="1306"/>
    <n v="50000"/>
    <x v="916"/>
    <x v="1"/>
    <s v="US"/>
    <x v="0"/>
    <x v="1307"/>
    <x v="1307"/>
    <x v="0"/>
    <x v="43"/>
    <x v="1"/>
    <s v="technology/wearables"/>
    <x v="81"/>
    <x v="944"/>
    <x v="2"/>
    <x v="8"/>
    <x v="1307"/>
    <x v="1307"/>
    <x v="0"/>
  </r>
  <r>
    <x v="1308"/>
    <x v="1308"/>
    <x v="1307"/>
    <n v="10000"/>
    <x v="917"/>
    <x v="1"/>
    <s v="US"/>
    <x v="0"/>
    <x v="1308"/>
    <x v="1308"/>
    <x v="0"/>
    <x v="44"/>
    <x v="1"/>
    <s v="technology/wearables"/>
    <x v="57"/>
    <x v="945"/>
    <x v="2"/>
    <x v="8"/>
    <x v="1308"/>
    <x v="1308"/>
    <x v="0"/>
  </r>
  <r>
    <x v="1309"/>
    <x v="1309"/>
    <x v="1308"/>
    <n v="11500"/>
    <x v="918"/>
    <x v="1"/>
    <s v="US"/>
    <x v="0"/>
    <x v="1309"/>
    <x v="1309"/>
    <x v="0"/>
    <x v="2"/>
    <x v="1"/>
    <s v="technology/wearables"/>
    <x v="20"/>
    <x v="946"/>
    <x v="2"/>
    <x v="8"/>
    <x v="1309"/>
    <x v="1309"/>
    <x v="0"/>
  </r>
  <r>
    <x v="1310"/>
    <x v="1310"/>
    <x v="1309"/>
    <n v="20000"/>
    <x v="109"/>
    <x v="1"/>
    <s v="US"/>
    <x v="0"/>
    <x v="1310"/>
    <x v="1310"/>
    <x v="0"/>
    <x v="54"/>
    <x v="1"/>
    <s v="technology/wearables"/>
    <x v="63"/>
    <x v="947"/>
    <x v="2"/>
    <x v="8"/>
    <x v="1310"/>
    <x v="1310"/>
    <x v="0"/>
  </r>
  <r>
    <x v="1311"/>
    <x v="1311"/>
    <x v="1310"/>
    <n v="250000"/>
    <x v="919"/>
    <x v="1"/>
    <s v="US"/>
    <x v="0"/>
    <x v="1311"/>
    <x v="1311"/>
    <x v="0"/>
    <x v="61"/>
    <x v="1"/>
    <s v="technology/wearables"/>
    <x v="188"/>
    <x v="948"/>
    <x v="2"/>
    <x v="8"/>
    <x v="1311"/>
    <x v="1311"/>
    <x v="0"/>
  </r>
  <r>
    <x v="1312"/>
    <x v="1312"/>
    <x v="1311"/>
    <n v="4600"/>
    <x v="920"/>
    <x v="1"/>
    <s v="US"/>
    <x v="0"/>
    <x v="1312"/>
    <x v="1312"/>
    <x v="0"/>
    <x v="29"/>
    <x v="1"/>
    <s v="technology/wearables"/>
    <x v="60"/>
    <x v="138"/>
    <x v="2"/>
    <x v="8"/>
    <x v="1312"/>
    <x v="1312"/>
    <x v="0"/>
  </r>
  <r>
    <x v="1313"/>
    <x v="1313"/>
    <x v="1312"/>
    <n v="40000"/>
    <x v="921"/>
    <x v="1"/>
    <s v="US"/>
    <x v="0"/>
    <x v="1313"/>
    <x v="1313"/>
    <x v="0"/>
    <x v="259"/>
    <x v="1"/>
    <s v="technology/wearables"/>
    <x v="134"/>
    <x v="949"/>
    <x v="2"/>
    <x v="8"/>
    <x v="1313"/>
    <x v="1313"/>
    <x v="0"/>
  </r>
  <r>
    <x v="1314"/>
    <x v="1314"/>
    <x v="664"/>
    <n v="180000"/>
    <x v="922"/>
    <x v="1"/>
    <s v="US"/>
    <x v="0"/>
    <x v="1314"/>
    <x v="1314"/>
    <x v="0"/>
    <x v="202"/>
    <x v="1"/>
    <s v="technology/wearables"/>
    <x v="60"/>
    <x v="950"/>
    <x v="2"/>
    <x v="8"/>
    <x v="1314"/>
    <x v="1314"/>
    <x v="0"/>
  </r>
  <r>
    <x v="1315"/>
    <x v="1315"/>
    <x v="1313"/>
    <n v="100000"/>
    <x v="923"/>
    <x v="1"/>
    <s v="US"/>
    <x v="0"/>
    <x v="1315"/>
    <x v="1315"/>
    <x v="0"/>
    <x v="290"/>
    <x v="1"/>
    <s v="technology/wearables"/>
    <x v="67"/>
    <x v="951"/>
    <x v="2"/>
    <x v="8"/>
    <x v="1315"/>
    <x v="1315"/>
    <x v="0"/>
  </r>
  <r>
    <x v="1316"/>
    <x v="1316"/>
    <x v="1314"/>
    <n v="75000"/>
    <x v="116"/>
    <x v="1"/>
    <s v="US"/>
    <x v="0"/>
    <x v="1316"/>
    <x v="1316"/>
    <x v="0"/>
    <x v="29"/>
    <x v="1"/>
    <s v="technology/wearables"/>
    <x v="50"/>
    <x v="120"/>
    <x v="2"/>
    <x v="8"/>
    <x v="1316"/>
    <x v="1316"/>
    <x v="0"/>
  </r>
  <r>
    <x v="1317"/>
    <x v="1317"/>
    <x v="1315"/>
    <n v="200000"/>
    <x v="924"/>
    <x v="1"/>
    <s v="DK"/>
    <x v="7"/>
    <x v="1317"/>
    <x v="1317"/>
    <x v="0"/>
    <x v="10"/>
    <x v="1"/>
    <s v="technology/wearables"/>
    <x v="52"/>
    <x v="952"/>
    <x v="2"/>
    <x v="8"/>
    <x v="1317"/>
    <x v="1317"/>
    <x v="0"/>
  </r>
  <r>
    <x v="1318"/>
    <x v="1318"/>
    <x v="1316"/>
    <n v="40000"/>
    <x v="925"/>
    <x v="1"/>
    <s v="US"/>
    <x v="0"/>
    <x v="1318"/>
    <x v="1318"/>
    <x v="0"/>
    <x v="125"/>
    <x v="1"/>
    <s v="technology/wearables"/>
    <x v="77"/>
    <x v="953"/>
    <x v="2"/>
    <x v="8"/>
    <x v="1318"/>
    <x v="1318"/>
    <x v="0"/>
  </r>
  <r>
    <x v="1319"/>
    <x v="1319"/>
    <x v="1317"/>
    <n v="5800"/>
    <x v="926"/>
    <x v="1"/>
    <s v="GB"/>
    <x v="1"/>
    <x v="1319"/>
    <x v="1319"/>
    <x v="0"/>
    <x v="82"/>
    <x v="1"/>
    <s v="technology/wearables"/>
    <x v="77"/>
    <x v="954"/>
    <x v="2"/>
    <x v="8"/>
    <x v="1319"/>
    <x v="1319"/>
    <x v="0"/>
  </r>
  <r>
    <x v="1320"/>
    <x v="1320"/>
    <x v="1318"/>
    <n v="100000"/>
    <x v="927"/>
    <x v="1"/>
    <s v="NL"/>
    <x v="3"/>
    <x v="1320"/>
    <x v="1320"/>
    <x v="0"/>
    <x v="83"/>
    <x v="1"/>
    <s v="technology/wearables"/>
    <x v="60"/>
    <x v="955"/>
    <x v="2"/>
    <x v="8"/>
    <x v="1320"/>
    <x v="1320"/>
    <x v="0"/>
  </r>
  <r>
    <x v="1321"/>
    <x v="1321"/>
    <x v="1319"/>
    <n v="462000"/>
    <x v="928"/>
    <x v="1"/>
    <s v="SE"/>
    <x v="9"/>
    <x v="1321"/>
    <x v="1321"/>
    <x v="0"/>
    <x v="63"/>
    <x v="1"/>
    <s v="technology/wearables"/>
    <x v="60"/>
    <x v="956"/>
    <x v="2"/>
    <x v="8"/>
    <x v="1321"/>
    <x v="1321"/>
    <x v="0"/>
  </r>
  <r>
    <x v="1322"/>
    <x v="1322"/>
    <x v="1320"/>
    <n v="35000"/>
    <x v="437"/>
    <x v="1"/>
    <s v="GB"/>
    <x v="1"/>
    <x v="1322"/>
    <x v="1322"/>
    <x v="0"/>
    <x v="80"/>
    <x v="1"/>
    <s v="technology/wearables"/>
    <x v="50"/>
    <x v="717"/>
    <x v="2"/>
    <x v="8"/>
    <x v="1322"/>
    <x v="1322"/>
    <x v="0"/>
  </r>
  <r>
    <x v="1323"/>
    <x v="1323"/>
    <x v="1321"/>
    <n v="15000"/>
    <x v="929"/>
    <x v="1"/>
    <s v="US"/>
    <x v="0"/>
    <x v="1323"/>
    <x v="1323"/>
    <x v="0"/>
    <x v="34"/>
    <x v="1"/>
    <s v="technology/wearables"/>
    <x v="114"/>
    <x v="957"/>
    <x v="2"/>
    <x v="8"/>
    <x v="1323"/>
    <x v="1323"/>
    <x v="0"/>
  </r>
  <r>
    <x v="1324"/>
    <x v="1324"/>
    <x v="1322"/>
    <n v="50000"/>
    <x v="930"/>
    <x v="1"/>
    <s v="US"/>
    <x v="0"/>
    <x v="1324"/>
    <x v="1324"/>
    <x v="0"/>
    <x v="240"/>
    <x v="1"/>
    <s v="technology/wearables"/>
    <x v="54"/>
    <x v="958"/>
    <x v="2"/>
    <x v="8"/>
    <x v="1324"/>
    <x v="1324"/>
    <x v="0"/>
  </r>
  <r>
    <x v="1325"/>
    <x v="1325"/>
    <x v="1323"/>
    <n v="20000"/>
    <x v="931"/>
    <x v="1"/>
    <s v="US"/>
    <x v="0"/>
    <x v="1325"/>
    <x v="1325"/>
    <x v="0"/>
    <x v="22"/>
    <x v="1"/>
    <s v="technology/wearables"/>
    <x v="53"/>
    <x v="959"/>
    <x v="2"/>
    <x v="8"/>
    <x v="1325"/>
    <x v="1325"/>
    <x v="0"/>
  </r>
  <r>
    <x v="1326"/>
    <x v="1326"/>
    <x v="1324"/>
    <n v="100000"/>
    <x v="932"/>
    <x v="1"/>
    <s v="US"/>
    <x v="0"/>
    <x v="1326"/>
    <x v="1326"/>
    <x v="0"/>
    <x v="202"/>
    <x v="1"/>
    <s v="technology/wearables"/>
    <x v="60"/>
    <x v="960"/>
    <x v="2"/>
    <x v="8"/>
    <x v="1326"/>
    <x v="1326"/>
    <x v="0"/>
  </r>
  <r>
    <x v="1327"/>
    <x v="1327"/>
    <x v="1325"/>
    <n v="48000"/>
    <x v="933"/>
    <x v="1"/>
    <s v="US"/>
    <x v="0"/>
    <x v="1327"/>
    <x v="1327"/>
    <x v="0"/>
    <x v="14"/>
    <x v="1"/>
    <s v="technology/wearables"/>
    <x v="65"/>
    <x v="961"/>
    <x v="2"/>
    <x v="8"/>
    <x v="1327"/>
    <x v="1327"/>
    <x v="0"/>
  </r>
  <r>
    <x v="1328"/>
    <x v="1328"/>
    <x v="1326"/>
    <n v="75000"/>
    <x v="934"/>
    <x v="1"/>
    <s v="US"/>
    <x v="0"/>
    <x v="1328"/>
    <x v="1328"/>
    <x v="0"/>
    <x v="41"/>
    <x v="1"/>
    <s v="technology/wearables"/>
    <x v="53"/>
    <x v="962"/>
    <x v="2"/>
    <x v="8"/>
    <x v="1328"/>
    <x v="1328"/>
    <x v="0"/>
  </r>
  <r>
    <x v="1329"/>
    <x v="1329"/>
    <x v="1327"/>
    <n v="50000"/>
    <x v="935"/>
    <x v="1"/>
    <s v="US"/>
    <x v="0"/>
    <x v="1329"/>
    <x v="1329"/>
    <x v="0"/>
    <x v="82"/>
    <x v="1"/>
    <s v="technology/wearables"/>
    <x v="60"/>
    <x v="963"/>
    <x v="2"/>
    <x v="8"/>
    <x v="1329"/>
    <x v="1329"/>
    <x v="0"/>
  </r>
  <r>
    <x v="1330"/>
    <x v="1330"/>
    <x v="1328"/>
    <n v="35000"/>
    <x v="936"/>
    <x v="1"/>
    <s v="US"/>
    <x v="0"/>
    <x v="1330"/>
    <x v="1330"/>
    <x v="0"/>
    <x v="133"/>
    <x v="1"/>
    <s v="technology/wearables"/>
    <x v="66"/>
    <x v="964"/>
    <x v="2"/>
    <x v="8"/>
    <x v="1330"/>
    <x v="1330"/>
    <x v="0"/>
  </r>
  <r>
    <x v="1331"/>
    <x v="1331"/>
    <x v="1329"/>
    <n v="250000"/>
    <x v="937"/>
    <x v="1"/>
    <s v="US"/>
    <x v="0"/>
    <x v="1331"/>
    <x v="1331"/>
    <x v="0"/>
    <x v="69"/>
    <x v="1"/>
    <s v="technology/wearables"/>
    <x v="60"/>
    <x v="965"/>
    <x v="2"/>
    <x v="8"/>
    <x v="1331"/>
    <x v="1331"/>
    <x v="0"/>
  </r>
  <r>
    <x v="1332"/>
    <x v="1332"/>
    <x v="1330"/>
    <n v="10115"/>
    <x v="117"/>
    <x v="1"/>
    <s v="CH"/>
    <x v="11"/>
    <x v="1332"/>
    <x v="1332"/>
    <x v="0"/>
    <x v="78"/>
    <x v="1"/>
    <s v="technology/wearables"/>
    <x v="50"/>
    <x v="121"/>
    <x v="2"/>
    <x v="8"/>
    <x v="1332"/>
    <x v="1332"/>
    <x v="0"/>
  </r>
  <r>
    <x v="1333"/>
    <x v="1333"/>
    <x v="1331"/>
    <n v="2500"/>
    <x v="117"/>
    <x v="1"/>
    <s v="AU"/>
    <x v="2"/>
    <x v="1333"/>
    <x v="1333"/>
    <x v="0"/>
    <x v="78"/>
    <x v="1"/>
    <s v="technology/wearables"/>
    <x v="50"/>
    <x v="121"/>
    <x v="2"/>
    <x v="8"/>
    <x v="1333"/>
    <x v="1333"/>
    <x v="0"/>
  </r>
  <r>
    <x v="1334"/>
    <x v="1334"/>
    <x v="1332"/>
    <n v="133000"/>
    <x v="938"/>
    <x v="1"/>
    <s v="US"/>
    <x v="0"/>
    <x v="1334"/>
    <x v="1334"/>
    <x v="0"/>
    <x v="222"/>
    <x v="1"/>
    <s v="technology/wearables"/>
    <x v="57"/>
    <x v="707"/>
    <x v="2"/>
    <x v="8"/>
    <x v="1334"/>
    <x v="1334"/>
    <x v="0"/>
  </r>
  <r>
    <x v="1335"/>
    <x v="1335"/>
    <x v="1333"/>
    <n v="25000"/>
    <x v="939"/>
    <x v="1"/>
    <s v="US"/>
    <x v="0"/>
    <x v="1335"/>
    <x v="1335"/>
    <x v="0"/>
    <x v="38"/>
    <x v="1"/>
    <s v="technology/wearables"/>
    <x v="68"/>
    <x v="966"/>
    <x v="2"/>
    <x v="8"/>
    <x v="1335"/>
    <x v="1335"/>
    <x v="0"/>
  </r>
  <r>
    <x v="1336"/>
    <x v="1336"/>
    <x v="1334"/>
    <n v="100000"/>
    <x v="940"/>
    <x v="1"/>
    <s v="US"/>
    <x v="0"/>
    <x v="1336"/>
    <x v="1336"/>
    <x v="0"/>
    <x v="291"/>
    <x v="1"/>
    <s v="technology/wearables"/>
    <x v="189"/>
    <x v="967"/>
    <x v="2"/>
    <x v="8"/>
    <x v="1336"/>
    <x v="1336"/>
    <x v="0"/>
  </r>
  <r>
    <x v="1337"/>
    <x v="1337"/>
    <x v="1335"/>
    <n v="50000"/>
    <x v="941"/>
    <x v="1"/>
    <s v="US"/>
    <x v="0"/>
    <x v="1337"/>
    <x v="1337"/>
    <x v="0"/>
    <x v="205"/>
    <x v="1"/>
    <s v="technology/wearables"/>
    <x v="190"/>
    <x v="968"/>
    <x v="2"/>
    <x v="8"/>
    <x v="1337"/>
    <x v="1337"/>
    <x v="0"/>
  </r>
  <r>
    <x v="1338"/>
    <x v="1338"/>
    <x v="1336"/>
    <n v="30000"/>
    <x v="942"/>
    <x v="1"/>
    <s v="US"/>
    <x v="0"/>
    <x v="1338"/>
    <x v="1338"/>
    <x v="0"/>
    <x v="41"/>
    <x v="1"/>
    <s v="technology/wearables"/>
    <x v="56"/>
    <x v="969"/>
    <x v="2"/>
    <x v="8"/>
    <x v="1338"/>
    <x v="1338"/>
    <x v="0"/>
  </r>
  <r>
    <x v="1339"/>
    <x v="1339"/>
    <x v="1337"/>
    <n v="50000"/>
    <x v="943"/>
    <x v="1"/>
    <s v="US"/>
    <x v="0"/>
    <x v="1339"/>
    <x v="1339"/>
    <x v="0"/>
    <x v="77"/>
    <x v="1"/>
    <s v="technology/wearables"/>
    <x v="113"/>
    <x v="970"/>
    <x v="2"/>
    <x v="8"/>
    <x v="1339"/>
    <x v="1339"/>
    <x v="0"/>
  </r>
  <r>
    <x v="1340"/>
    <x v="1340"/>
    <x v="1338"/>
    <n v="1680"/>
    <x v="117"/>
    <x v="1"/>
    <s v="US"/>
    <x v="0"/>
    <x v="1340"/>
    <x v="1340"/>
    <x v="0"/>
    <x v="78"/>
    <x v="1"/>
    <s v="technology/wearables"/>
    <x v="50"/>
    <x v="121"/>
    <x v="2"/>
    <x v="8"/>
    <x v="1340"/>
    <x v="1340"/>
    <x v="0"/>
  </r>
  <r>
    <x v="1341"/>
    <x v="1341"/>
    <x v="1339"/>
    <n v="25000"/>
    <x v="944"/>
    <x v="1"/>
    <s v="GB"/>
    <x v="1"/>
    <x v="1341"/>
    <x v="1341"/>
    <x v="0"/>
    <x v="67"/>
    <x v="1"/>
    <s v="technology/wearables"/>
    <x v="140"/>
    <x v="971"/>
    <x v="2"/>
    <x v="8"/>
    <x v="1341"/>
    <x v="1341"/>
    <x v="0"/>
  </r>
  <r>
    <x v="1342"/>
    <x v="1342"/>
    <x v="1340"/>
    <n v="50000"/>
    <x v="173"/>
    <x v="1"/>
    <s v="US"/>
    <x v="0"/>
    <x v="1342"/>
    <x v="1342"/>
    <x v="0"/>
    <x v="29"/>
    <x v="1"/>
    <s v="technology/wearables"/>
    <x v="50"/>
    <x v="101"/>
    <x v="2"/>
    <x v="8"/>
    <x v="1342"/>
    <x v="1342"/>
    <x v="0"/>
  </r>
  <r>
    <x v="1343"/>
    <x v="1343"/>
    <x v="1341"/>
    <n v="50000"/>
    <x v="945"/>
    <x v="1"/>
    <s v="US"/>
    <x v="0"/>
    <x v="1343"/>
    <x v="1343"/>
    <x v="0"/>
    <x v="292"/>
    <x v="1"/>
    <s v="technology/wearables"/>
    <x v="21"/>
    <x v="972"/>
    <x v="2"/>
    <x v="8"/>
    <x v="1343"/>
    <x v="1343"/>
    <x v="0"/>
  </r>
  <r>
    <x v="1344"/>
    <x v="1344"/>
    <x v="1342"/>
    <n v="1500"/>
    <x v="946"/>
    <x v="0"/>
    <s v="CA"/>
    <x v="5"/>
    <x v="1344"/>
    <x v="1344"/>
    <x v="0"/>
    <x v="237"/>
    <x v="0"/>
    <s v="publishing/nonfiction"/>
    <x v="191"/>
    <x v="291"/>
    <x v="3"/>
    <x v="9"/>
    <x v="1344"/>
    <x v="1344"/>
    <x v="0"/>
  </r>
  <r>
    <x v="1345"/>
    <x v="1345"/>
    <x v="1343"/>
    <n v="300"/>
    <x v="672"/>
    <x v="0"/>
    <s v="US"/>
    <x v="0"/>
    <x v="1345"/>
    <x v="1345"/>
    <x v="0"/>
    <x v="63"/>
    <x v="0"/>
    <s v="publishing/nonfiction"/>
    <x v="105"/>
    <x v="973"/>
    <x v="3"/>
    <x v="9"/>
    <x v="1345"/>
    <x v="1345"/>
    <x v="0"/>
  </r>
  <r>
    <x v="1346"/>
    <x v="1346"/>
    <x v="1344"/>
    <n v="4900"/>
    <x v="947"/>
    <x v="0"/>
    <s v="US"/>
    <x v="0"/>
    <x v="1346"/>
    <x v="1346"/>
    <x v="0"/>
    <x v="184"/>
    <x v="0"/>
    <s v="publishing/nonfiction"/>
    <x v="92"/>
    <x v="974"/>
    <x v="3"/>
    <x v="9"/>
    <x v="1346"/>
    <x v="1346"/>
    <x v="0"/>
  </r>
  <r>
    <x v="1347"/>
    <x v="1347"/>
    <x v="1345"/>
    <n v="2500"/>
    <x v="948"/>
    <x v="0"/>
    <s v="US"/>
    <x v="0"/>
    <x v="1347"/>
    <x v="1347"/>
    <x v="0"/>
    <x v="162"/>
    <x v="0"/>
    <s v="publishing/nonfiction"/>
    <x v="21"/>
    <x v="975"/>
    <x v="3"/>
    <x v="9"/>
    <x v="1347"/>
    <x v="1347"/>
    <x v="0"/>
  </r>
  <r>
    <x v="1348"/>
    <x v="1348"/>
    <x v="1346"/>
    <n v="5875"/>
    <x v="949"/>
    <x v="0"/>
    <s v="US"/>
    <x v="0"/>
    <x v="1348"/>
    <x v="1348"/>
    <x v="0"/>
    <x v="55"/>
    <x v="0"/>
    <s v="publishing/nonfiction"/>
    <x v="21"/>
    <x v="976"/>
    <x v="3"/>
    <x v="9"/>
    <x v="1348"/>
    <x v="1348"/>
    <x v="0"/>
  </r>
  <r>
    <x v="1349"/>
    <x v="1349"/>
    <x v="1347"/>
    <n v="5000"/>
    <x v="950"/>
    <x v="0"/>
    <s v="CA"/>
    <x v="5"/>
    <x v="1349"/>
    <x v="1349"/>
    <x v="0"/>
    <x v="293"/>
    <x v="0"/>
    <s v="publishing/nonfiction"/>
    <x v="142"/>
    <x v="977"/>
    <x v="3"/>
    <x v="9"/>
    <x v="1349"/>
    <x v="1349"/>
    <x v="0"/>
  </r>
  <r>
    <x v="1350"/>
    <x v="1350"/>
    <x v="1348"/>
    <n v="5000"/>
    <x v="951"/>
    <x v="0"/>
    <s v="US"/>
    <x v="0"/>
    <x v="1350"/>
    <x v="1350"/>
    <x v="0"/>
    <x v="76"/>
    <x v="0"/>
    <s v="publishing/nonfiction"/>
    <x v="3"/>
    <x v="199"/>
    <x v="3"/>
    <x v="9"/>
    <x v="1350"/>
    <x v="1350"/>
    <x v="0"/>
  </r>
  <r>
    <x v="1351"/>
    <x v="1351"/>
    <x v="1349"/>
    <n v="20000"/>
    <x v="952"/>
    <x v="0"/>
    <s v="US"/>
    <x v="0"/>
    <x v="1351"/>
    <x v="1351"/>
    <x v="0"/>
    <x v="148"/>
    <x v="0"/>
    <s v="publishing/nonfiction"/>
    <x v="7"/>
    <x v="978"/>
    <x v="3"/>
    <x v="9"/>
    <x v="1351"/>
    <x v="1351"/>
    <x v="0"/>
  </r>
  <r>
    <x v="1352"/>
    <x v="1352"/>
    <x v="1350"/>
    <n v="10000"/>
    <x v="953"/>
    <x v="0"/>
    <s v="US"/>
    <x v="0"/>
    <x v="1352"/>
    <x v="1352"/>
    <x v="0"/>
    <x v="294"/>
    <x v="0"/>
    <s v="publishing/nonfiction"/>
    <x v="104"/>
    <x v="979"/>
    <x v="3"/>
    <x v="9"/>
    <x v="1352"/>
    <x v="1352"/>
    <x v="0"/>
  </r>
  <r>
    <x v="1353"/>
    <x v="1353"/>
    <x v="1351"/>
    <n v="1000"/>
    <x v="954"/>
    <x v="0"/>
    <s v="US"/>
    <x v="0"/>
    <x v="1353"/>
    <x v="1353"/>
    <x v="0"/>
    <x v="288"/>
    <x v="0"/>
    <s v="publishing/nonfiction"/>
    <x v="84"/>
    <x v="980"/>
    <x v="3"/>
    <x v="9"/>
    <x v="1353"/>
    <x v="1353"/>
    <x v="0"/>
  </r>
  <r>
    <x v="1354"/>
    <x v="1354"/>
    <x v="1352"/>
    <n v="1200"/>
    <x v="955"/>
    <x v="0"/>
    <s v="GB"/>
    <x v="1"/>
    <x v="1354"/>
    <x v="1354"/>
    <x v="0"/>
    <x v="31"/>
    <x v="0"/>
    <s v="publishing/nonfiction"/>
    <x v="22"/>
    <x v="981"/>
    <x v="3"/>
    <x v="9"/>
    <x v="1354"/>
    <x v="1354"/>
    <x v="0"/>
  </r>
  <r>
    <x v="1355"/>
    <x v="1355"/>
    <x v="1353"/>
    <n v="2500"/>
    <x v="956"/>
    <x v="0"/>
    <s v="GB"/>
    <x v="1"/>
    <x v="1355"/>
    <x v="1355"/>
    <x v="0"/>
    <x v="212"/>
    <x v="0"/>
    <s v="publishing/nonfiction"/>
    <x v="4"/>
    <x v="982"/>
    <x v="3"/>
    <x v="9"/>
    <x v="1355"/>
    <x v="1355"/>
    <x v="0"/>
  </r>
  <r>
    <x v="1356"/>
    <x v="1356"/>
    <x v="1354"/>
    <n v="3400"/>
    <x v="957"/>
    <x v="0"/>
    <s v="US"/>
    <x v="0"/>
    <x v="1356"/>
    <x v="1356"/>
    <x v="0"/>
    <x v="45"/>
    <x v="0"/>
    <s v="publishing/nonfiction"/>
    <x v="25"/>
    <x v="983"/>
    <x v="3"/>
    <x v="9"/>
    <x v="1356"/>
    <x v="1356"/>
    <x v="0"/>
  </r>
  <r>
    <x v="1357"/>
    <x v="1357"/>
    <x v="1355"/>
    <n v="2000"/>
    <x v="958"/>
    <x v="0"/>
    <s v="US"/>
    <x v="0"/>
    <x v="1357"/>
    <x v="1357"/>
    <x v="0"/>
    <x v="71"/>
    <x v="0"/>
    <s v="publishing/nonfiction"/>
    <x v="105"/>
    <x v="984"/>
    <x v="3"/>
    <x v="9"/>
    <x v="1357"/>
    <x v="1357"/>
    <x v="0"/>
  </r>
  <r>
    <x v="1358"/>
    <x v="1358"/>
    <x v="1356"/>
    <n v="3000"/>
    <x v="959"/>
    <x v="0"/>
    <s v="US"/>
    <x v="0"/>
    <x v="1358"/>
    <x v="1358"/>
    <x v="0"/>
    <x v="72"/>
    <x v="0"/>
    <s v="publishing/nonfiction"/>
    <x v="20"/>
    <x v="985"/>
    <x v="3"/>
    <x v="9"/>
    <x v="1358"/>
    <x v="1358"/>
    <x v="0"/>
  </r>
  <r>
    <x v="1359"/>
    <x v="1359"/>
    <x v="1357"/>
    <n v="660"/>
    <x v="960"/>
    <x v="0"/>
    <s v="US"/>
    <x v="0"/>
    <x v="1359"/>
    <x v="1359"/>
    <x v="0"/>
    <x v="10"/>
    <x v="0"/>
    <s v="publishing/nonfiction"/>
    <x v="31"/>
    <x v="986"/>
    <x v="3"/>
    <x v="9"/>
    <x v="1359"/>
    <x v="1359"/>
    <x v="0"/>
  </r>
  <r>
    <x v="1360"/>
    <x v="1360"/>
    <x v="1358"/>
    <n v="1500"/>
    <x v="961"/>
    <x v="0"/>
    <s v="US"/>
    <x v="0"/>
    <x v="1360"/>
    <x v="1360"/>
    <x v="0"/>
    <x v="75"/>
    <x v="0"/>
    <s v="publishing/nonfiction"/>
    <x v="36"/>
    <x v="987"/>
    <x v="3"/>
    <x v="9"/>
    <x v="1360"/>
    <x v="1360"/>
    <x v="0"/>
  </r>
  <r>
    <x v="1361"/>
    <x v="1361"/>
    <x v="1359"/>
    <n v="6000"/>
    <x v="962"/>
    <x v="0"/>
    <s v="GB"/>
    <x v="1"/>
    <x v="1361"/>
    <x v="1361"/>
    <x v="0"/>
    <x v="295"/>
    <x v="0"/>
    <s v="publishing/nonfiction"/>
    <x v="9"/>
    <x v="988"/>
    <x v="3"/>
    <x v="9"/>
    <x v="1361"/>
    <x v="1361"/>
    <x v="0"/>
  </r>
  <r>
    <x v="1362"/>
    <x v="1362"/>
    <x v="1360"/>
    <n v="1000"/>
    <x v="963"/>
    <x v="0"/>
    <s v="US"/>
    <x v="0"/>
    <x v="1362"/>
    <x v="1362"/>
    <x v="0"/>
    <x v="20"/>
    <x v="0"/>
    <s v="publishing/nonfiction"/>
    <x v="15"/>
    <x v="989"/>
    <x v="3"/>
    <x v="9"/>
    <x v="1362"/>
    <x v="1362"/>
    <x v="0"/>
  </r>
  <r>
    <x v="1363"/>
    <x v="1363"/>
    <x v="1361"/>
    <n v="200"/>
    <x v="148"/>
    <x v="0"/>
    <s v="US"/>
    <x v="0"/>
    <x v="1363"/>
    <x v="1363"/>
    <x v="0"/>
    <x v="81"/>
    <x v="0"/>
    <s v="publishing/nonfiction"/>
    <x v="8"/>
    <x v="375"/>
    <x v="3"/>
    <x v="9"/>
    <x v="1363"/>
    <x v="1363"/>
    <x v="0"/>
  </r>
  <r>
    <x v="1364"/>
    <x v="1364"/>
    <x v="1362"/>
    <n v="42000"/>
    <x v="964"/>
    <x v="0"/>
    <s v="DK"/>
    <x v="7"/>
    <x v="1364"/>
    <x v="1364"/>
    <x v="0"/>
    <x v="296"/>
    <x v="0"/>
    <s v="music/rock"/>
    <x v="17"/>
    <x v="990"/>
    <x v="4"/>
    <x v="11"/>
    <x v="1364"/>
    <x v="1364"/>
    <x v="0"/>
  </r>
  <r>
    <x v="1365"/>
    <x v="1365"/>
    <x v="1363"/>
    <n v="7500"/>
    <x v="965"/>
    <x v="0"/>
    <s v="US"/>
    <x v="0"/>
    <x v="1365"/>
    <x v="1365"/>
    <x v="0"/>
    <x v="297"/>
    <x v="0"/>
    <s v="music/rock"/>
    <x v="8"/>
    <x v="991"/>
    <x v="4"/>
    <x v="11"/>
    <x v="1365"/>
    <x v="1365"/>
    <x v="0"/>
  </r>
  <r>
    <x v="1366"/>
    <x v="1366"/>
    <x v="1364"/>
    <n v="7500"/>
    <x v="966"/>
    <x v="0"/>
    <s v="US"/>
    <x v="0"/>
    <x v="1366"/>
    <x v="1366"/>
    <x v="0"/>
    <x v="206"/>
    <x v="0"/>
    <s v="music/rock"/>
    <x v="9"/>
    <x v="992"/>
    <x v="4"/>
    <x v="11"/>
    <x v="1366"/>
    <x v="1366"/>
    <x v="0"/>
  </r>
  <r>
    <x v="1367"/>
    <x v="1367"/>
    <x v="1365"/>
    <n v="5000"/>
    <x v="967"/>
    <x v="0"/>
    <s v="US"/>
    <x v="0"/>
    <x v="1367"/>
    <x v="1367"/>
    <x v="0"/>
    <x v="240"/>
    <x v="0"/>
    <s v="music/rock"/>
    <x v="35"/>
    <x v="993"/>
    <x v="4"/>
    <x v="11"/>
    <x v="1367"/>
    <x v="1367"/>
    <x v="0"/>
  </r>
  <r>
    <x v="1368"/>
    <x v="1368"/>
    <x v="1366"/>
    <n v="5000"/>
    <x v="968"/>
    <x v="0"/>
    <s v="US"/>
    <x v="0"/>
    <x v="1368"/>
    <x v="1368"/>
    <x v="0"/>
    <x v="45"/>
    <x v="0"/>
    <s v="music/rock"/>
    <x v="38"/>
    <x v="994"/>
    <x v="4"/>
    <x v="11"/>
    <x v="1368"/>
    <x v="1368"/>
    <x v="0"/>
  </r>
  <r>
    <x v="1369"/>
    <x v="1369"/>
    <x v="1367"/>
    <n v="32360"/>
    <x v="969"/>
    <x v="0"/>
    <s v="US"/>
    <x v="0"/>
    <x v="1369"/>
    <x v="1369"/>
    <x v="0"/>
    <x v="298"/>
    <x v="0"/>
    <s v="music/rock"/>
    <x v="2"/>
    <x v="995"/>
    <x v="4"/>
    <x v="11"/>
    <x v="1369"/>
    <x v="1369"/>
    <x v="0"/>
  </r>
  <r>
    <x v="1370"/>
    <x v="1370"/>
    <x v="1368"/>
    <n v="1500"/>
    <x v="970"/>
    <x v="0"/>
    <s v="US"/>
    <x v="0"/>
    <x v="1370"/>
    <x v="1370"/>
    <x v="0"/>
    <x v="9"/>
    <x v="0"/>
    <s v="music/rock"/>
    <x v="3"/>
    <x v="996"/>
    <x v="4"/>
    <x v="11"/>
    <x v="1370"/>
    <x v="1370"/>
    <x v="0"/>
  </r>
  <r>
    <x v="1371"/>
    <x v="1371"/>
    <x v="1369"/>
    <n v="6999"/>
    <x v="971"/>
    <x v="0"/>
    <s v="US"/>
    <x v="0"/>
    <x v="1371"/>
    <x v="1371"/>
    <x v="0"/>
    <x v="16"/>
    <x v="0"/>
    <s v="music/rock"/>
    <x v="13"/>
    <x v="997"/>
    <x v="4"/>
    <x v="11"/>
    <x v="1371"/>
    <x v="1371"/>
    <x v="0"/>
  </r>
  <r>
    <x v="1372"/>
    <x v="1372"/>
    <x v="1370"/>
    <n v="500"/>
    <x v="972"/>
    <x v="0"/>
    <s v="US"/>
    <x v="0"/>
    <x v="1372"/>
    <x v="1372"/>
    <x v="0"/>
    <x v="38"/>
    <x v="0"/>
    <s v="music/rock"/>
    <x v="39"/>
    <x v="998"/>
    <x v="4"/>
    <x v="11"/>
    <x v="1372"/>
    <x v="1372"/>
    <x v="0"/>
  </r>
  <r>
    <x v="1373"/>
    <x v="1373"/>
    <x v="1371"/>
    <n v="10000"/>
    <x v="973"/>
    <x v="0"/>
    <s v="US"/>
    <x v="0"/>
    <x v="1373"/>
    <x v="1373"/>
    <x v="0"/>
    <x v="47"/>
    <x v="0"/>
    <s v="music/rock"/>
    <x v="2"/>
    <x v="999"/>
    <x v="4"/>
    <x v="11"/>
    <x v="1373"/>
    <x v="1373"/>
    <x v="0"/>
  </r>
  <r>
    <x v="1374"/>
    <x v="1374"/>
    <x v="1372"/>
    <n v="1500"/>
    <x v="740"/>
    <x v="0"/>
    <s v="US"/>
    <x v="0"/>
    <x v="1374"/>
    <x v="1374"/>
    <x v="0"/>
    <x v="36"/>
    <x v="0"/>
    <s v="music/rock"/>
    <x v="192"/>
    <x v="1000"/>
    <x v="4"/>
    <x v="11"/>
    <x v="1374"/>
    <x v="1374"/>
    <x v="0"/>
  </r>
  <r>
    <x v="1375"/>
    <x v="1375"/>
    <x v="1373"/>
    <n v="4000"/>
    <x v="974"/>
    <x v="0"/>
    <s v="FR"/>
    <x v="3"/>
    <x v="1375"/>
    <x v="1375"/>
    <x v="0"/>
    <x v="280"/>
    <x v="0"/>
    <s v="music/rock"/>
    <x v="193"/>
    <x v="1001"/>
    <x v="4"/>
    <x v="11"/>
    <x v="1375"/>
    <x v="1375"/>
    <x v="0"/>
  </r>
  <r>
    <x v="1376"/>
    <x v="1376"/>
    <x v="1374"/>
    <n v="3700"/>
    <x v="975"/>
    <x v="0"/>
    <s v="GB"/>
    <x v="1"/>
    <x v="1376"/>
    <x v="1376"/>
    <x v="0"/>
    <x v="129"/>
    <x v="0"/>
    <s v="music/rock"/>
    <x v="194"/>
    <x v="1002"/>
    <x v="4"/>
    <x v="11"/>
    <x v="1376"/>
    <x v="1376"/>
    <x v="0"/>
  </r>
  <r>
    <x v="1377"/>
    <x v="1377"/>
    <x v="1375"/>
    <n v="1300"/>
    <x v="17"/>
    <x v="0"/>
    <s v="US"/>
    <x v="0"/>
    <x v="1377"/>
    <x v="1377"/>
    <x v="0"/>
    <x v="162"/>
    <x v="0"/>
    <s v="music/rock"/>
    <x v="31"/>
    <x v="1003"/>
    <x v="4"/>
    <x v="11"/>
    <x v="1377"/>
    <x v="1377"/>
    <x v="0"/>
  </r>
  <r>
    <x v="1378"/>
    <x v="1378"/>
    <x v="1376"/>
    <n v="2000"/>
    <x v="976"/>
    <x v="0"/>
    <s v="GB"/>
    <x v="1"/>
    <x v="1378"/>
    <x v="1378"/>
    <x v="0"/>
    <x v="182"/>
    <x v="0"/>
    <s v="music/rock"/>
    <x v="195"/>
    <x v="1004"/>
    <x v="4"/>
    <x v="11"/>
    <x v="1378"/>
    <x v="1378"/>
    <x v="0"/>
  </r>
  <r>
    <x v="1379"/>
    <x v="1379"/>
    <x v="1377"/>
    <n v="10000"/>
    <x v="977"/>
    <x v="0"/>
    <s v="US"/>
    <x v="0"/>
    <x v="1379"/>
    <x v="1379"/>
    <x v="0"/>
    <x v="299"/>
    <x v="0"/>
    <s v="music/rock"/>
    <x v="20"/>
    <x v="1005"/>
    <x v="4"/>
    <x v="11"/>
    <x v="1379"/>
    <x v="1379"/>
    <x v="0"/>
  </r>
  <r>
    <x v="1380"/>
    <x v="1380"/>
    <x v="1378"/>
    <n v="25"/>
    <x v="437"/>
    <x v="0"/>
    <s v="US"/>
    <x v="0"/>
    <x v="1380"/>
    <x v="1380"/>
    <x v="0"/>
    <x v="81"/>
    <x v="0"/>
    <s v="music/rock"/>
    <x v="196"/>
    <x v="1006"/>
    <x v="4"/>
    <x v="11"/>
    <x v="1380"/>
    <x v="1380"/>
    <x v="0"/>
  </r>
  <r>
    <x v="1381"/>
    <x v="1381"/>
    <x v="1379"/>
    <n v="5000"/>
    <x v="978"/>
    <x v="0"/>
    <s v="US"/>
    <x v="0"/>
    <x v="1381"/>
    <x v="1381"/>
    <x v="0"/>
    <x v="196"/>
    <x v="0"/>
    <s v="music/rock"/>
    <x v="13"/>
    <x v="919"/>
    <x v="4"/>
    <x v="11"/>
    <x v="1381"/>
    <x v="1381"/>
    <x v="0"/>
  </r>
  <r>
    <x v="1382"/>
    <x v="1382"/>
    <x v="1380"/>
    <n v="8000"/>
    <x v="979"/>
    <x v="0"/>
    <s v="US"/>
    <x v="0"/>
    <x v="1382"/>
    <x v="1382"/>
    <x v="0"/>
    <x v="265"/>
    <x v="0"/>
    <s v="music/rock"/>
    <x v="3"/>
    <x v="847"/>
    <x v="4"/>
    <x v="11"/>
    <x v="1382"/>
    <x v="1382"/>
    <x v="0"/>
  </r>
  <r>
    <x v="1383"/>
    <x v="1383"/>
    <x v="1381"/>
    <n v="2200"/>
    <x v="980"/>
    <x v="0"/>
    <s v="CA"/>
    <x v="5"/>
    <x v="1383"/>
    <x v="1383"/>
    <x v="0"/>
    <x v="251"/>
    <x v="0"/>
    <s v="music/rock"/>
    <x v="197"/>
    <x v="1007"/>
    <x v="4"/>
    <x v="11"/>
    <x v="1383"/>
    <x v="1383"/>
    <x v="0"/>
  </r>
  <r>
    <x v="1384"/>
    <x v="1384"/>
    <x v="1382"/>
    <n v="3500"/>
    <x v="981"/>
    <x v="0"/>
    <s v="US"/>
    <x v="0"/>
    <x v="1384"/>
    <x v="1384"/>
    <x v="0"/>
    <x v="287"/>
    <x v="0"/>
    <s v="music/rock"/>
    <x v="39"/>
    <x v="1008"/>
    <x v="4"/>
    <x v="11"/>
    <x v="1384"/>
    <x v="1384"/>
    <x v="0"/>
  </r>
  <r>
    <x v="1385"/>
    <x v="1385"/>
    <x v="1383"/>
    <n v="8000"/>
    <x v="982"/>
    <x v="0"/>
    <s v="DE"/>
    <x v="3"/>
    <x v="1385"/>
    <x v="1385"/>
    <x v="0"/>
    <x v="179"/>
    <x v="0"/>
    <s v="music/rock"/>
    <x v="5"/>
    <x v="1009"/>
    <x v="4"/>
    <x v="11"/>
    <x v="1385"/>
    <x v="1385"/>
    <x v="0"/>
  </r>
  <r>
    <x v="1386"/>
    <x v="1386"/>
    <x v="1384"/>
    <n v="400"/>
    <x v="983"/>
    <x v="0"/>
    <s v="US"/>
    <x v="0"/>
    <x v="1386"/>
    <x v="1386"/>
    <x v="0"/>
    <x v="25"/>
    <x v="0"/>
    <s v="music/rock"/>
    <x v="198"/>
    <x v="368"/>
    <x v="4"/>
    <x v="11"/>
    <x v="1386"/>
    <x v="1386"/>
    <x v="0"/>
  </r>
  <r>
    <x v="1387"/>
    <x v="1387"/>
    <x v="1385"/>
    <n v="4000"/>
    <x v="984"/>
    <x v="0"/>
    <s v="US"/>
    <x v="0"/>
    <x v="1387"/>
    <x v="1387"/>
    <x v="0"/>
    <x v="76"/>
    <x v="0"/>
    <s v="music/rock"/>
    <x v="0"/>
    <x v="1010"/>
    <x v="4"/>
    <x v="11"/>
    <x v="1387"/>
    <x v="1387"/>
    <x v="0"/>
  </r>
  <r>
    <x v="1388"/>
    <x v="1388"/>
    <x v="1386"/>
    <n v="5000"/>
    <x v="985"/>
    <x v="0"/>
    <s v="US"/>
    <x v="0"/>
    <x v="1388"/>
    <x v="1388"/>
    <x v="0"/>
    <x v="300"/>
    <x v="0"/>
    <s v="music/rock"/>
    <x v="165"/>
    <x v="1011"/>
    <x v="4"/>
    <x v="11"/>
    <x v="1388"/>
    <x v="1388"/>
    <x v="0"/>
  </r>
  <r>
    <x v="1389"/>
    <x v="1389"/>
    <x v="1387"/>
    <n v="500"/>
    <x v="986"/>
    <x v="0"/>
    <s v="GB"/>
    <x v="1"/>
    <x v="1389"/>
    <x v="1389"/>
    <x v="0"/>
    <x v="69"/>
    <x v="0"/>
    <s v="music/rock"/>
    <x v="14"/>
    <x v="1012"/>
    <x v="4"/>
    <x v="11"/>
    <x v="1389"/>
    <x v="1389"/>
    <x v="0"/>
  </r>
  <r>
    <x v="1390"/>
    <x v="1390"/>
    <x v="1388"/>
    <n v="2800"/>
    <x v="987"/>
    <x v="0"/>
    <s v="US"/>
    <x v="0"/>
    <x v="1390"/>
    <x v="1390"/>
    <x v="0"/>
    <x v="10"/>
    <x v="0"/>
    <s v="music/rock"/>
    <x v="15"/>
    <x v="1013"/>
    <x v="4"/>
    <x v="11"/>
    <x v="1390"/>
    <x v="1390"/>
    <x v="0"/>
  </r>
  <r>
    <x v="1391"/>
    <x v="1391"/>
    <x v="1389"/>
    <n v="500"/>
    <x v="988"/>
    <x v="0"/>
    <s v="US"/>
    <x v="0"/>
    <x v="1391"/>
    <x v="1391"/>
    <x v="0"/>
    <x v="62"/>
    <x v="0"/>
    <s v="music/rock"/>
    <x v="5"/>
    <x v="1014"/>
    <x v="4"/>
    <x v="11"/>
    <x v="1391"/>
    <x v="1391"/>
    <x v="0"/>
  </r>
  <r>
    <x v="1392"/>
    <x v="1392"/>
    <x v="1390"/>
    <n v="2500"/>
    <x v="989"/>
    <x v="0"/>
    <s v="US"/>
    <x v="0"/>
    <x v="1392"/>
    <x v="1392"/>
    <x v="0"/>
    <x v="201"/>
    <x v="0"/>
    <s v="music/rock"/>
    <x v="35"/>
    <x v="1015"/>
    <x v="4"/>
    <x v="11"/>
    <x v="1392"/>
    <x v="1392"/>
    <x v="0"/>
  </r>
  <r>
    <x v="1393"/>
    <x v="1393"/>
    <x v="1391"/>
    <n v="10000"/>
    <x v="990"/>
    <x v="0"/>
    <s v="US"/>
    <x v="0"/>
    <x v="1393"/>
    <x v="1393"/>
    <x v="0"/>
    <x v="47"/>
    <x v="0"/>
    <s v="music/rock"/>
    <x v="21"/>
    <x v="1016"/>
    <x v="4"/>
    <x v="11"/>
    <x v="1393"/>
    <x v="1393"/>
    <x v="0"/>
  </r>
  <r>
    <x v="1394"/>
    <x v="1394"/>
    <x v="1392"/>
    <n v="750"/>
    <x v="991"/>
    <x v="0"/>
    <s v="US"/>
    <x v="0"/>
    <x v="1394"/>
    <x v="1394"/>
    <x v="0"/>
    <x v="57"/>
    <x v="0"/>
    <s v="music/rock"/>
    <x v="108"/>
    <x v="1017"/>
    <x v="4"/>
    <x v="11"/>
    <x v="1394"/>
    <x v="1394"/>
    <x v="0"/>
  </r>
  <r>
    <x v="1395"/>
    <x v="1395"/>
    <x v="1393"/>
    <n v="3500"/>
    <x v="992"/>
    <x v="0"/>
    <s v="US"/>
    <x v="0"/>
    <x v="1395"/>
    <x v="1395"/>
    <x v="0"/>
    <x v="141"/>
    <x v="0"/>
    <s v="music/rock"/>
    <x v="20"/>
    <x v="1018"/>
    <x v="4"/>
    <x v="11"/>
    <x v="1395"/>
    <x v="1395"/>
    <x v="0"/>
  </r>
  <r>
    <x v="1396"/>
    <x v="1396"/>
    <x v="1394"/>
    <n v="6000"/>
    <x v="993"/>
    <x v="0"/>
    <s v="US"/>
    <x v="0"/>
    <x v="1396"/>
    <x v="1396"/>
    <x v="0"/>
    <x v="196"/>
    <x v="0"/>
    <s v="music/rock"/>
    <x v="13"/>
    <x v="1019"/>
    <x v="4"/>
    <x v="11"/>
    <x v="1396"/>
    <x v="1396"/>
    <x v="0"/>
  </r>
  <r>
    <x v="1397"/>
    <x v="1397"/>
    <x v="1395"/>
    <n v="10000"/>
    <x v="994"/>
    <x v="0"/>
    <s v="US"/>
    <x v="0"/>
    <x v="1397"/>
    <x v="1397"/>
    <x v="0"/>
    <x v="150"/>
    <x v="0"/>
    <s v="music/rock"/>
    <x v="35"/>
    <x v="1020"/>
    <x v="4"/>
    <x v="11"/>
    <x v="1397"/>
    <x v="1397"/>
    <x v="0"/>
  </r>
  <r>
    <x v="1398"/>
    <x v="1398"/>
    <x v="1396"/>
    <n v="4400"/>
    <x v="995"/>
    <x v="0"/>
    <s v="US"/>
    <x v="0"/>
    <x v="1398"/>
    <x v="1398"/>
    <x v="0"/>
    <x v="71"/>
    <x v="0"/>
    <s v="music/rock"/>
    <x v="5"/>
    <x v="1021"/>
    <x v="4"/>
    <x v="11"/>
    <x v="1398"/>
    <x v="1398"/>
    <x v="0"/>
  </r>
  <r>
    <x v="1399"/>
    <x v="1399"/>
    <x v="1397"/>
    <n v="9000"/>
    <x v="996"/>
    <x v="0"/>
    <s v="US"/>
    <x v="0"/>
    <x v="1399"/>
    <x v="1399"/>
    <x v="0"/>
    <x v="192"/>
    <x v="0"/>
    <s v="music/rock"/>
    <x v="9"/>
    <x v="1022"/>
    <x v="4"/>
    <x v="11"/>
    <x v="1399"/>
    <x v="1399"/>
    <x v="0"/>
  </r>
  <r>
    <x v="1400"/>
    <x v="1400"/>
    <x v="1398"/>
    <n v="350"/>
    <x v="997"/>
    <x v="0"/>
    <s v="GB"/>
    <x v="1"/>
    <x v="1400"/>
    <x v="1400"/>
    <x v="0"/>
    <x v="69"/>
    <x v="0"/>
    <s v="music/rock"/>
    <x v="23"/>
    <x v="1023"/>
    <x v="4"/>
    <x v="11"/>
    <x v="1400"/>
    <x v="1400"/>
    <x v="0"/>
  </r>
  <r>
    <x v="1401"/>
    <x v="1401"/>
    <x v="1399"/>
    <n v="2500"/>
    <x v="998"/>
    <x v="0"/>
    <s v="US"/>
    <x v="0"/>
    <x v="1401"/>
    <x v="1401"/>
    <x v="0"/>
    <x v="301"/>
    <x v="0"/>
    <s v="music/rock"/>
    <x v="199"/>
    <x v="246"/>
    <x v="4"/>
    <x v="11"/>
    <x v="1401"/>
    <x v="1401"/>
    <x v="0"/>
  </r>
  <r>
    <x v="1402"/>
    <x v="1402"/>
    <x v="1400"/>
    <n v="2500"/>
    <x v="999"/>
    <x v="0"/>
    <s v="GB"/>
    <x v="1"/>
    <x v="1402"/>
    <x v="1402"/>
    <x v="0"/>
    <x v="116"/>
    <x v="0"/>
    <s v="music/rock"/>
    <x v="15"/>
    <x v="1024"/>
    <x v="4"/>
    <x v="11"/>
    <x v="1402"/>
    <x v="1402"/>
    <x v="0"/>
  </r>
  <r>
    <x v="1403"/>
    <x v="1403"/>
    <x v="1401"/>
    <n v="4000"/>
    <x v="1000"/>
    <x v="0"/>
    <s v="US"/>
    <x v="0"/>
    <x v="1403"/>
    <x v="1403"/>
    <x v="0"/>
    <x v="36"/>
    <x v="0"/>
    <s v="music/rock"/>
    <x v="33"/>
    <x v="1025"/>
    <x v="4"/>
    <x v="11"/>
    <x v="1403"/>
    <x v="1403"/>
    <x v="0"/>
  </r>
  <r>
    <x v="1404"/>
    <x v="1404"/>
    <x v="1402"/>
    <n v="14500"/>
    <x v="854"/>
    <x v="2"/>
    <s v="GB"/>
    <x v="1"/>
    <x v="1404"/>
    <x v="1404"/>
    <x v="1"/>
    <x v="81"/>
    <x v="1"/>
    <s v="publishing/translations"/>
    <x v="53"/>
    <x v="1026"/>
    <x v="3"/>
    <x v="22"/>
    <x v="1404"/>
    <x v="1404"/>
    <x v="0"/>
  </r>
  <r>
    <x v="1405"/>
    <x v="1405"/>
    <x v="1403"/>
    <n v="25000"/>
    <x v="522"/>
    <x v="2"/>
    <s v="US"/>
    <x v="0"/>
    <x v="1405"/>
    <x v="1405"/>
    <x v="1"/>
    <x v="57"/>
    <x v="1"/>
    <s v="publishing/translations"/>
    <x v="50"/>
    <x v="1027"/>
    <x v="3"/>
    <x v="22"/>
    <x v="1405"/>
    <x v="1405"/>
    <x v="0"/>
  </r>
  <r>
    <x v="1406"/>
    <x v="1406"/>
    <x v="1404"/>
    <n v="12000"/>
    <x v="493"/>
    <x v="2"/>
    <s v="IT"/>
    <x v="3"/>
    <x v="1406"/>
    <x v="1406"/>
    <x v="0"/>
    <x v="83"/>
    <x v="1"/>
    <s v="publishing/translations"/>
    <x v="50"/>
    <x v="144"/>
    <x v="3"/>
    <x v="22"/>
    <x v="1406"/>
    <x v="1406"/>
    <x v="0"/>
  </r>
  <r>
    <x v="1407"/>
    <x v="1407"/>
    <x v="1405"/>
    <n v="3000"/>
    <x v="493"/>
    <x v="2"/>
    <s v="US"/>
    <x v="0"/>
    <x v="1407"/>
    <x v="1407"/>
    <x v="0"/>
    <x v="84"/>
    <x v="1"/>
    <s v="publishing/translations"/>
    <x v="60"/>
    <x v="501"/>
    <x v="3"/>
    <x v="22"/>
    <x v="1407"/>
    <x v="1407"/>
    <x v="0"/>
  </r>
  <r>
    <x v="1408"/>
    <x v="1408"/>
    <x v="1406"/>
    <n v="1000"/>
    <x v="662"/>
    <x v="2"/>
    <s v="GB"/>
    <x v="1"/>
    <x v="1408"/>
    <x v="1408"/>
    <x v="0"/>
    <x v="79"/>
    <x v="1"/>
    <s v="publishing/translations"/>
    <x v="113"/>
    <x v="1028"/>
    <x v="3"/>
    <x v="22"/>
    <x v="1408"/>
    <x v="1408"/>
    <x v="0"/>
  </r>
  <r>
    <x v="1409"/>
    <x v="1409"/>
    <x v="1407"/>
    <n v="4000"/>
    <x v="117"/>
    <x v="2"/>
    <s v="US"/>
    <x v="0"/>
    <x v="1409"/>
    <x v="1409"/>
    <x v="0"/>
    <x v="78"/>
    <x v="1"/>
    <s v="publishing/translations"/>
    <x v="50"/>
    <x v="121"/>
    <x v="3"/>
    <x v="22"/>
    <x v="1409"/>
    <x v="1409"/>
    <x v="0"/>
  </r>
  <r>
    <x v="1410"/>
    <x v="1410"/>
    <x v="1408"/>
    <n v="6000"/>
    <x v="116"/>
    <x v="2"/>
    <s v="IT"/>
    <x v="3"/>
    <x v="1410"/>
    <x v="1410"/>
    <x v="0"/>
    <x v="29"/>
    <x v="1"/>
    <s v="publishing/translations"/>
    <x v="50"/>
    <x v="120"/>
    <x v="3"/>
    <x v="22"/>
    <x v="1410"/>
    <x v="1410"/>
    <x v="0"/>
  </r>
  <r>
    <x v="1411"/>
    <x v="1411"/>
    <x v="1409"/>
    <n v="3000"/>
    <x v="1001"/>
    <x v="2"/>
    <s v="GB"/>
    <x v="1"/>
    <x v="1411"/>
    <x v="1411"/>
    <x v="0"/>
    <x v="83"/>
    <x v="1"/>
    <s v="publishing/translations"/>
    <x v="50"/>
    <x v="1029"/>
    <x v="3"/>
    <x v="22"/>
    <x v="1411"/>
    <x v="1411"/>
    <x v="0"/>
  </r>
  <r>
    <x v="1412"/>
    <x v="1412"/>
    <x v="1410"/>
    <n v="7000"/>
    <x v="1002"/>
    <x v="2"/>
    <s v="US"/>
    <x v="0"/>
    <x v="1412"/>
    <x v="1412"/>
    <x v="0"/>
    <x v="62"/>
    <x v="1"/>
    <s v="publishing/translations"/>
    <x v="62"/>
    <x v="1030"/>
    <x v="3"/>
    <x v="22"/>
    <x v="1412"/>
    <x v="1412"/>
    <x v="0"/>
  </r>
  <r>
    <x v="1413"/>
    <x v="1413"/>
    <x v="1411"/>
    <n v="2000"/>
    <x v="173"/>
    <x v="2"/>
    <s v="IT"/>
    <x v="3"/>
    <x v="1413"/>
    <x v="1413"/>
    <x v="0"/>
    <x v="29"/>
    <x v="1"/>
    <s v="publishing/translations"/>
    <x v="62"/>
    <x v="101"/>
    <x v="3"/>
    <x v="22"/>
    <x v="1413"/>
    <x v="1413"/>
    <x v="0"/>
  </r>
  <r>
    <x v="1414"/>
    <x v="1414"/>
    <x v="1412"/>
    <n v="500"/>
    <x v="116"/>
    <x v="2"/>
    <s v="US"/>
    <x v="0"/>
    <x v="1414"/>
    <x v="1414"/>
    <x v="0"/>
    <x v="29"/>
    <x v="1"/>
    <s v="publishing/translations"/>
    <x v="50"/>
    <x v="120"/>
    <x v="3"/>
    <x v="22"/>
    <x v="1414"/>
    <x v="1414"/>
    <x v="0"/>
  </r>
  <r>
    <x v="1415"/>
    <x v="1415"/>
    <x v="1413"/>
    <n v="4400"/>
    <x v="25"/>
    <x v="2"/>
    <s v="US"/>
    <x v="0"/>
    <x v="1415"/>
    <x v="1415"/>
    <x v="0"/>
    <x v="82"/>
    <x v="1"/>
    <s v="publishing/translations"/>
    <x v="82"/>
    <x v="1031"/>
    <x v="3"/>
    <x v="22"/>
    <x v="1415"/>
    <x v="1415"/>
    <x v="0"/>
  </r>
  <r>
    <x v="1416"/>
    <x v="1416"/>
    <x v="1414"/>
    <n v="50000"/>
    <x v="117"/>
    <x v="2"/>
    <s v="US"/>
    <x v="0"/>
    <x v="1416"/>
    <x v="1416"/>
    <x v="0"/>
    <x v="78"/>
    <x v="1"/>
    <s v="publishing/translations"/>
    <x v="50"/>
    <x v="121"/>
    <x v="3"/>
    <x v="22"/>
    <x v="1416"/>
    <x v="1416"/>
    <x v="0"/>
  </r>
  <r>
    <x v="1417"/>
    <x v="1417"/>
    <x v="1415"/>
    <n v="4500"/>
    <x v="434"/>
    <x v="2"/>
    <s v="US"/>
    <x v="0"/>
    <x v="1417"/>
    <x v="1417"/>
    <x v="0"/>
    <x v="84"/>
    <x v="1"/>
    <s v="publishing/translations"/>
    <x v="60"/>
    <x v="440"/>
    <x v="3"/>
    <x v="22"/>
    <x v="1417"/>
    <x v="1417"/>
    <x v="0"/>
  </r>
  <r>
    <x v="1418"/>
    <x v="1418"/>
    <x v="1416"/>
    <n v="3000"/>
    <x v="360"/>
    <x v="2"/>
    <s v="ES"/>
    <x v="3"/>
    <x v="1418"/>
    <x v="1418"/>
    <x v="0"/>
    <x v="29"/>
    <x v="1"/>
    <s v="publishing/translations"/>
    <x v="50"/>
    <x v="1032"/>
    <x v="3"/>
    <x v="22"/>
    <x v="1418"/>
    <x v="1418"/>
    <x v="0"/>
  </r>
  <r>
    <x v="1419"/>
    <x v="1419"/>
    <x v="1417"/>
    <n v="6300"/>
    <x v="1003"/>
    <x v="2"/>
    <s v="US"/>
    <x v="0"/>
    <x v="1419"/>
    <x v="1419"/>
    <x v="0"/>
    <x v="73"/>
    <x v="1"/>
    <s v="publishing/translations"/>
    <x v="113"/>
    <x v="884"/>
    <x v="3"/>
    <x v="22"/>
    <x v="1419"/>
    <x v="1419"/>
    <x v="0"/>
  </r>
  <r>
    <x v="1420"/>
    <x v="1420"/>
    <x v="1418"/>
    <n v="110"/>
    <x v="158"/>
    <x v="2"/>
    <s v="US"/>
    <x v="0"/>
    <x v="1420"/>
    <x v="1420"/>
    <x v="0"/>
    <x v="83"/>
    <x v="1"/>
    <s v="publishing/translations"/>
    <x v="56"/>
    <x v="120"/>
    <x v="3"/>
    <x v="22"/>
    <x v="1420"/>
    <x v="1420"/>
    <x v="0"/>
  </r>
  <r>
    <x v="1421"/>
    <x v="1421"/>
    <x v="1419"/>
    <n v="200000"/>
    <x v="148"/>
    <x v="2"/>
    <s v="SE"/>
    <x v="9"/>
    <x v="1421"/>
    <x v="1421"/>
    <x v="0"/>
    <x v="84"/>
    <x v="1"/>
    <s v="publishing/translations"/>
    <x v="50"/>
    <x v="101"/>
    <x v="3"/>
    <x v="22"/>
    <x v="1421"/>
    <x v="1421"/>
    <x v="0"/>
  </r>
  <r>
    <x v="1422"/>
    <x v="1422"/>
    <x v="1420"/>
    <n v="25000"/>
    <x v="375"/>
    <x v="2"/>
    <s v="NZ"/>
    <x v="4"/>
    <x v="1422"/>
    <x v="1422"/>
    <x v="0"/>
    <x v="84"/>
    <x v="1"/>
    <s v="publishing/translations"/>
    <x v="50"/>
    <x v="31"/>
    <x v="3"/>
    <x v="22"/>
    <x v="1422"/>
    <x v="1422"/>
    <x v="0"/>
  </r>
  <r>
    <x v="1423"/>
    <x v="1423"/>
    <x v="1421"/>
    <n v="30000"/>
    <x v="173"/>
    <x v="2"/>
    <s v="AU"/>
    <x v="2"/>
    <x v="1423"/>
    <x v="1423"/>
    <x v="0"/>
    <x v="29"/>
    <x v="1"/>
    <s v="publishing/translations"/>
    <x v="50"/>
    <x v="101"/>
    <x v="3"/>
    <x v="22"/>
    <x v="1423"/>
    <x v="1423"/>
    <x v="0"/>
  </r>
  <r>
    <x v="1424"/>
    <x v="1424"/>
    <x v="1422"/>
    <n v="7500"/>
    <x v="1004"/>
    <x v="2"/>
    <s v="US"/>
    <x v="0"/>
    <x v="1424"/>
    <x v="1424"/>
    <x v="0"/>
    <x v="25"/>
    <x v="1"/>
    <s v="publishing/translations"/>
    <x v="68"/>
    <x v="1033"/>
    <x v="3"/>
    <x v="22"/>
    <x v="1424"/>
    <x v="1424"/>
    <x v="0"/>
  </r>
  <r>
    <x v="1425"/>
    <x v="1425"/>
    <x v="1423"/>
    <n v="13000"/>
    <x v="117"/>
    <x v="2"/>
    <s v="US"/>
    <x v="0"/>
    <x v="1425"/>
    <x v="1425"/>
    <x v="0"/>
    <x v="78"/>
    <x v="1"/>
    <s v="publishing/translations"/>
    <x v="50"/>
    <x v="121"/>
    <x v="3"/>
    <x v="22"/>
    <x v="1425"/>
    <x v="1425"/>
    <x v="0"/>
  </r>
  <r>
    <x v="1426"/>
    <x v="1426"/>
    <x v="1424"/>
    <n v="1000"/>
    <x v="117"/>
    <x v="2"/>
    <s v="DE"/>
    <x v="3"/>
    <x v="1426"/>
    <x v="1426"/>
    <x v="0"/>
    <x v="78"/>
    <x v="1"/>
    <s v="publishing/translations"/>
    <x v="50"/>
    <x v="121"/>
    <x v="3"/>
    <x v="22"/>
    <x v="1426"/>
    <x v="1426"/>
    <x v="0"/>
  </r>
  <r>
    <x v="1427"/>
    <x v="1427"/>
    <x v="1425"/>
    <n v="5000"/>
    <x v="1005"/>
    <x v="2"/>
    <s v="DE"/>
    <x v="3"/>
    <x v="1427"/>
    <x v="1427"/>
    <x v="0"/>
    <x v="80"/>
    <x v="1"/>
    <s v="publishing/translations"/>
    <x v="59"/>
    <x v="1034"/>
    <x v="3"/>
    <x v="22"/>
    <x v="1427"/>
    <x v="1427"/>
    <x v="0"/>
  </r>
  <r>
    <x v="1428"/>
    <x v="1428"/>
    <x v="1426"/>
    <n v="1000"/>
    <x v="372"/>
    <x v="2"/>
    <s v="ES"/>
    <x v="3"/>
    <x v="1428"/>
    <x v="1428"/>
    <x v="0"/>
    <x v="83"/>
    <x v="1"/>
    <s v="publishing/translations"/>
    <x v="62"/>
    <x v="2"/>
    <x v="3"/>
    <x v="22"/>
    <x v="1428"/>
    <x v="1428"/>
    <x v="0"/>
  </r>
  <r>
    <x v="1429"/>
    <x v="1429"/>
    <x v="1427"/>
    <n v="10000"/>
    <x v="117"/>
    <x v="2"/>
    <s v="US"/>
    <x v="0"/>
    <x v="1429"/>
    <x v="1429"/>
    <x v="0"/>
    <x v="78"/>
    <x v="1"/>
    <s v="publishing/translations"/>
    <x v="50"/>
    <x v="121"/>
    <x v="3"/>
    <x v="22"/>
    <x v="1429"/>
    <x v="1429"/>
    <x v="0"/>
  </r>
  <r>
    <x v="1430"/>
    <x v="1430"/>
    <x v="1428"/>
    <n v="5000"/>
    <x v="124"/>
    <x v="2"/>
    <s v="US"/>
    <x v="0"/>
    <x v="1430"/>
    <x v="1430"/>
    <x v="0"/>
    <x v="81"/>
    <x v="1"/>
    <s v="publishing/translations"/>
    <x v="59"/>
    <x v="128"/>
    <x v="3"/>
    <x v="22"/>
    <x v="1430"/>
    <x v="1430"/>
    <x v="0"/>
  </r>
  <r>
    <x v="1431"/>
    <x v="1431"/>
    <x v="1429"/>
    <n v="17000"/>
    <x v="1006"/>
    <x v="2"/>
    <s v="US"/>
    <x v="0"/>
    <x v="1431"/>
    <x v="1431"/>
    <x v="0"/>
    <x v="5"/>
    <x v="1"/>
    <s v="publishing/translations"/>
    <x v="188"/>
    <x v="1035"/>
    <x v="3"/>
    <x v="22"/>
    <x v="1431"/>
    <x v="1431"/>
    <x v="0"/>
  </r>
  <r>
    <x v="1432"/>
    <x v="1432"/>
    <x v="1430"/>
    <n v="40000"/>
    <x v="117"/>
    <x v="2"/>
    <s v="US"/>
    <x v="0"/>
    <x v="1432"/>
    <x v="1432"/>
    <x v="0"/>
    <x v="78"/>
    <x v="1"/>
    <s v="publishing/translations"/>
    <x v="50"/>
    <x v="121"/>
    <x v="3"/>
    <x v="22"/>
    <x v="1432"/>
    <x v="1432"/>
    <x v="0"/>
  </r>
  <r>
    <x v="1433"/>
    <x v="1433"/>
    <x v="1431"/>
    <n v="12000"/>
    <x v="1007"/>
    <x v="2"/>
    <s v="IT"/>
    <x v="3"/>
    <x v="1433"/>
    <x v="1433"/>
    <x v="0"/>
    <x v="73"/>
    <x v="1"/>
    <s v="publishing/translations"/>
    <x v="113"/>
    <x v="1036"/>
    <x v="3"/>
    <x v="22"/>
    <x v="1433"/>
    <x v="1433"/>
    <x v="0"/>
  </r>
  <r>
    <x v="1434"/>
    <x v="1434"/>
    <x v="1432"/>
    <n v="82000"/>
    <x v="1008"/>
    <x v="2"/>
    <s v="DK"/>
    <x v="7"/>
    <x v="1434"/>
    <x v="1434"/>
    <x v="0"/>
    <x v="202"/>
    <x v="1"/>
    <s v="publishing/translations"/>
    <x v="54"/>
    <x v="1037"/>
    <x v="3"/>
    <x v="22"/>
    <x v="1434"/>
    <x v="1434"/>
    <x v="0"/>
  </r>
  <r>
    <x v="1435"/>
    <x v="1435"/>
    <x v="1433"/>
    <n v="15000"/>
    <x v="493"/>
    <x v="2"/>
    <s v="IT"/>
    <x v="3"/>
    <x v="1435"/>
    <x v="1435"/>
    <x v="0"/>
    <x v="84"/>
    <x v="1"/>
    <s v="publishing/translations"/>
    <x v="50"/>
    <x v="501"/>
    <x v="3"/>
    <x v="22"/>
    <x v="1435"/>
    <x v="1435"/>
    <x v="0"/>
  </r>
  <r>
    <x v="1436"/>
    <x v="1436"/>
    <x v="1434"/>
    <n v="10000"/>
    <x v="1009"/>
    <x v="2"/>
    <s v="DE"/>
    <x v="3"/>
    <x v="1436"/>
    <x v="1436"/>
    <x v="0"/>
    <x v="84"/>
    <x v="1"/>
    <s v="publishing/translations"/>
    <x v="60"/>
    <x v="1038"/>
    <x v="3"/>
    <x v="22"/>
    <x v="1436"/>
    <x v="1436"/>
    <x v="0"/>
  </r>
  <r>
    <x v="1437"/>
    <x v="1437"/>
    <x v="1435"/>
    <n v="3000"/>
    <x v="1010"/>
    <x v="2"/>
    <s v="US"/>
    <x v="0"/>
    <x v="1437"/>
    <x v="1437"/>
    <x v="0"/>
    <x v="19"/>
    <x v="1"/>
    <s v="publishing/translations"/>
    <x v="117"/>
    <x v="1039"/>
    <x v="3"/>
    <x v="22"/>
    <x v="1437"/>
    <x v="1437"/>
    <x v="0"/>
  </r>
  <r>
    <x v="1438"/>
    <x v="1438"/>
    <x v="1436"/>
    <n v="20000"/>
    <x v="49"/>
    <x v="2"/>
    <s v="DK"/>
    <x v="7"/>
    <x v="1438"/>
    <x v="1438"/>
    <x v="0"/>
    <x v="22"/>
    <x v="1"/>
    <s v="publishing/translations"/>
    <x v="56"/>
    <x v="753"/>
    <x v="3"/>
    <x v="22"/>
    <x v="1438"/>
    <x v="1438"/>
    <x v="0"/>
  </r>
  <r>
    <x v="1439"/>
    <x v="1439"/>
    <x v="1437"/>
    <n v="2725"/>
    <x v="147"/>
    <x v="2"/>
    <s v="CA"/>
    <x v="5"/>
    <x v="1439"/>
    <x v="1439"/>
    <x v="0"/>
    <x v="79"/>
    <x v="1"/>
    <s v="publishing/translations"/>
    <x v="113"/>
    <x v="179"/>
    <x v="3"/>
    <x v="22"/>
    <x v="1439"/>
    <x v="1439"/>
    <x v="0"/>
  </r>
  <r>
    <x v="1440"/>
    <x v="1440"/>
    <x v="1438"/>
    <n v="13000"/>
    <x v="116"/>
    <x v="2"/>
    <s v="IT"/>
    <x v="3"/>
    <x v="1440"/>
    <x v="1440"/>
    <x v="0"/>
    <x v="29"/>
    <x v="1"/>
    <s v="publishing/translations"/>
    <x v="50"/>
    <x v="120"/>
    <x v="3"/>
    <x v="22"/>
    <x v="1440"/>
    <x v="1440"/>
    <x v="0"/>
  </r>
  <r>
    <x v="1441"/>
    <x v="1441"/>
    <x v="1439"/>
    <n v="180000"/>
    <x v="895"/>
    <x v="2"/>
    <s v="GB"/>
    <x v="1"/>
    <x v="1441"/>
    <x v="1441"/>
    <x v="0"/>
    <x v="83"/>
    <x v="1"/>
    <s v="publishing/translations"/>
    <x v="60"/>
    <x v="1040"/>
    <x v="3"/>
    <x v="22"/>
    <x v="1441"/>
    <x v="1441"/>
    <x v="0"/>
  </r>
  <r>
    <x v="1442"/>
    <x v="1442"/>
    <x v="1440"/>
    <n v="1500"/>
    <x v="117"/>
    <x v="2"/>
    <s v="US"/>
    <x v="0"/>
    <x v="1442"/>
    <x v="1442"/>
    <x v="0"/>
    <x v="78"/>
    <x v="1"/>
    <s v="publishing/translations"/>
    <x v="50"/>
    <x v="121"/>
    <x v="3"/>
    <x v="22"/>
    <x v="1442"/>
    <x v="1442"/>
    <x v="0"/>
  </r>
  <r>
    <x v="1443"/>
    <x v="1443"/>
    <x v="1441"/>
    <n v="13000"/>
    <x v="117"/>
    <x v="2"/>
    <s v="FR"/>
    <x v="3"/>
    <x v="1443"/>
    <x v="1443"/>
    <x v="0"/>
    <x v="78"/>
    <x v="1"/>
    <s v="publishing/translations"/>
    <x v="50"/>
    <x v="121"/>
    <x v="3"/>
    <x v="22"/>
    <x v="1443"/>
    <x v="1443"/>
    <x v="0"/>
  </r>
  <r>
    <x v="1444"/>
    <x v="1444"/>
    <x v="1442"/>
    <n v="4950"/>
    <x v="117"/>
    <x v="2"/>
    <s v="DE"/>
    <x v="3"/>
    <x v="1444"/>
    <x v="1444"/>
    <x v="0"/>
    <x v="78"/>
    <x v="1"/>
    <s v="publishing/translations"/>
    <x v="50"/>
    <x v="121"/>
    <x v="3"/>
    <x v="22"/>
    <x v="1444"/>
    <x v="1444"/>
    <x v="0"/>
  </r>
  <r>
    <x v="1445"/>
    <x v="1445"/>
    <x v="1443"/>
    <n v="130000"/>
    <x v="117"/>
    <x v="2"/>
    <s v="DE"/>
    <x v="3"/>
    <x v="1445"/>
    <x v="1445"/>
    <x v="0"/>
    <x v="78"/>
    <x v="1"/>
    <s v="publishing/translations"/>
    <x v="50"/>
    <x v="121"/>
    <x v="3"/>
    <x v="22"/>
    <x v="1445"/>
    <x v="1445"/>
    <x v="0"/>
  </r>
  <r>
    <x v="1446"/>
    <x v="1446"/>
    <x v="1444"/>
    <n v="900"/>
    <x v="117"/>
    <x v="2"/>
    <s v="IT"/>
    <x v="3"/>
    <x v="1446"/>
    <x v="1446"/>
    <x v="0"/>
    <x v="78"/>
    <x v="1"/>
    <s v="publishing/translations"/>
    <x v="50"/>
    <x v="121"/>
    <x v="3"/>
    <x v="22"/>
    <x v="1446"/>
    <x v="1446"/>
    <x v="0"/>
  </r>
  <r>
    <x v="1447"/>
    <x v="1447"/>
    <x v="1445"/>
    <n v="500000"/>
    <x v="735"/>
    <x v="2"/>
    <s v="US"/>
    <x v="0"/>
    <x v="1447"/>
    <x v="1447"/>
    <x v="0"/>
    <x v="83"/>
    <x v="1"/>
    <s v="publishing/translations"/>
    <x v="50"/>
    <x v="380"/>
    <x v="3"/>
    <x v="22"/>
    <x v="1447"/>
    <x v="1447"/>
    <x v="0"/>
  </r>
  <r>
    <x v="1448"/>
    <x v="1448"/>
    <x v="1446"/>
    <n v="200000"/>
    <x v="117"/>
    <x v="2"/>
    <s v="AU"/>
    <x v="2"/>
    <x v="1448"/>
    <x v="1448"/>
    <x v="0"/>
    <x v="78"/>
    <x v="1"/>
    <s v="publishing/translations"/>
    <x v="50"/>
    <x v="121"/>
    <x v="3"/>
    <x v="22"/>
    <x v="1448"/>
    <x v="1448"/>
    <x v="0"/>
  </r>
  <r>
    <x v="1449"/>
    <x v="1449"/>
    <x v="1447"/>
    <n v="8888"/>
    <x v="117"/>
    <x v="2"/>
    <s v="US"/>
    <x v="0"/>
    <x v="1449"/>
    <x v="1449"/>
    <x v="0"/>
    <x v="78"/>
    <x v="1"/>
    <s v="publishing/translations"/>
    <x v="50"/>
    <x v="121"/>
    <x v="3"/>
    <x v="22"/>
    <x v="1449"/>
    <x v="1449"/>
    <x v="0"/>
  </r>
  <r>
    <x v="1450"/>
    <x v="1450"/>
    <x v="1448"/>
    <n v="100000"/>
    <x v="116"/>
    <x v="2"/>
    <s v="US"/>
    <x v="0"/>
    <x v="1450"/>
    <x v="1450"/>
    <x v="0"/>
    <x v="29"/>
    <x v="1"/>
    <s v="publishing/translations"/>
    <x v="50"/>
    <x v="120"/>
    <x v="3"/>
    <x v="22"/>
    <x v="1450"/>
    <x v="1450"/>
    <x v="0"/>
  </r>
  <r>
    <x v="1451"/>
    <x v="1451"/>
    <x v="1449"/>
    <n v="18950"/>
    <x v="369"/>
    <x v="1"/>
    <s v="US"/>
    <x v="0"/>
    <x v="1451"/>
    <x v="1451"/>
    <x v="0"/>
    <x v="84"/>
    <x v="1"/>
    <s v="publishing/translations"/>
    <x v="50"/>
    <x v="120"/>
    <x v="3"/>
    <x v="22"/>
    <x v="1451"/>
    <x v="1451"/>
    <x v="0"/>
  </r>
  <r>
    <x v="1452"/>
    <x v="1452"/>
    <x v="1450"/>
    <n v="14000"/>
    <x v="117"/>
    <x v="1"/>
    <s v="US"/>
    <x v="0"/>
    <x v="1452"/>
    <x v="1452"/>
    <x v="0"/>
    <x v="78"/>
    <x v="1"/>
    <s v="publishing/translations"/>
    <x v="50"/>
    <x v="121"/>
    <x v="3"/>
    <x v="22"/>
    <x v="1452"/>
    <x v="1452"/>
    <x v="0"/>
  </r>
  <r>
    <x v="1453"/>
    <x v="1453"/>
    <x v="1451"/>
    <n v="25000"/>
    <x v="117"/>
    <x v="1"/>
    <s v="FR"/>
    <x v="3"/>
    <x v="1453"/>
    <x v="1453"/>
    <x v="0"/>
    <x v="78"/>
    <x v="1"/>
    <s v="publishing/translations"/>
    <x v="50"/>
    <x v="121"/>
    <x v="3"/>
    <x v="22"/>
    <x v="1453"/>
    <x v="1453"/>
    <x v="0"/>
  </r>
  <r>
    <x v="1454"/>
    <x v="1454"/>
    <x v="1452"/>
    <n v="1750"/>
    <x v="493"/>
    <x v="1"/>
    <s v="ES"/>
    <x v="3"/>
    <x v="1454"/>
    <x v="1454"/>
    <x v="0"/>
    <x v="29"/>
    <x v="1"/>
    <s v="publishing/translations"/>
    <x v="60"/>
    <x v="2"/>
    <x v="3"/>
    <x v="22"/>
    <x v="1454"/>
    <x v="1454"/>
    <x v="0"/>
  </r>
  <r>
    <x v="1455"/>
    <x v="1455"/>
    <x v="1453"/>
    <n v="15000"/>
    <x v="607"/>
    <x v="1"/>
    <s v="US"/>
    <x v="0"/>
    <x v="1455"/>
    <x v="1455"/>
    <x v="0"/>
    <x v="63"/>
    <x v="1"/>
    <s v="publishing/translations"/>
    <x v="57"/>
    <x v="1041"/>
    <x v="3"/>
    <x v="22"/>
    <x v="1455"/>
    <x v="1455"/>
    <x v="0"/>
  </r>
  <r>
    <x v="1456"/>
    <x v="1456"/>
    <x v="1454"/>
    <n v="5000"/>
    <x v="1011"/>
    <x v="1"/>
    <s v="IT"/>
    <x v="3"/>
    <x v="1456"/>
    <x v="1456"/>
    <x v="0"/>
    <x v="83"/>
    <x v="1"/>
    <s v="publishing/translations"/>
    <x v="56"/>
    <x v="1042"/>
    <x v="3"/>
    <x v="22"/>
    <x v="1456"/>
    <x v="1456"/>
    <x v="0"/>
  </r>
  <r>
    <x v="1457"/>
    <x v="1457"/>
    <x v="1455"/>
    <n v="6000"/>
    <x v="117"/>
    <x v="1"/>
    <s v="US"/>
    <x v="0"/>
    <x v="1457"/>
    <x v="1457"/>
    <x v="0"/>
    <x v="78"/>
    <x v="1"/>
    <s v="publishing/translations"/>
    <x v="50"/>
    <x v="121"/>
    <x v="3"/>
    <x v="22"/>
    <x v="1457"/>
    <x v="1457"/>
    <x v="0"/>
  </r>
  <r>
    <x v="1458"/>
    <x v="1458"/>
    <x v="1456"/>
    <n v="5000"/>
    <x v="117"/>
    <x v="1"/>
    <s v="US"/>
    <x v="0"/>
    <x v="1458"/>
    <x v="1458"/>
    <x v="0"/>
    <x v="78"/>
    <x v="1"/>
    <s v="publishing/translations"/>
    <x v="50"/>
    <x v="121"/>
    <x v="3"/>
    <x v="22"/>
    <x v="1458"/>
    <x v="1458"/>
    <x v="0"/>
  </r>
  <r>
    <x v="1459"/>
    <x v="1459"/>
    <x v="1457"/>
    <n v="37000"/>
    <x v="117"/>
    <x v="1"/>
    <s v="DK"/>
    <x v="7"/>
    <x v="1459"/>
    <x v="1459"/>
    <x v="0"/>
    <x v="78"/>
    <x v="1"/>
    <s v="publishing/translations"/>
    <x v="50"/>
    <x v="121"/>
    <x v="3"/>
    <x v="22"/>
    <x v="1459"/>
    <x v="1459"/>
    <x v="0"/>
  </r>
  <r>
    <x v="1460"/>
    <x v="1460"/>
    <x v="1458"/>
    <n v="25000000"/>
    <x v="117"/>
    <x v="1"/>
    <s v="US"/>
    <x v="0"/>
    <x v="1460"/>
    <x v="1460"/>
    <x v="0"/>
    <x v="78"/>
    <x v="1"/>
    <s v="publishing/translations"/>
    <x v="50"/>
    <x v="121"/>
    <x v="3"/>
    <x v="22"/>
    <x v="1460"/>
    <x v="1460"/>
    <x v="0"/>
  </r>
  <r>
    <x v="1461"/>
    <x v="1461"/>
    <x v="1459"/>
    <n v="15000"/>
    <x v="1012"/>
    <x v="0"/>
    <s v="US"/>
    <x v="0"/>
    <x v="1461"/>
    <x v="1461"/>
    <x v="1"/>
    <x v="158"/>
    <x v="0"/>
    <s v="publishing/radio &amp; podcasts"/>
    <x v="7"/>
    <x v="1043"/>
    <x v="3"/>
    <x v="23"/>
    <x v="1461"/>
    <x v="1461"/>
    <x v="0"/>
  </r>
  <r>
    <x v="1462"/>
    <x v="1462"/>
    <x v="1460"/>
    <n v="4000"/>
    <x v="1013"/>
    <x v="0"/>
    <s v="US"/>
    <x v="0"/>
    <x v="1462"/>
    <x v="1462"/>
    <x v="1"/>
    <x v="3"/>
    <x v="0"/>
    <s v="publishing/radio &amp; podcasts"/>
    <x v="15"/>
    <x v="1044"/>
    <x v="3"/>
    <x v="23"/>
    <x v="1462"/>
    <x v="1462"/>
    <x v="0"/>
  </r>
  <r>
    <x v="1463"/>
    <x v="1463"/>
    <x v="1461"/>
    <n v="600"/>
    <x v="807"/>
    <x v="0"/>
    <s v="US"/>
    <x v="0"/>
    <x v="1463"/>
    <x v="1463"/>
    <x v="1"/>
    <x v="20"/>
    <x v="0"/>
    <s v="publishing/radio &amp; podcasts"/>
    <x v="34"/>
    <x v="1045"/>
    <x v="3"/>
    <x v="23"/>
    <x v="1463"/>
    <x v="1463"/>
    <x v="0"/>
  </r>
  <r>
    <x v="1464"/>
    <x v="1464"/>
    <x v="1462"/>
    <n v="5000"/>
    <x v="1014"/>
    <x v="0"/>
    <s v="US"/>
    <x v="0"/>
    <x v="1464"/>
    <x v="1464"/>
    <x v="1"/>
    <x v="302"/>
    <x v="0"/>
    <s v="publishing/radio &amp; podcasts"/>
    <x v="200"/>
    <x v="1046"/>
    <x v="3"/>
    <x v="23"/>
    <x v="1464"/>
    <x v="1464"/>
    <x v="0"/>
  </r>
  <r>
    <x v="1465"/>
    <x v="1465"/>
    <x v="1463"/>
    <n v="30000"/>
    <x v="1015"/>
    <x v="0"/>
    <s v="US"/>
    <x v="0"/>
    <x v="1465"/>
    <x v="1465"/>
    <x v="1"/>
    <x v="303"/>
    <x v="0"/>
    <s v="publishing/radio &amp; podcasts"/>
    <x v="201"/>
    <x v="1047"/>
    <x v="3"/>
    <x v="23"/>
    <x v="1465"/>
    <x v="1465"/>
    <x v="0"/>
  </r>
  <r>
    <x v="1466"/>
    <x v="1466"/>
    <x v="1464"/>
    <n v="16000"/>
    <x v="1016"/>
    <x v="0"/>
    <s v="US"/>
    <x v="0"/>
    <x v="1466"/>
    <x v="1466"/>
    <x v="1"/>
    <x v="290"/>
    <x v="0"/>
    <s v="publishing/radio &amp; podcasts"/>
    <x v="29"/>
    <x v="1048"/>
    <x v="3"/>
    <x v="23"/>
    <x v="1466"/>
    <x v="1466"/>
    <x v="0"/>
  </r>
  <r>
    <x v="1467"/>
    <x v="1467"/>
    <x v="1465"/>
    <n v="40000"/>
    <x v="1017"/>
    <x v="0"/>
    <s v="US"/>
    <x v="0"/>
    <x v="1467"/>
    <x v="1467"/>
    <x v="1"/>
    <x v="304"/>
    <x v="0"/>
    <s v="publishing/radio &amp; podcasts"/>
    <x v="41"/>
    <x v="1049"/>
    <x v="3"/>
    <x v="23"/>
    <x v="1467"/>
    <x v="1467"/>
    <x v="0"/>
  </r>
  <r>
    <x v="1468"/>
    <x v="1468"/>
    <x v="1466"/>
    <n v="9500"/>
    <x v="1018"/>
    <x v="0"/>
    <s v="US"/>
    <x v="0"/>
    <x v="1468"/>
    <x v="1468"/>
    <x v="1"/>
    <x v="305"/>
    <x v="0"/>
    <s v="publishing/radio &amp; podcasts"/>
    <x v="21"/>
    <x v="1050"/>
    <x v="3"/>
    <x v="23"/>
    <x v="1468"/>
    <x v="1468"/>
    <x v="0"/>
  </r>
  <r>
    <x v="1469"/>
    <x v="1469"/>
    <x v="1467"/>
    <n v="44250"/>
    <x v="1019"/>
    <x v="0"/>
    <s v="US"/>
    <x v="0"/>
    <x v="1469"/>
    <x v="1469"/>
    <x v="1"/>
    <x v="306"/>
    <x v="0"/>
    <s v="publishing/radio &amp; podcasts"/>
    <x v="29"/>
    <x v="1051"/>
    <x v="3"/>
    <x v="23"/>
    <x v="1469"/>
    <x v="1469"/>
    <x v="0"/>
  </r>
  <r>
    <x v="1470"/>
    <x v="1470"/>
    <x v="1468"/>
    <n v="1500"/>
    <x v="1020"/>
    <x v="0"/>
    <s v="US"/>
    <x v="0"/>
    <x v="1470"/>
    <x v="1470"/>
    <x v="1"/>
    <x v="75"/>
    <x v="0"/>
    <s v="publishing/radio &amp; podcasts"/>
    <x v="105"/>
    <x v="1052"/>
    <x v="3"/>
    <x v="23"/>
    <x v="1470"/>
    <x v="1470"/>
    <x v="0"/>
  </r>
  <r>
    <x v="1471"/>
    <x v="1471"/>
    <x v="1469"/>
    <n v="32000"/>
    <x v="1021"/>
    <x v="0"/>
    <s v="US"/>
    <x v="0"/>
    <x v="1471"/>
    <x v="1471"/>
    <x v="1"/>
    <x v="307"/>
    <x v="0"/>
    <s v="publishing/radio &amp; podcasts"/>
    <x v="3"/>
    <x v="1053"/>
    <x v="3"/>
    <x v="23"/>
    <x v="1471"/>
    <x v="1471"/>
    <x v="0"/>
  </r>
  <r>
    <x v="1472"/>
    <x v="1472"/>
    <x v="1470"/>
    <n v="25000"/>
    <x v="1022"/>
    <x v="0"/>
    <s v="US"/>
    <x v="0"/>
    <x v="1472"/>
    <x v="1472"/>
    <x v="1"/>
    <x v="226"/>
    <x v="0"/>
    <s v="publishing/radio &amp; podcasts"/>
    <x v="86"/>
    <x v="1054"/>
    <x v="3"/>
    <x v="23"/>
    <x v="1472"/>
    <x v="1472"/>
    <x v="0"/>
  </r>
  <r>
    <x v="1473"/>
    <x v="1473"/>
    <x v="1471"/>
    <n v="1500"/>
    <x v="1023"/>
    <x v="0"/>
    <s v="US"/>
    <x v="0"/>
    <x v="1473"/>
    <x v="1473"/>
    <x v="1"/>
    <x v="5"/>
    <x v="0"/>
    <s v="publishing/radio &amp; podcasts"/>
    <x v="10"/>
    <x v="1055"/>
    <x v="3"/>
    <x v="23"/>
    <x v="1473"/>
    <x v="1473"/>
    <x v="0"/>
  </r>
  <r>
    <x v="1474"/>
    <x v="1474"/>
    <x v="1472"/>
    <n v="3000"/>
    <x v="1024"/>
    <x v="0"/>
    <s v="US"/>
    <x v="0"/>
    <x v="1474"/>
    <x v="1474"/>
    <x v="1"/>
    <x v="88"/>
    <x v="0"/>
    <s v="publishing/radio &amp; podcasts"/>
    <x v="20"/>
    <x v="1056"/>
    <x v="3"/>
    <x v="23"/>
    <x v="1474"/>
    <x v="1474"/>
    <x v="0"/>
  </r>
  <r>
    <x v="1475"/>
    <x v="1475"/>
    <x v="1473"/>
    <n v="15000"/>
    <x v="1025"/>
    <x v="0"/>
    <s v="US"/>
    <x v="0"/>
    <x v="1475"/>
    <x v="1475"/>
    <x v="1"/>
    <x v="308"/>
    <x v="0"/>
    <s v="publishing/radio &amp; podcasts"/>
    <x v="192"/>
    <x v="1057"/>
    <x v="3"/>
    <x v="23"/>
    <x v="1475"/>
    <x v="1475"/>
    <x v="0"/>
  </r>
  <r>
    <x v="1476"/>
    <x v="1476"/>
    <x v="1474"/>
    <n v="6000"/>
    <x v="1026"/>
    <x v="0"/>
    <s v="US"/>
    <x v="0"/>
    <x v="1476"/>
    <x v="1476"/>
    <x v="1"/>
    <x v="309"/>
    <x v="0"/>
    <s v="publishing/radio &amp; podcasts"/>
    <x v="202"/>
    <x v="1058"/>
    <x v="3"/>
    <x v="23"/>
    <x v="1476"/>
    <x v="1476"/>
    <x v="0"/>
  </r>
  <r>
    <x v="1477"/>
    <x v="1477"/>
    <x v="1475"/>
    <n v="30000"/>
    <x v="1027"/>
    <x v="0"/>
    <s v="US"/>
    <x v="0"/>
    <x v="1477"/>
    <x v="1477"/>
    <x v="1"/>
    <x v="232"/>
    <x v="0"/>
    <s v="publishing/radio &amp; podcasts"/>
    <x v="38"/>
    <x v="1059"/>
    <x v="3"/>
    <x v="23"/>
    <x v="1477"/>
    <x v="1477"/>
    <x v="0"/>
  </r>
  <r>
    <x v="1478"/>
    <x v="1478"/>
    <x v="1476"/>
    <n v="50000"/>
    <x v="1028"/>
    <x v="0"/>
    <s v="US"/>
    <x v="0"/>
    <x v="1478"/>
    <x v="1478"/>
    <x v="1"/>
    <x v="310"/>
    <x v="0"/>
    <s v="publishing/radio &amp; podcasts"/>
    <x v="203"/>
    <x v="1060"/>
    <x v="3"/>
    <x v="23"/>
    <x v="1478"/>
    <x v="1478"/>
    <x v="0"/>
  </r>
  <r>
    <x v="1479"/>
    <x v="1479"/>
    <x v="1477"/>
    <n v="1600"/>
    <x v="1029"/>
    <x v="0"/>
    <s v="US"/>
    <x v="0"/>
    <x v="1479"/>
    <x v="1479"/>
    <x v="1"/>
    <x v="26"/>
    <x v="0"/>
    <s v="publishing/radio &amp; podcasts"/>
    <x v="0"/>
    <x v="1061"/>
    <x v="3"/>
    <x v="23"/>
    <x v="1479"/>
    <x v="1479"/>
    <x v="0"/>
  </r>
  <r>
    <x v="1480"/>
    <x v="1480"/>
    <x v="1478"/>
    <n v="50000"/>
    <x v="1030"/>
    <x v="0"/>
    <s v="US"/>
    <x v="0"/>
    <x v="1480"/>
    <x v="1480"/>
    <x v="1"/>
    <x v="311"/>
    <x v="0"/>
    <s v="publishing/radio &amp; podcasts"/>
    <x v="16"/>
    <x v="1062"/>
    <x v="3"/>
    <x v="23"/>
    <x v="1480"/>
    <x v="1480"/>
    <x v="0"/>
  </r>
  <r>
    <x v="1481"/>
    <x v="1481"/>
    <x v="1479"/>
    <n v="5000"/>
    <x v="522"/>
    <x v="2"/>
    <s v="CA"/>
    <x v="5"/>
    <x v="1481"/>
    <x v="1481"/>
    <x v="0"/>
    <x v="79"/>
    <x v="1"/>
    <s v="publishing/fiction"/>
    <x v="53"/>
    <x v="827"/>
    <x v="3"/>
    <x v="10"/>
    <x v="1481"/>
    <x v="1481"/>
    <x v="0"/>
  </r>
  <r>
    <x v="1482"/>
    <x v="1482"/>
    <x v="1480"/>
    <n v="5000"/>
    <x v="139"/>
    <x v="2"/>
    <s v="US"/>
    <x v="0"/>
    <x v="1482"/>
    <x v="1482"/>
    <x v="0"/>
    <x v="29"/>
    <x v="1"/>
    <s v="publishing/fiction"/>
    <x v="50"/>
    <x v="144"/>
    <x v="3"/>
    <x v="10"/>
    <x v="1482"/>
    <x v="1482"/>
    <x v="0"/>
  </r>
  <r>
    <x v="1483"/>
    <x v="1483"/>
    <x v="1481"/>
    <n v="7000"/>
    <x v="155"/>
    <x v="2"/>
    <s v="US"/>
    <x v="0"/>
    <x v="1483"/>
    <x v="1483"/>
    <x v="0"/>
    <x v="84"/>
    <x v="1"/>
    <s v="publishing/fiction"/>
    <x v="60"/>
    <x v="380"/>
    <x v="3"/>
    <x v="10"/>
    <x v="1483"/>
    <x v="1483"/>
    <x v="0"/>
  </r>
  <r>
    <x v="1484"/>
    <x v="1484"/>
    <x v="1482"/>
    <n v="2000"/>
    <x v="117"/>
    <x v="2"/>
    <s v="US"/>
    <x v="0"/>
    <x v="1484"/>
    <x v="1484"/>
    <x v="0"/>
    <x v="78"/>
    <x v="1"/>
    <s v="publishing/fiction"/>
    <x v="50"/>
    <x v="121"/>
    <x v="3"/>
    <x v="10"/>
    <x v="1484"/>
    <x v="1484"/>
    <x v="0"/>
  </r>
  <r>
    <x v="1485"/>
    <x v="1485"/>
    <x v="1483"/>
    <n v="6700"/>
    <x v="403"/>
    <x v="2"/>
    <s v="US"/>
    <x v="0"/>
    <x v="1485"/>
    <x v="1485"/>
    <x v="0"/>
    <x v="83"/>
    <x v="1"/>
    <s v="publishing/fiction"/>
    <x v="53"/>
    <x v="73"/>
    <x v="3"/>
    <x v="10"/>
    <x v="1485"/>
    <x v="1485"/>
    <x v="0"/>
  </r>
  <r>
    <x v="1486"/>
    <x v="1486"/>
    <x v="1484"/>
    <n v="20000"/>
    <x v="1031"/>
    <x v="2"/>
    <s v="US"/>
    <x v="0"/>
    <x v="1486"/>
    <x v="1486"/>
    <x v="0"/>
    <x v="83"/>
    <x v="1"/>
    <s v="publishing/fiction"/>
    <x v="50"/>
    <x v="580"/>
    <x v="3"/>
    <x v="10"/>
    <x v="1486"/>
    <x v="1486"/>
    <x v="0"/>
  </r>
  <r>
    <x v="1487"/>
    <x v="1487"/>
    <x v="1485"/>
    <n v="10000"/>
    <x v="117"/>
    <x v="2"/>
    <s v="US"/>
    <x v="0"/>
    <x v="1487"/>
    <x v="1487"/>
    <x v="0"/>
    <x v="78"/>
    <x v="1"/>
    <s v="publishing/fiction"/>
    <x v="50"/>
    <x v="121"/>
    <x v="3"/>
    <x v="10"/>
    <x v="1487"/>
    <x v="1487"/>
    <x v="0"/>
  </r>
  <r>
    <x v="1488"/>
    <x v="1488"/>
    <x v="1486"/>
    <n v="15000"/>
    <x v="175"/>
    <x v="2"/>
    <s v="AU"/>
    <x v="2"/>
    <x v="1488"/>
    <x v="1488"/>
    <x v="0"/>
    <x v="79"/>
    <x v="1"/>
    <s v="publishing/fiction"/>
    <x v="53"/>
    <x v="88"/>
    <x v="3"/>
    <x v="10"/>
    <x v="1488"/>
    <x v="1488"/>
    <x v="0"/>
  </r>
  <r>
    <x v="1489"/>
    <x v="1489"/>
    <x v="1487"/>
    <n v="5000"/>
    <x v="117"/>
    <x v="2"/>
    <s v="US"/>
    <x v="0"/>
    <x v="1489"/>
    <x v="1489"/>
    <x v="0"/>
    <x v="78"/>
    <x v="1"/>
    <s v="publishing/fiction"/>
    <x v="50"/>
    <x v="121"/>
    <x v="3"/>
    <x v="10"/>
    <x v="1489"/>
    <x v="1489"/>
    <x v="0"/>
  </r>
  <r>
    <x v="1490"/>
    <x v="1490"/>
    <x v="1488"/>
    <n v="2900"/>
    <x v="1032"/>
    <x v="2"/>
    <s v="US"/>
    <x v="0"/>
    <x v="1490"/>
    <x v="1490"/>
    <x v="0"/>
    <x v="10"/>
    <x v="1"/>
    <s v="publishing/fiction"/>
    <x v="134"/>
    <x v="1063"/>
    <x v="3"/>
    <x v="10"/>
    <x v="1490"/>
    <x v="1490"/>
    <x v="0"/>
  </r>
  <r>
    <x v="1491"/>
    <x v="1491"/>
    <x v="1489"/>
    <n v="1200"/>
    <x v="173"/>
    <x v="2"/>
    <s v="US"/>
    <x v="0"/>
    <x v="1491"/>
    <x v="1491"/>
    <x v="0"/>
    <x v="29"/>
    <x v="1"/>
    <s v="publishing/fiction"/>
    <x v="59"/>
    <x v="101"/>
    <x v="3"/>
    <x v="10"/>
    <x v="1491"/>
    <x v="1491"/>
    <x v="0"/>
  </r>
  <r>
    <x v="1492"/>
    <x v="1492"/>
    <x v="1490"/>
    <n v="4000"/>
    <x v="134"/>
    <x v="2"/>
    <s v="US"/>
    <x v="0"/>
    <x v="1492"/>
    <x v="1492"/>
    <x v="0"/>
    <x v="84"/>
    <x v="1"/>
    <s v="publishing/fiction"/>
    <x v="60"/>
    <x v="2"/>
    <x v="3"/>
    <x v="10"/>
    <x v="1492"/>
    <x v="1492"/>
    <x v="0"/>
  </r>
  <r>
    <x v="1493"/>
    <x v="1493"/>
    <x v="1491"/>
    <n v="2400"/>
    <x v="117"/>
    <x v="2"/>
    <s v="US"/>
    <x v="0"/>
    <x v="1493"/>
    <x v="1493"/>
    <x v="0"/>
    <x v="78"/>
    <x v="1"/>
    <s v="publishing/fiction"/>
    <x v="50"/>
    <x v="121"/>
    <x v="3"/>
    <x v="10"/>
    <x v="1493"/>
    <x v="1493"/>
    <x v="0"/>
  </r>
  <r>
    <x v="1494"/>
    <x v="1494"/>
    <x v="1492"/>
    <n v="5000"/>
    <x v="1003"/>
    <x v="2"/>
    <s v="US"/>
    <x v="0"/>
    <x v="1494"/>
    <x v="1494"/>
    <x v="0"/>
    <x v="202"/>
    <x v="1"/>
    <s v="publishing/fiction"/>
    <x v="114"/>
    <x v="1064"/>
    <x v="3"/>
    <x v="10"/>
    <x v="1494"/>
    <x v="1494"/>
    <x v="0"/>
  </r>
  <r>
    <x v="1495"/>
    <x v="1495"/>
    <x v="1493"/>
    <n v="2000"/>
    <x v="117"/>
    <x v="2"/>
    <s v="US"/>
    <x v="0"/>
    <x v="1495"/>
    <x v="1495"/>
    <x v="0"/>
    <x v="78"/>
    <x v="1"/>
    <s v="publishing/fiction"/>
    <x v="50"/>
    <x v="121"/>
    <x v="3"/>
    <x v="10"/>
    <x v="1495"/>
    <x v="1495"/>
    <x v="0"/>
  </r>
  <r>
    <x v="1496"/>
    <x v="1496"/>
    <x v="1494"/>
    <n v="1500"/>
    <x v="117"/>
    <x v="2"/>
    <s v="US"/>
    <x v="0"/>
    <x v="1496"/>
    <x v="1496"/>
    <x v="0"/>
    <x v="78"/>
    <x v="1"/>
    <s v="publishing/fiction"/>
    <x v="50"/>
    <x v="121"/>
    <x v="3"/>
    <x v="10"/>
    <x v="1496"/>
    <x v="1496"/>
    <x v="0"/>
  </r>
  <r>
    <x v="1497"/>
    <x v="1497"/>
    <x v="1495"/>
    <n v="15000"/>
    <x v="116"/>
    <x v="2"/>
    <s v="US"/>
    <x v="0"/>
    <x v="1497"/>
    <x v="1497"/>
    <x v="0"/>
    <x v="29"/>
    <x v="1"/>
    <s v="publishing/fiction"/>
    <x v="50"/>
    <x v="120"/>
    <x v="3"/>
    <x v="10"/>
    <x v="1497"/>
    <x v="1497"/>
    <x v="0"/>
  </r>
  <r>
    <x v="1498"/>
    <x v="1498"/>
    <x v="1496"/>
    <n v="3000"/>
    <x v="1033"/>
    <x v="2"/>
    <s v="US"/>
    <x v="0"/>
    <x v="1498"/>
    <x v="1498"/>
    <x v="0"/>
    <x v="83"/>
    <x v="1"/>
    <s v="publishing/fiction"/>
    <x v="53"/>
    <x v="1065"/>
    <x v="3"/>
    <x v="10"/>
    <x v="1498"/>
    <x v="1498"/>
    <x v="0"/>
  </r>
  <r>
    <x v="1499"/>
    <x v="1499"/>
    <x v="1497"/>
    <n v="2000"/>
    <x v="139"/>
    <x v="2"/>
    <s v="US"/>
    <x v="0"/>
    <x v="1499"/>
    <x v="1499"/>
    <x v="0"/>
    <x v="29"/>
    <x v="1"/>
    <s v="publishing/fiction"/>
    <x v="50"/>
    <x v="144"/>
    <x v="3"/>
    <x v="10"/>
    <x v="1499"/>
    <x v="1499"/>
    <x v="0"/>
  </r>
  <r>
    <x v="1500"/>
    <x v="1500"/>
    <x v="1498"/>
    <n v="2800"/>
    <x v="1034"/>
    <x v="2"/>
    <s v="US"/>
    <x v="0"/>
    <x v="1500"/>
    <x v="1500"/>
    <x v="0"/>
    <x v="41"/>
    <x v="1"/>
    <s v="publishing/fiction"/>
    <x v="78"/>
    <x v="1066"/>
    <x v="3"/>
    <x v="10"/>
    <x v="1500"/>
    <x v="1500"/>
    <x v="0"/>
  </r>
  <r>
    <x v="1501"/>
    <x v="1501"/>
    <x v="1499"/>
    <n v="52000"/>
    <x v="1035"/>
    <x v="0"/>
    <s v="CA"/>
    <x v="5"/>
    <x v="1501"/>
    <x v="1501"/>
    <x v="1"/>
    <x v="312"/>
    <x v="0"/>
    <s v="photography/photobooks"/>
    <x v="183"/>
    <x v="1067"/>
    <x v="8"/>
    <x v="20"/>
    <x v="1501"/>
    <x v="1501"/>
    <x v="0"/>
  </r>
  <r>
    <x v="1502"/>
    <x v="1502"/>
    <x v="1500"/>
    <n v="22000"/>
    <x v="1036"/>
    <x v="0"/>
    <s v="GB"/>
    <x v="1"/>
    <x v="1502"/>
    <x v="1502"/>
    <x v="1"/>
    <x v="313"/>
    <x v="0"/>
    <s v="photography/photobooks"/>
    <x v="7"/>
    <x v="1068"/>
    <x v="8"/>
    <x v="20"/>
    <x v="1502"/>
    <x v="1502"/>
    <x v="0"/>
  </r>
  <r>
    <x v="1503"/>
    <x v="1503"/>
    <x v="1501"/>
    <n v="3750"/>
    <x v="1037"/>
    <x v="0"/>
    <s v="BE"/>
    <x v="3"/>
    <x v="1503"/>
    <x v="1503"/>
    <x v="1"/>
    <x v="26"/>
    <x v="0"/>
    <s v="photography/photobooks"/>
    <x v="29"/>
    <x v="1069"/>
    <x v="8"/>
    <x v="20"/>
    <x v="1503"/>
    <x v="1503"/>
    <x v="0"/>
  </r>
  <r>
    <x v="1504"/>
    <x v="1504"/>
    <x v="1502"/>
    <n v="6500"/>
    <x v="1038"/>
    <x v="0"/>
    <s v="GB"/>
    <x v="1"/>
    <x v="1504"/>
    <x v="1504"/>
    <x v="1"/>
    <x v="314"/>
    <x v="0"/>
    <s v="photography/photobooks"/>
    <x v="204"/>
    <x v="1070"/>
    <x v="8"/>
    <x v="20"/>
    <x v="1504"/>
    <x v="1504"/>
    <x v="0"/>
  </r>
  <r>
    <x v="1505"/>
    <x v="1505"/>
    <x v="1503"/>
    <n v="16000"/>
    <x v="1039"/>
    <x v="0"/>
    <s v="DE"/>
    <x v="3"/>
    <x v="1505"/>
    <x v="1505"/>
    <x v="1"/>
    <x v="315"/>
    <x v="0"/>
    <s v="photography/photobooks"/>
    <x v="3"/>
    <x v="1071"/>
    <x v="8"/>
    <x v="20"/>
    <x v="1505"/>
    <x v="1505"/>
    <x v="0"/>
  </r>
  <r>
    <x v="1506"/>
    <x v="1506"/>
    <x v="1504"/>
    <n v="1500"/>
    <x v="1040"/>
    <x v="0"/>
    <s v="GB"/>
    <x v="1"/>
    <x v="1506"/>
    <x v="1506"/>
    <x v="1"/>
    <x v="68"/>
    <x v="0"/>
    <s v="photography/photobooks"/>
    <x v="38"/>
    <x v="1072"/>
    <x v="8"/>
    <x v="20"/>
    <x v="1506"/>
    <x v="1506"/>
    <x v="0"/>
  </r>
  <r>
    <x v="1507"/>
    <x v="1507"/>
    <x v="1505"/>
    <n v="1200"/>
    <x v="1041"/>
    <x v="0"/>
    <s v="US"/>
    <x v="0"/>
    <x v="1507"/>
    <x v="1507"/>
    <x v="1"/>
    <x v="51"/>
    <x v="0"/>
    <s v="photography/photobooks"/>
    <x v="205"/>
    <x v="1073"/>
    <x v="8"/>
    <x v="20"/>
    <x v="1507"/>
    <x v="1507"/>
    <x v="0"/>
  </r>
  <r>
    <x v="1508"/>
    <x v="1508"/>
    <x v="1506"/>
    <n v="18500"/>
    <x v="1042"/>
    <x v="0"/>
    <s v="US"/>
    <x v="0"/>
    <x v="1508"/>
    <x v="1508"/>
    <x v="1"/>
    <x v="263"/>
    <x v="0"/>
    <s v="photography/photobooks"/>
    <x v="38"/>
    <x v="1074"/>
    <x v="8"/>
    <x v="20"/>
    <x v="1508"/>
    <x v="1508"/>
    <x v="0"/>
  </r>
  <r>
    <x v="1509"/>
    <x v="1509"/>
    <x v="1507"/>
    <n v="17500"/>
    <x v="1043"/>
    <x v="0"/>
    <s v="DE"/>
    <x v="3"/>
    <x v="1509"/>
    <x v="1509"/>
    <x v="1"/>
    <x v="193"/>
    <x v="0"/>
    <s v="photography/photobooks"/>
    <x v="39"/>
    <x v="1075"/>
    <x v="8"/>
    <x v="20"/>
    <x v="1509"/>
    <x v="1509"/>
    <x v="0"/>
  </r>
  <r>
    <x v="1510"/>
    <x v="1510"/>
    <x v="1508"/>
    <n v="16000"/>
    <x v="1044"/>
    <x v="0"/>
    <s v="GB"/>
    <x v="1"/>
    <x v="1510"/>
    <x v="1510"/>
    <x v="1"/>
    <x v="316"/>
    <x v="0"/>
    <s v="photography/photobooks"/>
    <x v="7"/>
    <x v="1076"/>
    <x v="8"/>
    <x v="20"/>
    <x v="1510"/>
    <x v="1510"/>
    <x v="0"/>
  </r>
  <r>
    <x v="1511"/>
    <x v="1511"/>
    <x v="1509"/>
    <n v="14000"/>
    <x v="1045"/>
    <x v="0"/>
    <s v="US"/>
    <x v="0"/>
    <x v="1511"/>
    <x v="1511"/>
    <x v="1"/>
    <x v="190"/>
    <x v="0"/>
    <s v="photography/photobooks"/>
    <x v="20"/>
    <x v="1077"/>
    <x v="8"/>
    <x v="20"/>
    <x v="1511"/>
    <x v="1511"/>
    <x v="0"/>
  </r>
  <r>
    <x v="1512"/>
    <x v="1512"/>
    <x v="1510"/>
    <n v="3500"/>
    <x v="1046"/>
    <x v="0"/>
    <s v="US"/>
    <x v="0"/>
    <x v="1512"/>
    <x v="1512"/>
    <x v="1"/>
    <x v="317"/>
    <x v="0"/>
    <s v="photography/photobooks"/>
    <x v="206"/>
    <x v="1078"/>
    <x v="8"/>
    <x v="20"/>
    <x v="1512"/>
    <x v="1512"/>
    <x v="0"/>
  </r>
  <r>
    <x v="1513"/>
    <x v="1513"/>
    <x v="1511"/>
    <n v="8000"/>
    <x v="1047"/>
    <x v="0"/>
    <s v="GB"/>
    <x v="1"/>
    <x v="1513"/>
    <x v="1513"/>
    <x v="1"/>
    <x v="224"/>
    <x v="0"/>
    <s v="photography/photobooks"/>
    <x v="95"/>
    <x v="1079"/>
    <x v="8"/>
    <x v="20"/>
    <x v="1513"/>
    <x v="1513"/>
    <x v="0"/>
  </r>
  <r>
    <x v="1514"/>
    <x v="1514"/>
    <x v="1512"/>
    <n v="25000"/>
    <x v="1048"/>
    <x v="0"/>
    <s v="US"/>
    <x v="0"/>
    <x v="1514"/>
    <x v="1514"/>
    <x v="1"/>
    <x v="282"/>
    <x v="0"/>
    <s v="photography/photobooks"/>
    <x v="6"/>
    <x v="1080"/>
    <x v="8"/>
    <x v="20"/>
    <x v="1514"/>
    <x v="1514"/>
    <x v="0"/>
  </r>
  <r>
    <x v="1515"/>
    <x v="1515"/>
    <x v="1513"/>
    <n v="300000"/>
    <x v="1049"/>
    <x v="0"/>
    <s v="NO"/>
    <x v="8"/>
    <x v="1515"/>
    <x v="1515"/>
    <x v="1"/>
    <x v="160"/>
    <x v="0"/>
    <s v="photography/photobooks"/>
    <x v="96"/>
    <x v="1081"/>
    <x v="8"/>
    <x v="20"/>
    <x v="1515"/>
    <x v="1515"/>
    <x v="0"/>
  </r>
  <r>
    <x v="1516"/>
    <x v="1516"/>
    <x v="1514"/>
    <n v="17000"/>
    <x v="1050"/>
    <x v="0"/>
    <s v="US"/>
    <x v="0"/>
    <x v="1516"/>
    <x v="1516"/>
    <x v="1"/>
    <x v="318"/>
    <x v="0"/>
    <s v="photography/photobooks"/>
    <x v="15"/>
    <x v="1082"/>
    <x v="8"/>
    <x v="20"/>
    <x v="1516"/>
    <x v="1516"/>
    <x v="0"/>
  </r>
  <r>
    <x v="1517"/>
    <x v="1517"/>
    <x v="1515"/>
    <n v="15000"/>
    <x v="1051"/>
    <x v="0"/>
    <s v="US"/>
    <x v="0"/>
    <x v="1517"/>
    <x v="1517"/>
    <x v="1"/>
    <x v="319"/>
    <x v="0"/>
    <s v="photography/photobooks"/>
    <x v="184"/>
    <x v="1083"/>
    <x v="8"/>
    <x v="20"/>
    <x v="1517"/>
    <x v="1517"/>
    <x v="0"/>
  </r>
  <r>
    <x v="1518"/>
    <x v="1518"/>
    <x v="1516"/>
    <n v="15000"/>
    <x v="1052"/>
    <x v="0"/>
    <s v="US"/>
    <x v="0"/>
    <x v="1518"/>
    <x v="1518"/>
    <x v="1"/>
    <x v="163"/>
    <x v="0"/>
    <s v="photography/photobooks"/>
    <x v="207"/>
    <x v="1084"/>
    <x v="8"/>
    <x v="20"/>
    <x v="1518"/>
    <x v="1518"/>
    <x v="0"/>
  </r>
  <r>
    <x v="1519"/>
    <x v="1519"/>
    <x v="1517"/>
    <n v="9000"/>
    <x v="1053"/>
    <x v="0"/>
    <s v="US"/>
    <x v="0"/>
    <x v="1519"/>
    <x v="1519"/>
    <x v="1"/>
    <x v="108"/>
    <x v="0"/>
    <s v="photography/photobooks"/>
    <x v="33"/>
    <x v="1085"/>
    <x v="8"/>
    <x v="20"/>
    <x v="1519"/>
    <x v="1519"/>
    <x v="0"/>
  </r>
  <r>
    <x v="1520"/>
    <x v="1520"/>
    <x v="1518"/>
    <n v="18000"/>
    <x v="1054"/>
    <x v="0"/>
    <s v="US"/>
    <x v="0"/>
    <x v="1520"/>
    <x v="1520"/>
    <x v="1"/>
    <x v="157"/>
    <x v="0"/>
    <s v="photography/photobooks"/>
    <x v="33"/>
    <x v="1086"/>
    <x v="8"/>
    <x v="20"/>
    <x v="1520"/>
    <x v="1520"/>
    <x v="0"/>
  </r>
  <r>
    <x v="1521"/>
    <x v="1521"/>
    <x v="1519"/>
    <n v="37500"/>
    <x v="1055"/>
    <x v="0"/>
    <s v="US"/>
    <x v="0"/>
    <x v="1521"/>
    <x v="1521"/>
    <x v="1"/>
    <x v="97"/>
    <x v="0"/>
    <s v="photography/photobooks"/>
    <x v="13"/>
    <x v="1087"/>
    <x v="8"/>
    <x v="20"/>
    <x v="1521"/>
    <x v="1521"/>
    <x v="0"/>
  </r>
  <r>
    <x v="1522"/>
    <x v="1522"/>
    <x v="1520"/>
    <n v="43500"/>
    <x v="1056"/>
    <x v="0"/>
    <s v="US"/>
    <x v="0"/>
    <x v="1522"/>
    <x v="1522"/>
    <x v="1"/>
    <x v="320"/>
    <x v="0"/>
    <s v="photography/photobooks"/>
    <x v="86"/>
    <x v="1088"/>
    <x v="8"/>
    <x v="20"/>
    <x v="1522"/>
    <x v="1522"/>
    <x v="0"/>
  </r>
  <r>
    <x v="1523"/>
    <x v="1523"/>
    <x v="1521"/>
    <n v="18500"/>
    <x v="1057"/>
    <x v="0"/>
    <s v="US"/>
    <x v="0"/>
    <x v="1523"/>
    <x v="1523"/>
    <x v="1"/>
    <x v="198"/>
    <x v="0"/>
    <s v="photography/photobooks"/>
    <x v="105"/>
    <x v="483"/>
    <x v="8"/>
    <x v="20"/>
    <x v="1523"/>
    <x v="1523"/>
    <x v="0"/>
  </r>
  <r>
    <x v="1524"/>
    <x v="1524"/>
    <x v="1522"/>
    <n v="3000"/>
    <x v="1058"/>
    <x v="0"/>
    <s v="SE"/>
    <x v="9"/>
    <x v="1524"/>
    <x v="1524"/>
    <x v="1"/>
    <x v="33"/>
    <x v="0"/>
    <s v="photography/photobooks"/>
    <x v="110"/>
    <x v="1089"/>
    <x v="8"/>
    <x v="20"/>
    <x v="1524"/>
    <x v="1524"/>
    <x v="0"/>
  </r>
  <r>
    <x v="1525"/>
    <x v="1525"/>
    <x v="1523"/>
    <n v="2600"/>
    <x v="1059"/>
    <x v="0"/>
    <s v="US"/>
    <x v="0"/>
    <x v="1525"/>
    <x v="1525"/>
    <x v="1"/>
    <x v="205"/>
    <x v="0"/>
    <s v="photography/photobooks"/>
    <x v="107"/>
    <x v="1090"/>
    <x v="8"/>
    <x v="20"/>
    <x v="1525"/>
    <x v="1525"/>
    <x v="0"/>
  </r>
  <r>
    <x v="1526"/>
    <x v="1526"/>
    <x v="1524"/>
    <n v="23000"/>
    <x v="1060"/>
    <x v="0"/>
    <s v="US"/>
    <x v="0"/>
    <x v="1526"/>
    <x v="1526"/>
    <x v="1"/>
    <x v="321"/>
    <x v="0"/>
    <s v="photography/photobooks"/>
    <x v="28"/>
    <x v="1091"/>
    <x v="8"/>
    <x v="20"/>
    <x v="1526"/>
    <x v="1526"/>
    <x v="0"/>
  </r>
  <r>
    <x v="1527"/>
    <x v="1527"/>
    <x v="1525"/>
    <n v="3500"/>
    <x v="1061"/>
    <x v="0"/>
    <s v="US"/>
    <x v="0"/>
    <x v="1527"/>
    <x v="1527"/>
    <x v="1"/>
    <x v="16"/>
    <x v="0"/>
    <s v="photography/photobooks"/>
    <x v="5"/>
    <x v="216"/>
    <x v="8"/>
    <x v="20"/>
    <x v="1527"/>
    <x v="1527"/>
    <x v="0"/>
  </r>
  <r>
    <x v="1528"/>
    <x v="1528"/>
    <x v="1526"/>
    <n v="3000"/>
    <x v="1062"/>
    <x v="0"/>
    <s v="US"/>
    <x v="0"/>
    <x v="1528"/>
    <x v="1528"/>
    <x v="1"/>
    <x v="322"/>
    <x v="0"/>
    <s v="photography/photobooks"/>
    <x v="208"/>
    <x v="1092"/>
    <x v="8"/>
    <x v="20"/>
    <x v="1528"/>
    <x v="1528"/>
    <x v="0"/>
  </r>
  <r>
    <x v="1529"/>
    <x v="1529"/>
    <x v="1527"/>
    <n v="19000"/>
    <x v="1063"/>
    <x v="0"/>
    <s v="US"/>
    <x v="0"/>
    <x v="1529"/>
    <x v="1529"/>
    <x v="1"/>
    <x v="261"/>
    <x v="0"/>
    <s v="photography/photobooks"/>
    <x v="7"/>
    <x v="1093"/>
    <x v="8"/>
    <x v="20"/>
    <x v="1529"/>
    <x v="1529"/>
    <x v="0"/>
  </r>
  <r>
    <x v="1530"/>
    <x v="1530"/>
    <x v="1528"/>
    <n v="35000"/>
    <x v="1064"/>
    <x v="0"/>
    <s v="US"/>
    <x v="0"/>
    <x v="1530"/>
    <x v="1530"/>
    <x v="1"/>
    <x v="323"/>
    <x v="0"/>
    <s v="photography/photobooks"/>
    <x v="165"/>
    <x v="1094"/>
    <x v="8"/>
    <x v="20"/>
    <x v="1530"/>
    <x v="1530"/>
    <x v="0"/>
  </r>
  <r>
    <x v="1531"/>
    <x v="1531"/>
    <x v="1529"/>
    <n v="2350"/>
    <x v="1065"/>
    <x v="0"/>
    <s v="US"/>
    <x v="0"/>
    <x v="1531"/>
    <x v="1531"/>
    <x v="1"/>
    <x v="196"/>
    <x v="0"/>
    <s v="photography/photobooks"/>
    <x v="98"/>
    <x v="1095"/>
    <x v="8"/>
    <x v="20"/>
    <x v="1531"/>
    <x v="1531"/>
    <x v="0"/>
  </r>
  <r>
    <x v="1532"/>
    <x v="1532"/>
    <x v="1530"/>
    <n v="5000"/>
    <x v="1066"/>
    <x v="0"/>
    <s v="AU"/>
    <x v="2"/>
    <x v="1532"/>
    <x v="1532"/>
    <x v="1"/>
    <x v="324"/>
    <x v="0"/>
    <s v="photography/photobooks"/>
    <x v="209"/>
    <x v="1096"/>
    <x v="8"/>
    <x v="20"/>
    <x v="1532"/>
    <x v="1532"/>
    <x v="0"/>
  </r>
  <r>
    <x v="1533"/>
    <x v="1533"/>
    <x v="1531"/>
    <n v="45000"/>
    <x v="1067"/>
    <x v="0"/>
    <s v="US"/>
    <x v="0"/>
    <x v="1533"/>
    <x v="1533"/>
    <x v="1"/>
    <x v="325"/>
    <x v="0"/>
    <s v="photography/photobooks"/>
    <x v="14"/>
    <x v="1097"/>
    <x v="8"/>
    <x v="20"/>
    <x v="1533"/>
    <x v="1533"/>
    <x v="0"/>
  </r>
  <r>
    <x v="1534"/>
    <x v="1534"/>
    <x v="1532"/>
    <n v="7500"/>
    <x v="1068"/>
    <x v="0"/>
    <s v="US"/>
    <x v="0"/>
    <x v="1534"/>
    <x v="1534"/>
    <x v="1"/>
    <x v="232"/>
    <x v="0"/>
    <s v="photography/photobooks"/>
    <x v="210"/>
    <x v="1098"/>
    <x v="8"/>
    <x v="20"/>
    <x v="1534"/>
    <x v="1534"/>
    <x v="0"/>
  </r>
  <r>
    <x v="1535"/>
    <x v="1535"/>
    <x v="1533"/>
    <n v="4000"/>
    <x v="1069"/>
    <x v="0"/>
    <s v="US"/>
    <x v="0"/>
    <x v="1535"/>
    <x v="1535"/>
    <x v="1"/>
    <x v="238"/>
    <x v="0"/>
    <s v="photography/photobooks"/>
    <x v="88"/>
    <x v="1099"/>
    <x v="8"/>
    <x v="20"/>
    <x v="1535"/>
    <x v="1535"/>
    <x v="0"/>
  </r>
  <r>
    <x v="1536"/>
    <x v="1536"/>
    <x v="1534"/>
    <n v="12000"/>
    <x v="1070"/>
    <x v="0"/>
    <s v="US"/>
    <x v="0"/>
    <x v="1536"/>
    <x v="1536"/>
    <x v="1"/>
    <x v="326"/>
    <x v="0"/>
    <s v="photography/photobooks"/>
    <x v="211"/>
    <x v="1100"/>
    <x v="8"/>
    <x v="20"/>
    <x v="1536"/>
    <x v="1536"/>
    <x v="0"/>
  </r>
  <r>
    <x v="1537"/>
    <x v="1537"/>
    <x v="1535"/>
    <n v="12000"/>
    <x v="1071"/>
    <x v="0"/>
    <s v="DE"/>
    <x v="3"/>
    <x v="1537"/>
    <x v="1537"/>
    <x v="1"/>
    <x v="291"/>
    <x v="0"/>
    <s v="photography/photobooks"/>
    <x v="144"/>
    <x v="1101"/>
    <x v="8"/>
    <x v="20"/>
    <x v="1537"/>
    <x v="1537"/>
    <x v="0"/>
  </r>
  <r>
    <x v="1538"/>
    <x v="1538"/>
    <x v="1536"/>
    <n v="7000"/>
    <x v="1072"/>
    <x v="0"/>
    <s v="US"/>
    <x v="0"/>
    <x v="1538"/>
    <x v="1538"/>
    <x v="1"/>
    <x v="67"/>
    <x v="0"/>
    <s v="photography/photobooks"/>
    <x v="33"/>
    <x v="1102"/>
    <x v="8"/>
    <x v="20"/>
    <x v="1538"/>
    <x v="1538"/>
    <x v="0"/>
  </r>
  <r>
    <x v="1539"/>
    <x v="1539"/>
    <x v="1537"/>
    <n v="20000"/>
    <x v="1073"/>
    <x v="0"/>
    <s v="US"/>
    <x v="0"/>
    <x v="1539"/>
    <x v="1539"/>
    <x v="0"/>
    <x v="4"/>
    <x v="0"/>
    <s v="photography/photobooks"/>
    <x v="104"/>
    <x v="1103"/>
    <x v="8"/>
    <x v="20"/>
    <x v="1539"/>
    <x v="1539"/>
    <x v="0"/>
  </r>
  <r>
    <x v="1540"/>
    <x v="1540"/>
    <x v="1538"/>
    <n v="15000"/>
    <x v="1074"/>
    <x v="0"/>
    <s v="US"/>
    <x v="0"/>
    <x v="1540"/>
    <x v="1540"/>
    <x v="1"/>
    <x v="15"/>
    <x v="0"/>
    <s v="photography/photobooks"/>
    <x v="90"/>
    <x v="1104"/>
    <x v="8"/>
    <x v="20"/>
    <x v="1540"/>
    <x v="1540"/>
    <x v="0"/>
  </r>
  <r>
    <x v="1541"/>
    <x v="1541"/>
    <x v="1539"/>
    <n v="18000"/>
    <x v="360"/>
    <x v="2"/>
    <s v="US"/>
    <x v="0"/>
    <x v="1541"/>
    <x v="1541"/>
    <x v="0"/>
    <x v="84"/>
    <x v="1"/>
    <s v="photography/nature"/>
    <x v="50"/>
    <x v="362"/>
    <x v="8"/>
    <x v="24"/>
    <x v="1541"/>
    <x v="1541"/>
    <x v="0"/>
  </r>
  <r>
    <x v="1542"/>
    <x v="1542"/>
    <x v="1540"/>
    <n v="500"/>
    <x v="170"/>
    <x v="2"/>
    <s v="CA"/>
    <x v="5"/>
    <x v="1542"/>
    <x v="1542"/>
    <x v="0"/>
    <x v="29"/>
    <x v="1"/>
    <s v="photography/nature"/>
    <x v="65"/>
    <x v="135"/>
    <x v="8"/>
    <x v="24"/>
    <x v="1542"/>
    <x v="1542"/>
    <x v="0"/>
  </r>
  <r>
    <x v="1543"/>
    <x v="1543"/>
    <x v="1541"/>
    <n v="2250"/>
    <x v="115"/>
    <x v="2"/>
    <s v="US"/>
    <x v="0"/>
    <x v="1543"/>
    <x v="1543"/>
    <x v="0"/>
    <x v="29"/>
    <x v="1"/>
    <s v="photography/nature"/>
    <x v="50"/>
    <x v="119"/>
    <x v="8"/>
    <x v="24"/>
    <x v="1543"/>
    <x v="1543"/>
    <x v="0"/>
  </r>
  <r>
    <x v="1544"/>
    <x v="1544"/>
    <x v="1542"/>
    <n v="1000"/>
    <x v="117"/>
    <x v="2"/>
    <s v="US"/>
    <x v="0"/>
    <x v="1544"/>
    <x v="1544"/>
    <x v="0"/>
    <x v="78"/>
    <x v="1"/>
    <s v="photography/nature"/>
    <x v="50"/>
    <x v="121"/>
    <x v="8"/>
    <x v="24"/>
    <x v="1544"/>
    <x v="1544"/>
    <x v="0"/>
  </r>
  <r>
    <x v="1545"/>
    <x v="1545"/>
    <x v="1543"/>
    <n v="3000"/>
    <x v="116"/>
    <x v="2"/>
    <s v="US"/>
    <x v="0"/>
    <x v="1545"/>
    <x v="1545"/>
    <x v="0"/>
    <x v="29"/>
    <x v="1"/>
    <s v="photography/nature"/>
    <x v="50"/>
    <x v="120"/>
    <x v="8"/>
    <x v="24"/>
    <x v="1545"/>
    <x v="1545"/>
    <x v="0"/>
  </r>
  <r>
    <x v="1546"/>
    <x v="1546"/>
    <x v="1544"/>
    <n v="1000"/>
    <x v="683"/>
    <x v="2"/>
    <s v="GB"/>
    <x v="1"/>
    <x v="1546"/>
    <x v="1546"/>
    <x v="0"/>
    <x v="202"/>
    <x v="1"/>
    <s v="photography/nature"/>
    <x v="129"/>
    <x v="1105"/>
    <x v="8"/>
    <x v="24"/>
    <x v="1546"/>
    <x v="1546"/>
    <x v="0"/>
  </r>
  <r>
    <x v="1547"/>
    <x v="1547"/>
    <x v="1545"/>
    <n v="20"/>
    <x v="117"/>
    <x v="2"/>
    <s v="US"/>
    <x v="0"/>
    <x v="1547"/>
    <x v="1547"/>
    <x v="0"/>
    <x v="78"/>
    <x v="1"/>
    <s v="photography/nature"/>
    <x v="50"/>
    <x v="121"/>
    <x v="8"/>
    <x v="24"/>
    <x v="1547"/>
    <x v="1547"/>
    <x v="0"/>
  </r>
  <r>
    <x v="1548"/>
    <x v="1548"/>
    <x v="1546"/>
    <n v="700"/>
    <x v="177"/>
    <x v="2"/>
    <s v="US"/>
    <x v="0"/>
    <x v="1548"/>
    <x v="1548"/>
    <x v="0"/>
    <x v="29"/>
    <x v="1"/>
    <s v="photography/nature"/>
    <x v="114"/>
    <x v="88"/>
    <x v="8"/>
    <x v="24"/>
    <x v="1548"/>
    <x v="1548"/>
    <x v="0"/>
  </r>
  <r>
    <x v="1549"/>
    <x v="1549"/>
    <x v="1547"/>
    <n v="500"/>
    <x v="575"/>
    <x v="2"/>
    <s v="US"/>
    <x v="0"/>
    <x v="1549"/>
    <x v="1549"/>
    <x v="0"/>
    <x v="79"/>
    <x v="1"/>
    <s v="photography/nature"/>
    <x v="122"/>
    <x v="1106"/>
    <x v="8"/>
    <x v="24"/>
    <x v="1549"/>
    <x v="1549"/>
    <x v="0"/>
  </r>
  <r>
    <x v="1550"/>
    <x v="1550"/>
    <x v="1548"/>
    <n v="750"/>
    <x v="462"/>
    <x v="2"/>
    <s v="GB"/>
    <x v="1"/>
    <x v="1550"/>
    <x v="1550"/>
    <x v="0"/>
    <x v="63"/>
    <x v="1"/>
    <s v="photography/nature"/>
    <x v="55"/>
    <x v="1107"/>
    <x v="8"/>
    <x v="24"/>
    <x v="1550"/>
    <x v="1550"/>
    <x v="0"/>
  </r>
  <r>
    <x v="1551"/>
    <x v="1551"/>
    <x v="1549"/>
    <n v="3500"/>
    <x v="117"/>
    <x v="2"/>
    <s v="US"/>
    <x v="0"/>
    <x v="1551"/>
    <x v="1551"/>
    <x v="0"/>
    <x v="78"/>
    <x v="1"/>
    <s v="photography/nature"/>
    <x v="50"/>
    <x v="121"/>
    <x v="8"/>
    <x v="24"/>
    <x v="1551"/>
    <x v="1551"/>
    <x v="0"/>
  </r>
  <r>
    <x v="1552"/>
    <x v="1552"/>
    <x v="1550"/>
    <n v="4300"/>
    <x v="1075"/>
    <x v="2"/>
    <s v="US"/>
    <x v="0"/>
    <x v="341"/>
    <x v="1552"/>
    <x v="0"/>
    <x v="38"/>
    <x v="1"/>
    <s v="photography/nature"/>
    <x v="190"/>
    <x v="1108"/>
    <x v="8"/>
    <x v="24"/>
    <x v="1552"/>
    <x v="341"/>
    <x v="0"/>
  </r>
  <r>
    <x v="1553"/>
    <x v="1553"/>
    <x v="1551"/>
    <n v="6000"/>
    <x v="117"/>
    <x v="2"/>
    <s v="US"/>
    <x v="0"/>
    <x v="1552"/>
    <x v="1553"/>
    <x v="0"/>
    <x v="78"/>
    <x v="1"/>
    <s v="photography/nature"/>
    <x v="50"/>
    <x v="121"/>
    <x v="8"/>
    <x v="24"/>
    <x v="1553"/>
    <x v="1552"/>
    <x v="0"/>
  </r>
  <r>
    <x v="1554"/>
    <x v="1554"/>
    <x v="1552"/>
    <n v="20000"/>
    <x v="117"/>
    <x v="2"/>
    <s v="AU"/>
    <x v="2"/>
    <x v="1553"/>
    <x v="1554"/>
    <x v="0"/>
    <x v="78"/>
    <x v="1"/>
    <s v="photography/nature"/>
    <x v="50"/>
    <x v="121"/>
    <x v="8"/>
    <x v="24"/>
    <x v="1554"/>
    <x v="1553"/>
    <x v="0"/>
  </r>
  <r>
    <x v="1555"/>
    <x v="1555"/>
    <x v="1553"/>
    <n v="750"/>
    <x v="117"/>
    <x v="2"/>
    <s v="US"/>
    <x v="0"/>
    <x v="1554"/>
    <x v="1555"/>
    <x v="0"/>
    <x v="78"/>
    <x v="1"/>
    <s v="photography/nature"/>
    <x v="50"/>
    <x v="121"/>
    <x v="8"/>
    <x v="24"/>
    <x v="1555"/>
    <x v="1554"/>
    <x v="0"/>
  </r>
  <r>
    <x v="1556"/>
    <x v="1556"/>
    <x v="1554"/>
    <n v="1500"/>
    <x v="1076"/>
    <x v="2"/>
    <s v="CA"/>
    <x v="5"/>
    <x v="1555"/>
    <x v="1556"/>
    <x v="0"/>
    <x v="8"/>
    <x v="1"/>
    <s v="photography/nature"/>
    <x v="79"/>
    <x v="1109"/>
    <x v="8"/>
    <x v="24"/>
    <x v="1556"/>
    <x v="1555"/>
    <x v="0"/>
  </r>
  <r>
    <x v="1557"/>
    <x v="1557"/>
    <x v="1555"/>
    <n v="2500"/>
    <x v="173"/>
    <x v="2"/>
    <s v="US"/>
    <x v="0"/>
    <x v="1556"/>
    <x v="1557"/>
    <x v="0"/>
    <x v="29"/>
    <x v="1"/>
    <s v="photography/nature"/>
    <x v="65"/>
    <x v="101"/>
    <x v="8"/>
    <x v="24"/>
    <x v="1557"/>
    <x v="1556"/>
    <x v="0"/>
  </r>
  <r>
    <x v="1558"/>
    <x v="1558"/>
    <x v="1556"/>
    <n v="750"/>
    <x v="428"/>
    <x v="2"/>
    <s v="GB"/>
    <x v="1"/>
    <x v="1557"/>
    <x v="1558"/>
    <x v="0"/>
    <x v="83"/>
    <x v="1"/>
    <s v="photography/nature"/>
    <x v="62"/>
    <x v="123"/>
    <x v="8"/>
    <x v="24"/>
    <x v="1558"/>
    <x v="1557"/>
    <x v="0"/>
  </r>
  <r>
    <x v="1559"/>
    <x v="1559"/>
    <x v="1557"/>
    <n v="15000"/>
    <x v="155"/>
    <x v="2"/>
    <s v="US"/>
    <x v="0"/>
    <x v="1558"/>
    <x v="1559"/>
    <x v="0"/>
    <x v="29"/>
    <x v="1"/>
    <s v="photography/nature"/>
    <x v="50"/>
    <x v="73"/>
    <x v="8"/>
    <x v="24"/>
    <x v="1559"/>
    <x v="1558"/>
    <x v="0"/>
  </r>
  <r>
    <x v="1560"/>
    <x v="1560"/>
    <x v="1558"/>
    <n v="2500"/>
    <x v="1077"/>
    <x v="2"/>
    <s v="US"/>
    <x v="0"/>
    <x v="1559"/>
    <x v="1560"/>
    <x v="0"/>
    <x v="80"/>
    <x v="1"/>
    <s v="photography/nature"/>
    <x v="65"/>
    <x v="825"/>
    <x v="8"/>
    <x v="24"/>
    <x v="1560"/>
    <x v="1559"/>
    <x v="0"/>
  </r>
  <r>
    <x v="1561"/>
    <x v="1561"/>
    <x v="1559"/>
    <n v="10000"/>
    <x v="1078"/>
    <x v="1"/>
    <s v="US"/>
    <x v="0"/>
    <x v="1560"/>
    <x v="1561"/>
    <x v="0"/>
    <x v="29"/>
    <x v="1"/>
    <s v="publishing/art books"/>
    <x v="60"/>
    <x v="402"/>
    <x v="3"/>
    <x v="25"/>
    <x v="1561"/>
    <x v="1560"/>
    <x v="0"/>
  </r>
  <r>
    <x v="1562"/>
    <x v="1562"/>
    <x v="1560"/>
    <n v="4000"/>
    <x v="117"/>
    <x v="1"/>
    <s v="US"/>
    <x v="0"/>
    <x v="1561"/>
    <x v="1562"/>
    <x v="0"/>
    <x v="78"/>
    <x v="1"/>
    <s v="publishing/art books"/>
    <x v="50"/>
    <x v="121"/>
    <x v="3"/>
    <x v="25"/>
    <x v="1562"/>
    <x v="1561"/>
    <x v="0"/>
  </r>
  <r>
    <x v="1563"/>
    <x v="1563"/>
    <x v="1561"/>
    <n v="6000"/>
    <x v="1079"/>
    <x v="1"/>
    <s v="GB"/>
    <x v="1"/>
    <x v="1562"/>
    <x v="1563"/>
    <x v="0"/>
    <x v="84"/>
    <x v="1"/>
    <s v="publishing/art books"/>
    <x v="60"/>
    <x v="655"/>
    <x v="3"/>
    <x v="25"/>
    <x v="1563"/>
    <x v="1562"/>
    <x v="0"/>
  </r>
  <r>
    <x v="1564"/>
    <x v="1564"/>
    <x v="1562"/>
    <n v="10000"/>
    <x v="115"/>
    <x v="1"/>
    <s v="US"/>
    <x v="0"/>
    <x v="1563"/>
    <x v="1564"/>
    <x v="0"/>
    <x v="29"/>
    <x v="1"/>
    <s v="publishing/art books"/>
    <x v="50"/>
    <x v="119"/>
    <x v="3"/>
    <x v="25"/>
    <x v="1564"/>
    <x v="1563"/>
    <x v="0"/>
  </r>
  <r>
    <x v="1565"/>
    <x v="1565"/>
    <x v="1563"/>
    <n v="4000"/>
    <x v="173"/>
    <x v="1"/>
    <s v="US"/>
    <x v="0"/>
    <x v="1564"/>
    <x v="1565"/>
    <x v="0"/>
    <x v="29"/>
    <x v="1"/>
    <s v="publishing/art books"/>
    <x v="56"/>
    <x v="101"/>
    <x v="3"/>
    <x v="25"/>
    <x v="1565"/>
    <x v="1564"/>
    <x v="0"/>
  </r>
  <r>
    <x v="1566"/>
    <x v="1566"/>
    <x v="1564"/>
    <n v="30000"/>
    <x v="1080"/>
    <x v="1"/>
    <s v="US"/>
    <x v="0"/>
    <x v="1565"/>
    <x v="1566"/>
    <x v="0"/>
    <x v="211"/>
    <x v="1"/>
    <s v="publishing/art books"/>
    <x v="70"/>
    <x v="1110"/>
    <x v="3"/>
    <x v="25"/>
    <x v="1566"/>
    <x v="1565"/>
    <x v="0"/>
  </r>
  <r>
    <x v="1567"/>
    <x v="1567"/>
    <x v="1565"/>
    <n v="8500"/>
    <x v="457"/>
    <x v="1"/>
    <s v="US"/>
    <x v="0"/>
    <x v="1566"/>
    <x v="1567"/>
    <x v="0"/>
    <x v="62"/>
    <x v="1"/>
    <s v="publishing/art books"/>
    <x v="65"/>
    <x v="1111"/>
    <x v="3"/>
    <x v="25"/>
    <x v="1567"/>
    <x v="1566"/>
    <x v="0"/>
  </r>
  <r>
    <x v="1568"/>
    <x v="1568"/>
    <x v="1566"/>
    <n v="25000"/>
    <x v="1081"/>
    <x v="1"/>
    <s v="US"/>
    <x v="0"/>
    <x v="1567"/>
    <x v="1568"/>
    <x v="0"/>
    <x v="19"/>
    <x v="1"/>
    <s v="publishing/art books"/>
    <x v="51"/>
    <x v="1112"/>
    <x v="3"/>
    <x v="25"/>
    <x v="1568"/>
    <x v="1567"/>
    <x v="0"/>
  </r>
  <r>
    <x v="1569"/>
    <x v="1569"/>
    <x v="1567"/>
    <n v="30000"/>
    <x v="117"/>
    <x v="1"/>
    <s v="US"/>
    <x v="0"/>
    <x v="1568"/>
    <x v="1569"/>
    <x v="0"/>
    <x v="78"/>
    <x v="1"/>
    <s v="publishing/art books"/>
    <x v="50"/>
    <x v="121"/>
    <x v="3"/>
    <x v="25"/>
    <x v="1569"/>
    <x v="1568"/>
    <x v="0"/>
  </r>
  <r>
    <x v="1570"/>
    <x v="1570"/>
    <x v="1568"/>
    <n v="6000"/>
    <x v="685"/>
    <x v="1"/>
    <s v="US"/>
    <x v="0"/>
    <x v="1569"/>
    <x v="1570"/>
    <x v="0"/>
    <x v="47"/>
    <x v="1"/>
    <s v="publishing/art books"/>
    <x v="139"/>
    <x v="1113"/>
    <x v="3"/>
    <x v="25"/>
    <x v="1570"/>
    <x v="1569"/>
    <x v="0"/>
  </r>
  <r>
    <x v="1571"/>
    <x v="1571"/>
    <x v="1569"/>
    <n v="12100"/>
    <x v="439"/>
    <x v="1"/>
    <s v="GB"/>
    <x v="1"/>
    <x v="1570"/>
    <x v="1571"/>
    <x v="0"/>
    <x v="80"/>
    <x v="1"/>
    <s v="publishing/art books"/>
    <x v="60"/>
    <x v="135"/>
    <x v="3"/>
    <x v="25"/>
    <x v="1571"/>
    <x v="1570"/>
    <x v="0"/>
  </r>
  <r>
    <x v="1572"/>
    <x v="1572"/>
    <x v="1570"/>
    <n v="2500"/>
    <x v="366"/>
    <x v="1"/>
    <s v="GB"/>
    <x v="1"/>
    <x v="1571"/>
    <x v="1572"/>
    <x v="0"/>
    <x v="83"/>
    <x v="1"/>
    <s v="publishing/art books"/>
    <x v="62"/>
    <x v="683"/>
    <x v="3"/>
    <x v="25"/>
    <x v="1572"/>
    <x v="1571"/>
    <x v="0"/>
  </r>
  <r>
    <x v="1573"/>
    <x v="1573"/>
    <x v="1571"/>
    <n v="9000"/>
    <x v="445"/>
    <x v="1"/>
    <s v="CA"/>
    <x v="5"/>
    <x v="1572"/>
    <x v="1573"/>
    <x v="0"/>
    <x v="83"/>
    <x v="1"/>
    <s v="publishing/art books"/>
    <x v="53"/>
    <x v="1114"/>
    <x v="3"/>
    <x v="25"/>
    <x v="1573"/>
    <x v="1572"/>
    <x v="0"/>
  </r>
  <r>
    <x v="1574"/>
    <x v="1574"/>
    <x v="1572"/>
    <n v="10000"/>
    <x v="1082"/>
    <x v="1"/>
    <s v="US"/>
    <x v="0"/>
    <x v="1573"/>
    <x v="1574"/>
    <x v="0"/>
    <x v="79"/>
    <x v="1"/>
    <s v="publishing/art books"/>
    <x v="62"/>
    <x v="1115"/>
    <x v="3"/>
    <x v="25"/>
    <x v="1574"/>
    <x v="1573"/>
    <x v="0"/>
  </r>
  <r>
    <x v="1575"/>
    <x v="1575"/>
    <x v="1573"/>
    <n v="10000"/>
    <x v="1083"/>
    <x v="1"/>
    <s v="US"/>
    <x v="0"/>
    <x v="1574"/>
    <x v="1575"/>
    <x v="0"/>
    <x v="2"/>
    <x v="1"/>
    <s v="publishing/art books"/>
    <x v="61"/>
    <x v="1116"/>
    <x v="3"/>
    <x v="25"/>
    <x v="1575"/>
    <x v="1574"/>
    <x v="0"/>
  </r>
  <r>
    <x v="1576"/>
    <x v="1576"/>
    <x v="1574"/>
    <n v="5000"/>
    <x v="1084"/>
    <x v="1"/>
    <s v="US"/>
    <x v="0"/>
    <x v="1575"/>
    <x v="1576"/>
    <x v="0"/>
    <x v="73"/>
    <x v="1"/>
    <s v="publishing/art books"/>
    <x v="55"/>
    <x v="177"/>
    <x v="3"/>
    <x v="25"/>
    <x v="1576"/>
    <x v="1575"/>
    <x v="0"/>
  </r>
  <r>
    <x v="1577"/>
    <x v="1577"/>
    <x v="1575"/>
    <n v="10000"/>
    <x v="434"/>
    <x v="1"/>
    <s v="US"/>
    <x v="0"/>
    <x v="1576"/>
    <x v="1577"/>
    <x v="0"/>
    <x v="84"/>
    <x v="1"/>
    <s v="publishing/art books"/>
    <x v="60"/>
    <x v="440"/>
    <x v="3"/>
    <x v="25"/>
    <x v="1577"/>
    <x v="1576"/>
    <x v="0"/>
  </r>
  <r>
    <x v="1578"/>
    <x v="1578"/>
    <x v="1576"/>
    <n v="1897"/>
    <x v="82"/>
    <x v="1"/>
    <s v="US"/>
    <x v="0"/>
    <x v="1577"/>
    <x v="1578"/>
    <x v="0"/>
    <x v="80"/>
    <x v="1"/>
    <s v="publishing/art books"/>
    <x v="57"/>
    <x v="22"/>
    <x v="3"/>
    <x v="25"/>
    <x v="1578"/>
    <x v="1577"/>
    <x v="0"/>
  </r>
  <r>
    <x v="1579"/>
    <x v="1579"/>
    <x v="1577"/>
    <n v="3333"/>
    <x v="920"/>
    <x v="1"/>
    <s v="US"/>
    <x v="0"/>
    <x v="1578"/>
    <x v="1579"/>
    <x v="0"/>
    <x v="84"/>
    <x v="1"/>
    <s v="publishing/art books"/>
    <x v="60"/>
    <x v="448"/>
    <x v="3"/>
    <x v="25"/>
    <x v="1579"/>
    <x v="1578"/>
    <x v="0"/>
  </r>
  <r>
    <x v="1580"/>
    <x v="1580"/>
    <x v="1578"/>
    <n v="1750"/>
    <x v="117"/>
    <x v="1"/>
    <s v="US"/>
    <x v="0"/>
    <x v="1579"/>
    <x v="1580"/>
    <x v="0"/>
    <x v="78"/>
    <x v="1"/>
    <s v="publishing/art books"/>
    <x v="50"/>
    <x v="121"/>
    <x v="3"/>
    <x v="25"/>
    <x v="1580"/>
    <x v="1579"/>
    <x v="0"/>
  </r>
  <r>
    <x v="1581"/>
    <x v="1581"/>
    <x v="1579"/>
    <n v="1000"/>
    <x v="139"/>
    <x v="2"/>
    <s v="GB"/>
    <x v="1"/>
    <x v="1580"/>
    <x v="1581"/>
    <x v="0"/>
    <x v="29"/>
    <x v="1"/>
    <s v="photography/places"/>
    <x v="60"/>
    <x v="144"/>
    <x v="8"/>
    <x v="26"/>
    <x v="1581"/>
    <x v="1580"/>
    <x v="0"/>
  </r>
  <r>
    <x v="1582"/>
    <x v="1582"/>
    <x v="1580"/>
    <n v="1000"/>
    <x v="1085"/>
    <x v="2"/>
    <s v="US"/>
    <x v="0"/>
    <x v="1581"/>
    <x v="1582"/>
    <x v="0"/>
    <x v="83"/>
    <x v="1"/>
    <s v="photography/places"/>
    <x v="114"/>
    <x v="1117"/>
    <x v="8"/>
    <x v="26"/>
    <x v="1582"/>
    <x v="1581"/>
    <x v="0"/>
  </r>
  <r>
    <x v="1583"/>
    <x v="1583"/>
    <x v="1581"/>
    <n v="20000"/>
    <x v="493"/>
    <x v="2"/>
    <s v="GB"/>
    <x v="1"/>
    <x v="1582"/>
    <x v="1583"/>
    <x v="0"/>
    <x v="29"/>
    <x v="1"/>
    <s v="photography/places"/>
    <x v="50"/>
    <x v="2"/>
    <x v="8"/>
    <x v="26"/>
    <x v="1583"/>
    <x v="1582"/>
    <x v="0"/>
  </r>
  <r>
    <x v="1584"/>
    <x v="1584"/>
    <x v="1582"/>
    <n v="1200"/>
    <x v="117"/>
    <x v="2"/>
    <s v="US"/>
    <x v="0"/>
    <x v="1583"/>
    <x v="1584"/>
    <x v="0"/>
    <x v="78"/>
    <x v="1"/>
    <s v="photography/places"/>
    <x v="50"/>
    <x v="121"/>
    <x v="8"/>
    <x v="26"/>
    <x v="1584"/>
    <x v="1583"/>
    <x v="0"/>
  </r>
  <r>
    <x v="1585"/>
    <x v="1585"/>
    <x v="1583"/>
    <n v="2000"/>
    <x v="1086"/>
    <x v="2"/>
    <s v="CA"/>
    <x v="5"/>
    <x v="1584"/>
    <x v="1585"/>
    <x v="0"/>
    <x v="8"/>
    <x v="1"/>
    <s v="photography/places"/>
    <x v="135"/>
    <x v="1118"/>
    <x v="8"/>
    <x v="26"/>
    <x v="1585"/>
    <x v="1584"/>
    <x v="0"/>
  </r>
  <r>
    <x v="1586"/>
    <x v="1586"/>
    <x v="1584"/>
    <n v="1500"/>
    <x v="117"/>
    <x v="2"/>
    <s v="US"/>
    <x v="0"/>
    <x v="1585"/>
    <x v="1586"/>
    <x v="0"/>
    <x v="78"/>
    <x v="1"/>
    <s v="photography/places"/>
    <x v="50"/>
    <x v="121"/>
    <x v="8"/>
    <x v="26"/>
    <x v="1586"/>
    <x v="1585"/>
    <x v="0"/>
  </r>
  <r>
    <x v="1587"/>
    <x v="1587"/>
    <x v="1585"/>
    <n v="7500"/>
    <x v="116"/>
    <x v="2"/>
    <s v="US"/>
    <x v="0"/>
    <x v="1586"/>
    <x v="1587"/>
    <x v="0"/>
    <x v="29"/>
    <x v="1"/>
    <s v="photography/places"/>
    <x v="50"/>
    <x v="120"/>
    <x v="8"/>
    <x v="26"/>
    <x v="1587"/>
    <x v="1586"/>
    <x v="0"/>
  </r>
  <r>
    <x v="1588"/>
    <x v="1588"/>
    <x v="1586"/>
    <n v="516"/>
    <x v="117"/>
    <x v="2"/>
    <s v="US"/>
    <x v="0"/>
    <x v="1587"/>
    <x v="1588"/>
    <x v="0"/>
    <x v="78"/>
    <x v="1"/>
    <s v="photography/places"/>
    <x v="50"/>
    <x v="121"/>
    <x v="8"/>
    <x v="26"/>
    <x v="1588"/>
    <x v="1587"/>
    <x v="0"/>
  </r>
  <r>
    <x v="1589"/>
    <x v="1589"/>
    <x v="1587"/>
    <n v="1200"/>
    <x v="117"/>
    <x v="2"/>
    <s v="US"/>
    <x v="0"/>
    <x v="1588"/>
    <x v="1589"/>
    <x v="0"/>
    <x v="78"/>
    <x v="1"/>
    <s v="photography/places"/>
    <x v="50"/>
    <x v="121"/>
    <x v="8"/>
    <x v="26"/>
    <x v="1589"/>
    <x v="1588"/>
    <x v="0"/>
  </r>
  <r>
    <x v="1590"/>
    <x v="1590"/>
    <x v="1588"/>
    <n v="60000"/>
    <x v="806"/>
    <x v="2"/>
    <s v="IT"/>
    <x v="3"/>
    <x v="1589"/>
    <x v="1590"/>
    <x v="0"/>
    <x v="84"/>
    <x v="1"/>
    <s v="photography/places"/>
    <x v="53"/>
    <x v="1119"/>
    <x v="8"/>
    <x v="26"/>
    <x v="1590"/>
    <x v="1589"/>
    <x v="0"/>
  </r>
  <r>
    <x v="1591"/>
    <x v="1591"/>
    <x v="1589"/>
    <n v="14000"/>
    <x v="1087"/>
    <x v="2"/>
    <s v="GB"/>
    <x v="1"/>
    <x v="1590"/>
    <x v="1591"/>
    <x v="0"/>
    <x v="297"/>
    <x v="1"/>
    <s v="photography/places"/>
    <x v="129"/>
    <x v="1120"/>
    <x v="8"/>
    <x v="26"/>
    <x v="1591"/>
    <x v="1590"/>
    <x v="0"/>
  </r>
  <r>
    <x v="1592"/>
    <x v="1592"/>
    <x v="1590"/>
    <n v="25"/>
    <x v="117"/>
    <x v="2"/>
    <s v="US"/>
    <x v="0"/>
    <x v="1591"/>
    <x v="1592"/>
    <x v="0"/>
    <x v="78"/>
    <x v="1"/>
    <s v="photography/places"/>
    <x v="50"/>
    <x v="121"/>
    <x v="8"/>
    <x v="26"/>
    <x v="1592"/>
    <x v="1591"/>
    <x v="0"/>
  </r>
  <r>
    <x v="1593"/>
    <x v="1593"/>
    <x v="1591"/>
    <n v="22000"/>
    <x v="158"/>
    <x v="2"/>
    <s v="US"/>
    <x v="0"/>
    <x v="1592"/>
    <x v="1593"/>
    <x v="0"/>
    <x v="83"/>
    <x v="1"/>
    <s v="photography/places"/>
    <x v="50"/>
    <x v="120"/>
    <x v="8"/>
    <x v="26"/>
    <x v="1593"/>
    <x v="1592"/>
    <x v="0"/>
  </r>
  <r>
    <x v="1594"/>
    <x v="1594"/>
    <x v="1592"/>
    <n v="1000"/>
    <x v="82"/>
    <x v="2"/>
    <s v="US"/>
    <x v="0"/>
    <x v="1593"/>
    <x v="1594"/>
    <x v="0"/>
    <x v="73"/>
    <x v="1"/>
    <s v="photography/places"/>
    <x v="70"/>
    <x v="372"/>
    <x v="8"/>
    <x v="26"/>
    <x v="1594"/>
    <x v="1593"/>
    <x v="0"/>
  </r>
  <r>
    <x v="1595"/>
    <x v="1595"/>
    <x v="1593"/>
    <n v="100000"/>
    <x v="668"/>
    <x v="2"/>
    <s v="US"/>
    <x v="0"/>
    <x v="1594"/>
    <x v="1595"/>
    <x v="0"/>
    <x v="63"/>
    <x v="1"/>
    <s v="photography/places"/>
    <x v="50"/>
    <x v="375"/>
    <x v="8"/>
    <x v="26"/>
    <x v="1595"/>
    <x v="1594"/>
    <x v="0"/>
  </r>
  <r>
    <x v="1596"/>
    <x v="1596"/>
    <x v="1594"/>
    <n v="3250"/>
    <x v="735"/>
    <x v="2"/>
    <s v="GB"/>
    <x v="1"/>
    <x v="1595"/>
    <x v="1596"/>
    <x v="0"/>
    <x v="83"/>
    <x v="1"/>
    <s v="photography/places"/>
    <x v="53"/>
    <x v="380"/>
    <x v="8"/>
    <x v="26"/>
    <x v="1596"/>
    <x v="1595"/>
    <x v="0"/>
  </r>
  <r>
    <x v="1597"/>
    <x v="1597"/>
    <x v="1595"/>
    <n v="15000"/>
    <x v="117"/>
    <x v="2"/>
    <s v="US"/>
    <x v="0"/>
    <x v="1596"/>
    <x v="1597"/>
    <x v="0"/>
    <x v="78"/>
    <x v="1"/>
    <s v="photography/places"/>
    <x v="50"/>
    <x v="121"/>
    <x v="8"/>
    <x v="26"/>
    <x v="1597"/>
    <x v="1596"/>
    <x v="0"/>
  </r>
  <r>
    <x v="1598"/>
    <x v="1598"/>
    <x v="1596"/>
    <n v="800"/>
    <x v="116"/>
    <x v="2"/>
    <s v="US"/>
    <x v="0"/>
    <x v="1597"/>
    <x v="1598"/>
    <x v="0"/>
    <x v="29"/>
    <x v="1"/>
    <s v="photography/places"/>
    <x v="50"/>
    <x v="120"/>
    <x v="8"/>
    <x v="26"/>
    <x v="1598"/>
    <x v="1597"/>
    <x v="0"/>
  </r>
  <r>
    <x v="1599"/>
    <x v="1599"/>
    <x v="1597"/>
    <n v="500"/>
    <x v="117"/>
    <x v="2"/>
    <s v="GB"/>
    <x v="1"/>
    <x v="1598"/>
    <x v="1599"/>
    <x v="0"/>
    <x v="78"/>
    <x v="1"/>
    <s v="photography/places"/>
    <x v="50"/>
    <x v="121"/>
    <x v="8"/>
    <x v="26"/>
    <x v="1599"/>
    <x v="1598"/>
    <x v="0"/>
  </r>
  <r>
    <x v="1600"/>
    <x v="1600"/>
    <x v="1598"/>
    <n v="5000"/>
    <x v="1088"/>
    <x v="2"/>
    <s v="US"/>
    <x v="0"/>
    <x v="1599"/>
    <x v="1600"/>
    <x v="0"/>
    <x v="82"/>
    <x v="1"/>
    <s v="photography/places"/>
    <x v="113"/>
    <x v="99"/>
    <x v="8"/>
    <x v="26"/>
    <x v="1600"/>
    <x v="1599"/>
    <x v="0"/>
  </r>
  <r>
    <x v="1601"/>
    <x v="1601"/>
    <x v="1599"/>
    <n v="2500"/>
    <x v="1089"/>
    <x v="0"/>
    <s v="US"/>
    <x v="0"/>
    <x v="1600"/>
    <x v="1601"/>
    <x v="0"/>
    <x v="66"/>
    <x v="0"/>
    <s v="music/rock"/>
    <x v="29"/>
    <x v="1042"/>
    <x v="4"/>
    <x v="11"/>
    <x v="1601"/>
    <x v="1600"/>
    <x v="0"/>
  </r>
  <r>
    <x v="1602"/>
    <x v="1602"/>
    <x v="1600"/>
    <n v="1500"/>
    <x v="1090"/>
    <x v="0"/>
    <s v="US"/>
    <x v="0"/>
    <x v="1601"/>
    <x v="1602"/>
    <x v="0"/>
    <x v="58"/>
    <x v="0"/>
    <s v="music/rock"/>
    <x v="8"/>
    <x v="1121"/>
    <x v="4"/>
    <x v="11"/>
    <x v="1602"/>
    <x v="1601"/>
    <x v="0"/>
  </r>
  <r>
    <x v="1603"/>
    <x v="1603"/>
    <x v="1601"/>
    <n v="2000"/>
    <x v="1091"/>
    <x v="0"/>
    <s v="US"/>
    <x v="0"/>
    <x v="1602"/>
    <x v="1603"/>
    <x v="0"/>
    <x v="209"/>
    <x v="0"/>
    <s v="music/rock"/>
    <x v="8"/>
    <x v="1122"/>
    <x v="4"/>
    <x v="11"/>
    <x v="1603"/>
    <x v="1602"/>
    <x v="0"/>
  </r>
  <r>
    <x v="1604"/>
    <x v="1604"/>
    <x v="1602"/>
    <n v="2800"/>
    <x v="1092"/>
    <x v="0"/>
    <s v="US"/>
    <x v="0"/>
    <x v="1603"/>
    <x v="1604"/>
    <x v="0"/>
    <x v="16"/>
    <x v="0"/>
    <s v="music/rock"/>
    <x v="108"/>
    <x v="1123"/>
    <x v="4"/>
    <x v="11"/>
    <x v="1604"/>
    <x v="1603"/>
    <x v="0"/>
  </r>
  <r>
    <x v="1605"/>
    <x v="1605"/>
    <x v="1603"/>
    <n v="6000"/>
    <x v="1093"/>
    <x v="0"/>
    <s v="US"/>
    <x v="0"/>
    <x v="1604"/>
    <x v="1605"/>
    <x v="0"/>
    <x v="34"/>
    <x v="0"/>
    <s v="music/rock"/>
    <x v="7"/>
    <x v="1124"/>
    <x v="4"/>
    <x v="11"/>
    <x v="1605"/>
    <x v="1604"/>
    <x v="0"/>
  </r>
  <r>
    <x v="1606"/>
    <x v="1606"/>
    <x v="1604"/>
    <n v="8000"/>
    <x v="1094"/>
    <x v="0"/>
    <s v="US"/>
    <x v="0"/>
    <x v="1605"/>
    <x v="1606"/>
    <x v="0"/>
    <x v="297"/>
    <x v="0"/>
    <s v="music/rock"/>
    <x v="7"/>
    <x v="1125"/>
    <x v="4"/>
    <x v="11"/>
    <x v="1606"/>
    <x v="1605"/>
    <x v="0"/>
  </r>
  <r>
    <x v="1607"/>
    <x v="1607"/>
    <x v="1605"/>
    <n v="10000"/>
    <x v="1095"/>
    <x v="0"/>
    <s v="US"/>
    <x v="0"/>
    <x v="1606"/>
    <x v="1607"/>
    <x v="0"/>
    <x v="242"/>
    <x v="0"/>
    <s v="music/rock"/>
    <x v="14"/>
    <x v="1126"/>
    <x v="4"/>
    <x v="11"/>
    <x v="1607"/>
    <x v="1606"/>
    <x v="0"/>
  </r>
  <r>
    <x v="1608"/>
    <x v="1608"/>
    <x v="1606"/>
    <n v="1200"/>
    <x v="1096"/>
    <x v="0"/>
    <s v="US"/>
    <x v="0"/>
    <x v="1607"/>
    <x v="1608"/>
    <x v="0"/>
    <x v="23"/>
    <x v="0"/>
    <s v="music/rock"/>
    <x v="7"/>
    <x v="1127"/>
    <x v="4"/>
    <x v="11"/>
    <x v="1608"/>
    <x v="1607"/>
    <x v="0"/>
  </r>
  <r>
    <x v="1609"/>
    <x v="1609"/>
    <x v="1607"/>
    <n v="1500"/>
    <x v="1097"/>
    <x v="0"/>
    <s v="US"/>
    <x v="0"/>
    <x v="1608"/>
    <x v="1609"/>
    <x v="0"/>
    <x v="80"/>
    <x v="0"/>
    <s v="music/rock"/>
    <x v="90"/>
    <x v="1128"/>
    <x v="4"/>
    <x v="11"/>
    <x v="1609"/>
    <x v="1608"/>
    <x v="0"/>
  </r>
  <r>
    <x v="1610"/>
    <x v="1610"/>
    <x v="1608"/>
    <n v="2000"/>
    <x v="1098"/>
    <x v="0"/>
    <s v="US"/>
    <x v="0"/>
    <x v="1609"/>
    <x v="1610"/>
    <x v="0"/>
    <x v="300"/>
    <x v="0"/>
    <s v="music/rock"/>
    <x v="212"/>
    <x v="1129"/>
    <x v="4"/>
    <x v="11"/>
    <x v="1610"/>
    <x v="1609"/>
    <x v="0"/>
  </r>
  <r>
    <x v="1611"/>
    <x v="1611"/>
    <x v="1609"/>
    <n v="800"/>
    <x v="1099"/>
    <x v="0"/>
    <s v="US"/>
    <x v="0"/>
    <x v="1610"/>
    <x v="1611"/>
    <x v="0"/>
    <x v="74"/>
    <x v="0"/>
    <s v="music/rock"/>
    <x v="105"/>
    <x v="1130"/>
    <x v="4"/>
    <x v="11"/>
    <x v="1611"/>
    <x v="1610"/>
    <x v="0"/>
  </r>
  <r>
    <x v="1612"/>
    <x v="1612"/>
    <x v="1610"/>
    <n v="500"/>
    <x v="1100"/>
    <x v="0"/>
    <s v="US"/>
    <x v="0"/>
    <x v="1611"/>
    <x v="1612"/>
    <x v="0"/>
    <x v="202"/>
    <x v="0"/>
    <s v="music/rock"/>
    <x v="5"/>
    <x v="73"/>
    <x v="4"/>
    <x v="11"/>
    <x v="1612"/>
    <x v="1611"/>
    <x v="0"/>
  </r>
  <r>
    <x v="1613"/>
    <x v="1613"/>
    <x v="1611"/>
    <n v="1000"/>
    <x v="1101"/>
    <x v="0"/>
    <s v="US"/>
    <x v="0"/>
    <x v="1612"/>
    <x v="1613"/>
    <x v="0"/>
    <x v="55"/>
    <x v="0"/>
    <s v="music/rock"/>
    <x v="21"/>
    <x v="1131"/>
    <x v="4"/>
    <x v="11"/>
    <x v="1613"/>
    <x v="1612"/>
    <x v="0"/>
  </r>
  <r>
    <x v="1614"/>
    <x v="1614"/>
    <x v="1612"/>
    <n v="5000"/>
    <x v="1102"/>
    <x v="0"/>
    <s v="US"/>
    <x v="0"/>
    <x v="1613"/>
    <x v="1614"/>
    <x v="0"/>
    <x v="99"/>
    <x v="0"/>
    <s v="music/rock"/>
    <x v="33"/>
    <x v="1122"/>
    <x v="4"/>
    <x v="11"/>
    <x v="1614"/>
    <x v="1613"/>
    <x v="0"/>
  </r>
  <r>
    <x v="1615"/>
    <x v="1615"/>
    <x v="1613"/>
    <n v="8000"/>
    <x v="1103"/>
    <x v="0"/>
    <s v="US"/>
    <x v="0"/>
    <x v="1614"/>
    <x v="1615"/>
    <x v="0"/>
    <x v="327"/>
    <x v="0"/>
    <s v="music/rock"/>
    <x v="35"/>
    <x v="1132"/>
    <x v="4"/>
    <x v="11"/>
    <x v="1615"/>
    <x v="1614"/>
    <x v="0"/>
  </r>
  <r>
    <x v="1616"/>
    <x v="1616"/>
    <x v="1614"/>
    <n v="10000"/>
    <x v="1104"/>
    <x v="0"/>
    <s v="US"/>
    <x v="0"/>
    <x v="1615"/>
    <x v="1616"/>
    <x v="0"/>
    <x v="328"/>
    <x v="0"/>
    <s v="music/rock"/>
    <x v="3"/>
    <x v="1133"/>
    <x v="4"/>
    <x v="11"/>
    <x v="1616"/>
    <x v="1615"/>
    <x v="0"/>
  </r>
  <r>
    <x v="1617"/>
    <x v="1617"/>
    <x v="1615"/>
    <n v="7000"/>
    <x v="950"/>
    <x v="0"/>
    <s v="US"/>
    <x v="0"/>
    <x v="1616"/>
    <x v="1617"/>
    <x v="0"/>
    <x v="150"/>
    <x v="0"/>
    <s v="music/rock"/>
    <x v="91"/>
    <x v="1134"/>
    <x v="4"/>
    <x v="11"/>
    <x v="1617"/>
    <x v="1616"/>
    <x v="0"/>
  </r>
  <r>
    <x v="1618"/>
    <x v="1618"/>
    <x v="1616"/>
    <n v="1500"/>
    <x v="1105"/>
    <x v="0"/>
    <s v="US"/>
    <x v="0"/>
    <x v="1617"/>
    <x v="1618"/>
    <x v="0"/>
    <x v="74"/>
    <x v="0"/>
    <s v="music/rock"/>
    <x v="2"/>
    <x v="1135"/>
    <x v="4"/>
    <x v="11"/>
    <x v="1618"/>
    <x v="1617"/>
    <x v="0"/>
  </r>
  <r>
    <x v="1619"/>
    <x v="1619"/>
    <x v="1617"/>
    <n v="1500"/>
    <x v="41"/>
    <x v="0"/>
    <s v="US"/>
    <x v="0"/>
    <x v="1618"/>
    <x v="1619"/>
    <x v="0"/>
    <x v="23"/>
    <x v="0"/>
    <s v="music/rock"/>
    <x v="18"/>
    <x v="1136"/>
    <x v="4"/>
    <x v="11"/>
    <x v="1619"/>
    <x v="1618"/>
    <x v="0"/>
  </r>
  <r>
    <x v="1620"/>
    <x v="1620"/>
    <x v="1618"/>
    <n v="1000"/>
    <x v="932"/>
    <x v="0"/>
    <s v="US"/>
    <x v="0"/>
    <x v="1619"/>
    <x v="1620"/>
    <x v="0"/>
    <x v="57"/>
    <x v="0"/>
    <s v="music/rock"/>
    <x v="40"/>
    <x v="1137"/>
    <x v="4"/>
    <x v="11"/>
    <x v="1620"/>
    <x v="1619"/>
    <x v="0"/>
  </r>
  <r>
    <x v="1621"/>
    <x v="1621"/>
    <x v="1619"/>
    <n v="5000"/>
    <x v="1106"/>
    <x v="0"/>
    <s v="US"/>
    <x v="0"/>
    <x v="1620"/>
    <x v="1621"/>
    <x v="0"/>
    <x v="77"/>
    <x v="0"/>
    <s v="music/rock"/>
    <x v="10"/>
    <x v="1138"/>
    <x v="4"/>
    <x v="11"/>
    <x v="1621"/>
    <x v="1620"/>
    <x v="0"/>
  </r>
  <r>
    <x v="1622"/>
    <x v="1622"/>
    <x v="1620"/>
    <n v="6900"/>
    <x v="1107"/>
    <x v="0"/>
    <s v="US"/>
    <x v="0"/>
    <x v="1621"/>
    <x v="1622"/>
    <x v="0"/>
    <x v="71"/>
    <x v="0"/>
    <s v="music/rock"/>
    <x v="21"/>
    <x v="1139"/>
    <x v="4"/>
    <x v="11"/>
    <x v="1622"/>
    <x v="1621"/>
    <x v="0"/>
  </r>
  <r>
    <x v="1623"/>
    <x v="1623"/>
    <x v="1621"/>
    <n v="750"/>
    <x v="1108"/>
    <x v="0"/>
    <s v="GB"/>
    <x v="1"/>
    <x v="1622"/>
    <x v="1623"/>
    <x v="0"/>
    <x v="59"/>
    <x v="0"/>
    <s v="music/rock"/>
    <x v="7"/>
    <x v="1140"/>
    <x v="4"/>
    <x v="11"/>
    <x v="1623"/>
    <x v="1622"/>
    <x v="0"/>
  </r>
  <r>
    <x v="1624"/>
    <x v="1624"/>
    <x v="1622"/>
    <n v="1000"/>
    <x v="1109"/>
    <x v="0"/>
    <s v="US"/>
    <x v="0"/>
    <x v="1623"/>
    <x v="1624"/>
    <x v="0"/>
    <x v="20"/>
    <x v="0"/>
    <s v="music/rock"/>
    <x v="90"/>
    <x v="1141"/>
    <x v="4"/>
    <x v="11"/>
    <x v="1624"/>
    <x v="1623"/>
    <x v="0"/>
  </r>
  <r>
    <x v="1625"/>
    <x v="1625"/>
    <x v="1623"/>
    <n v="7500"/>
    <x v="1110"/>
    <x v="0"/>
    <s v="US"/>
    <x v="0"/>
    <x v="1624"/>
    <x v="1625"/>
    <x v="0"/>
    <x v="201"/>
    <x v="0"/>
    <s v="music/rock"/>
    <x v="19"/>
    <x v="1142"/>
    <x v="4"/>
    <x v="11"/>
    <x v="1625"/>
    <x v="1624"/>
    <x v="0"/>
  </r>
  <r>
    <x v="1626"/>
    <x v="1626"/>
    <x v="1624"/>
    <n v="8000"/>
    <x v="1111"/>
    <x v="0"/>
    <s v="US"/>
    <x v="0"/>
    <x v="1625"/>
    <x v="1626"/>
    <x v="0"/>
    <x v="52"/>
    <x v="0"/>
    <s v="music/rock"/>
    <x v="7"/>
    <x v="1143"/>
    <x v="4"/>
    <x v="11"/>
    <x v="1626"/>
    <x v="1625"/>
    <x v="0"/>
  </r>
  <r>
    <x v="1627"/>
    <x v="1627"/>
    <x v="1625"/>
    <n v="2000"/>
    <x v="859"/>
    <x v="0"/>
    <s v="US"/>
    <x v="0"/>
    <x v="1626"/>
    <x v="1627"/>
    <x v="0"/>
    <x v="44"/>
    <x v="0"/>
    <s v="music/rock"/>
    <x v="16"/>
    <x v="1144"/>
    <x v="4"/>
    <x v="11"/>
    <x v="1627"/>
    <x v="1626"/>
    <x v="0"/>
  </r>
  <r>
    <x v="1628"/>
    <x v="1628"/>
    <x v="1626"/>
    <n v="4000"/>
    <x v="1112"/>
    <x v="0"/>
    <s v="US"/>
    <x v="0"/>
    <x v="1627"/>
    <x v="1628"/>
    <x v="0"/>
    <x v="106"/>
    <x v="0"/>
    <s v="music/rock"/>
    <x v="7"/>
    <x v="1145"/>
    <x v="4"/>
    <x v="11"/>
    <x v="1628"/>
    <x v="1627"/>
    <x v="0"/>
  </r>
  <r>
    <x v="1629"/>
    <x v="1629"/>
    <x v="1627"/>
    <n v="6000"/>
    <x v="1113"/>
    <x v="0"/>
    <s v="US"/>
    <x v="0"/>
    <x v="1628"/>
    <x v="1629"/>
    <x v="0"/>
    <x v="141"/>
    <x v="0"/>
    <s v="music/rock"/>
    <x v="3"/>
    <x v="1146"/>
    <x v="4"/>
    <x v="11"/>
    <x v="1629"/>
    <x v="1628"/>
    <x v="0"/>
  </r>
  <r>
    <x v="1630"/>
    <x v="1630"/>
    <x v="1628"/>
    <n v="4000"/>
    <x v="1114"/>
    <x v="0"/>
    <s v="US"/>
    <x v="0"/>
    <x v="1629"/>
    <x v="1630"/>
    <x v="0"/>
    <x v="149"/>
    <x v="0"/>
    <s v="music/rock"/>
    <x v="213"/>
    <x v="1147"/>
    <x v="4"/>
    <x v="11"/>
    <x v="1630"/>
    <x v="1629"/>
    <x v="0"/>
  </r>
  <r>
    <x v="1631"/>
    <x v="1631"/>
    <x v="1629"/>
    <n v="10000"/>
    <x v="1115"/>
    <x v="0"/>
    <s v="US"/>
    <x v="0"/>
    <x v="1630"/>
    <x v="1631"/>
    <x v="0"/>
    <x v="182"/>
    <x v="0"/>
    <s v="music/rock"/>
    <x v="94"/>
    <x v="1148"/>
    <x v="4"/>
    <x v="11"/>
    <x v="1631"/>
    <x v="1630"/>
    <x v="0"/>
  </r>
  <r>
    <x v="1632"/>
    <x v="1632"/>
    <x v="1630"/>
    <n v="4000"/>
    <x v="1116"/>
    <x v="0"/>
    <s v="US"/>
    <x v="0"/>
    <x v="1631"/>
    <x v="1632"/>
    <x v="0"/>
    <x v="5"/>
    <x v="0"/>
    <s v="music/rock"/>
    <x v="21"/>
    <x v="1149"/>
    <x v="4"/>
    <x v="11"/>
    <x v="1632"/>
    <x v="1631"/>
    <x v="0"/>
  </r>
  <r>
    <x v="1633"/>
    <x v="1633"/>
    <x v="1631"/>
    <n v="10000"/>
    <x v="1117"/>
    <x v="0"/>
    <s v="US"/>
    <x v="0"/>
    <x v="1632"/>
    <x v="1633"/>
    <x v="0"/>
    <x v="6"/>
    <x v="0"/>
    <s v="music/rock"/>
    <x v="8"/>
    <x v="1150"/>
    <x v="4"/>
    <x v="11"/>
    <x v="1633"/>
    <x v="1632"/>
    <x v="0"/>
  </r>
  <r>
    <x v="1634"/>
    <x v="1634"/>
    <x v="1632"/>
    <n v="2000"/>
    <x v="1118"/>
    <x v="0"/>
    <s v="US"/>
    <x v="0"/>
    <x v="1633"/>
    <x v="1634"/>
    <x v="0"/>
    <x v="58"/>
    <x v="0"/>
    <s v="music/rock"/>
    <x v="7"/>
    <x v="1151"/>
    <x v="4"/>
    <x v="11"/>
    <x v="1634"/>
    <x v="1633"/>
    <x v="0"/>
  </r>
  <r>
    <x v="1635"/>
    <x v="1635"/>
    <x v="1633"/>
    <n v="2000"/>
    <x v="958"/>
    <x v="0"/>
    <s v="US"/>
    <x v="0"/>
    <x v="1634"/>
    <x v="1635"/>
    <x v="0"/>
    <x v="77"/>
    <x v="0"/>
    <s v="music/rock"/>
    <x v="105"/>
    <x v="1152"/>
    <x v="4"/>
    <x v="11"/>
    <x v="1635"/>
    <x v="1634"/>
    <x v="0"/>
  </r>
  <r>
    <x v="1636"/>
    <x v="1636"/>
    <x v="1634"/>
    <n v="4500"/>
    <x v="1119"/>
    <x v="0"/>
    <s v="US"/>
    <x v="0"/>
    <x v="1635"/>
    <x v="1636"/>
    <x v="0"/>
    <x v="45"/>
    <x v="0"/>
    <s v="music/rock"/>
    <x v="3"/>
    <x v="1153"/>
    <x v="4"/>
    <x v="11"/>
    <x v="1636"/>
    <x v="1635"/>
    <x v="0"/>
  </r>
  <r>
    <x v="1637"/>
    <x v="1637"/>
    <x v="1635"/>
    <n v="500"/>
    <x v="1120"/>
    <x v="0"/>
    <s v="US"/>
    <x v="0"/>
    <x v="1636"/>
    <x v="1637"/>
    <x v="0"/>
    <x v="41"/>
    <x v="0"/>
    <s v="music/rock"/>
    <x v="3"/>
    <x v="1154"/>
    <x v="4"/>
    <x v="11"/>
    <x v="1637"/>
    <x v="1636"/>
    <x v="0"/>
  </r>
  <r>
    <x v="1638"/>
    <x v="1638"/>
    <x v="1636"/>
    <n v="1000"/>
    <x v="1121"/>
    <x v="0"/>
    <s v="US"/>
    <x v="0"/>
    <x v="1637"/>
    <x v="1638"/>
    <x v="0"/>
    <x v="74"/>
    <x v="0"/>
    <s v="music/rock"/>
    <x v="2"/>
    <x v="1155"/>
    <x v="4"/>
    <x v="11"/>
    <x v="1638"/>
    <x v="1637"/>
    <x v="0"/>
  </r>
  <r>
    <x v="1639"/>
    <x v="1639"/>
    <x v="1637"/>
    <n v="1800"/>
    <x v="1122"/>
    <x v="0"/>
    <s v="US"/>
    <x v="0"/>
    <x v="1638"/>
    <x v="1639"/>
    <x v="0"/>
    <x v="10"/>
    <x v="0"/>
    <s v="music/rock"/>
    <x v="8"/>
    <x v="1156"/>
    <x v="4"/>
    <x v="11"/>
    <x v="1639"/>
    <x v="1638"/>
    <x v="0"/>
  </r>
  <r>
    <x v="1640"/>
    <x v="1640"/>
    <x v="1638"/>
    <n v="400"/>
    <x v="1123"/>
    <x v="0"/>
    <s v="US"/>
    <x v="0"/>
    <x v="1639"/>
    <x v="1640"/>
    <x v="0"/>
    <x v="57"/>
    <x v="0"/>
    <s v="music/rock"/>
    <x v="106"/>
    <x v="1157"/>
    <x v="4"/>
    <x v="11"/>
    <x v="1640"/>
    <x v="1639"/>
    <x v="0"/>
  </r>
  <r>
    <x v="1641"/>
    <x v="1641"/>
    <x v="1639"/>
    <n v="2500"/>
    <x v="535"/>
    <x v="0"/>
    <s v="US"/>
    <x v="0"/>
    <x v="1640"/>
    <x v="1641"/>
    <x v="0"/>
    <x v="55"/>
    <x v="0"/>
    <s v="music/pop"/>
    <x v="7"/>
    <x v="1158"/>
    <x v="4"/>
    <x v="27"/>
    <x v="1641"/>
    <x v="1640"/>
    <x v="0"/>
  </r>
  <r>
    <x v="1642"/>
    <x v="1642"/>
    <x v="1640"/>
    <n v="1200"/>
    <x v="647"/>
    <x v="0"/>
    <s v="US"/>
    <x v="0"/>
    <x v="1641"/>
    <x v="1642"/>
    <x v="0"/>
    <x v="33"/>
    <x v="0"/>
    <s v="music/pop"/>
    <x v="8"/>
    <x v="314"/>
    <x v="4"/>
    <x v="27"/>
    <x v="1642"/>
    <x v="1641"/>
    <x v="0"/>
  </r>
  <r>
    <x v="1643"/>
    <x v="1643"/>
    <x v="1641"/>
    <n v="5000"/>
    <x v="1124"/>
    <x v="0"/>
    <s v="US"/>
    <x v="0"/>
    <x v="1642"/>
    <x v="1643"/>
    <x v="0"/>
    <x v="77"/>
    <x v="0"/>
    <s v="music/pop"/>
    <x v="105"/>
    <x v="1159"/>
    <x v="4"/>
    <x v="27"/>
    <x v="1643"/>
    <x v="1642"/>
    <x v="0"/>
  </r>
  <r>
    <x v="1644"/>
    <x v="1644"/>
    <x v="1642"/>
    <n v="10000"/>
    <x v="1125"/>
    <x v="0"/>
    <s v="US"/>
    <x v="0"/>
    <x v="1643"/>
    <x v="1644"/>
    <x v="0"/>
    <x v="130"/>
    <x v="0"/>
    <s v="music/pop"/>
    <x v="5"/>
    <x v="1160"/>
    <x v="4"/>
    <x v="27"/>
    <x v="1644"/>
    <x v="1643"/>
    <x v="0"/>
  </r>
  <r>
    <x v="1645"/>
    <x v="1645"/>
    <x v="1643"/>
    <n v="5000"/>
    <x v="1126"/>
    <x v="0"/>
    <s v="US"/>
    <x v="0"/>
    <x v="1644"/>
    <x v="1645"/>
    <x v="0"/>
    <x v="73"/>
    <x v="0"/>
    <s v="music/pop"/>
    <x v="38"/>
    <x v="1161"/>
    <x v="4"/>
    <x v="27"/>
    <x v="1645"/>
    <x v="1644"/>
    <x v="0"/>
  </r>
  <r>
    <x v="1646"/>
    <x v="1646"/>
    <x v="1644"/>
    <n v="2000"/>
    <x v="1127"/>
    <x v="0"/>
    <s v="GB"/>
    <x v="1"/>
    <x v="1645"/>
    <x v="1646"/>
    <x v="0"/>
    <x v="183"/>
    <x v="0"/>
    <s v="music/pop"/>
    <x v="5"/>
    <x v="1162"/>
    <x v="4"/>
    <x v="27"/>
    <x v="1646"/>
    <x v="1645"/>
    <x v="0"/>
  </r>
  <r>
    <x v="1647"/>
    <x v="1647"/>
    <x v="1645"/>
    <n v="5000"/>
    <x v="1128"/>
    <x v="0"/>
    <s v="US"/>
    <x v="0"/>
    <x v="1646"/>
    <x v="1647"/>
    <x v="0"/>
    <x v="67"/>
    <x v="0"/>
    <s v="music/pop"/>
    <x v="2"/>
    <x v="1163"/>
    <x v="4"/>
    <x v="27"/>
    <x v="1647"/>
    <x v="1646"/>
    <x v="0"/>
  </r>
  <r>
    <x v="1648"/>
    <x v="1648"/>
    <x v="1646"/>
    <n v="2300"/>
    <x v="1129"/>
    <x v="0"/>
    <s v="US"/>
    <x v="0"/>
    <x v="1647"/>
    <x v="1648"/>
    <x v="0"/>
    <x v="240"/>
    <x v="0"/>
    <s v="music/pop"/>
    <x v="105"/>
    <x v="1164"/>
    <x v="4"/>
    <x v="27"/>
    <x v="1648"/>
    <x v="1647"/>
    <x v="0"/>
  </r>
  <r>
    <x v="1649"/>
    <x v="1649"/>
    <x v="1647"/>
    <n v="3800"/>
    <x v="1130"/>
    <x v="0"/>
    <s v="US"/>
    <x v="0"/>
    <x v="1648"/>
    <x v="1649"/>
    <x v="0"/>
    <x v="75"/>
    <x v="0"/>
    <s v="music/pop"/>
    <x v="7"/>
    <x v="1165"/>
    <x v="4"/>
    <x v="27"/>
    <x v="1649"/>
    <x v="1648"/>
    <x v="0"/>
  </r>
  <r>
    <x v="1650"/>
    <x v="1650"/>
    <x v="1648"/>
    <n v="2000"/>
    <x v="1131"/>
    <x v="0"/>
    <s v="US"/>
    <x v="0"/>
    <x v="1649"/>
    <x v="1650"/>
    <x v="0"/>
    <x v="58"/>
    <x v="0"/>
    <s v="music/pop"/>
    <x v="24"/>
    <x v="1166"/>
    <x v="4"/>
    <x v="27"/>
    <x v="1650"/>
    <x v="1649"/>
    <x v="0"/>
  </r>
  <r>
    <x v="1651"/>
    <x v="1651"/>
    <x v="1649"/>
    <n v="2000"/>
    <x v="1132"/>
    <x v="0"/>
    <s v="US"/>
    <x v="0"/>
    <x v="1650"/>
    <x v="1651"/>
    <x v="0"/>
    <x v="9"/>
    <x v="0"/>
    <s v="music/pop"/>
    <x v="7"/>
    <x v="1167"/>
    <x v="4"/>
    <x v="27"/>
    <x v="1651"/>
    <x v="1650"/>
    <x v="0"/>
  </r>
  <r>
    <x v="1652"/>
    <x v="1652"/>
    <x v="1650"/>
    <n v="4500"/>
    <x v="1133"/>
    <x v="0"/>
    <s v="US"/>
    <x v="0"/>
    <x v="1651"/>
    <x v="1652"/>
    <x v="0"/>
    <x v="16"/>
    <x v="0"/>
    <s v="music/pop"/>
    <x v="7"/>
    <x v="1168"/>
    <x v="4"/>
    <x v="27"/>
    <x v="1652"/>
    <x v="1651"/>
    <x v="0"/>
  </r>
  <r>
    <x v="1653"/>
    <x v="1653"/>
    <x v="1651"/>
    <n v="5000"/>
    <x v="1134"/>
    <x v="0"/>
    <s v="US"/>
    <x v="0"/>
    <x v="1652"/>
    <x v="1653"/>
    <x v="0"/>
    <x v="129"/>
    <x v="0"/>
    <s v="music/pop"/>
    <x v="107"/>
    <x v="1169"/>
    <x v="4"/>
    <x v="27"/>
    <x v="1653"/>
    <x v="1652"/>
    <x v="0"/>
  </r>
  <r>
    <x v="1654"/>
    <x v="1654"/>
    <x v="1652"/>
    <n v="1100"/>
    <x v="1135"/>
    <x v="0"/>
    <s v="US"/>
    <x v="0"/>
    <x v="1653"/>
    <x v="1654"/>
    <x v="0"/>
    <x v="69"/>
    <x v="0"/>
    <s v="music/pop"/>
    <x v="28"/>
    <x v="1170"/>
    <x v="4"/>
    <x v="27"/>
    <x v="1654"/>
    <x v="1653"/>
    <x v="0"/>
  </r>
  <r>
    <x v="1655"/>
    <x v="1655"/>
    <x v="1653"/>
    <n v="1500"/>
    <x v="1136"/>
    <x v="0"/>
    <s v="US"/>
    <x v="0"/>
    <x v="1654"/>
    <x v="1655"/>
    <x v="0"/>
    <x v="53"/>
    <x v="0"/>
    <s v="music/pop"/>
    <x v="1"/>
    <x v="1171"/>
    <x v="4"/>
    <x v="27"/>
    <x v="1655"/>
    <x v="1654"/>
    <x v="0"/>
  </r>
  <r>
    <x v="1656"/>
    <x v="1656"/>
    <x v="1654"/>
    <n v="7500"/>
    <x v="1137"/>
    <x v="0"/>
    <s v="US"/>
    <x v="0"/>
    <x v="1655"/>
    <x v="1656"/>
    <x v="0"/>
    <x v="53"/>
    <x v="0"/>
    <s v="music/pop"/>
    <x v="8"/>
    <x v="1172"/>
    <x v="4"/>
    <x v="27"/>
    <x v="1656"/>
    <x v="1655"/>
    <x v="0"/>
  </r>
  <r>
    <x v="1657"/>
    <x v="1657"/>
    <x v="1655"/>
    <n v="25000"/>
    <x v="1138"/>
    <x v="0"/>
    <s v="US"/>
    <x v="0"/>
    <x v="1656"/>
    <x v="1657"/>
    <x v="0"/>
    <x v="170"/>
    <x v="0"/>
    <s v="music/pop"/>
    <x v="2"/>
    <x v="1173"/>
    <x v="4"/>
    <x v="27"/>
    <x v="1657"/>
    <x v="1656"/>
    <x v="0"/>
  </r>
  <r>
    <x v="1658"/>
    <x v="1658"/>
    <x v="1656"/>
    <n v="6000"/>
    <x v="1139"/>
    <x v="0"/>
    <s v="US"/>
    <x v="0"/>
    <x v="1657"/>
    <x v="1658"/>
    <x v="0"/>
    <x v="329"/>
    <x v="0"/>
    <s v="music/pop"/>
    <x v="88"/>
    <x v="1174"/>
    <x v="4"/>
    <x v="27"/>
    <x v="1658"/>
    <x v="1657"/>
    <x v="0"/>
  </r>
  <r>
    <x v="1659"/>
    <x v="1659"/>
    <x v="1657"/>
    <n v="500"/>
    <x v="1140"/>
    <x v="0"/>
    <s v="GB"/>
    <x v="1"/>
    <x v="1658"/>
    <x v="1659"/>
    <x v="0"/>
    <x v="43"/>
    <x v="0"/>
    <s v="music/pop"/>
    <x v="40"/>
    <x v="1175"/>
    <x v="4"/>
    <x v="27"/>
    <x v="1659"/>
    <x v="1658"/>
    <x v="0"/>
  </r>
  <r>
    <x v="1660"/>
    <x v="1660"/>
    <x v="1658"/>
    <n v="80"/>
    <x v="1141"/>
    <x v="0"/>
    <s v="IT"/>
    <x v="3"/>
    <x v="1659"/>
    <x v="1660"/>
    <x v="0"/>
    <x v="17"/>
    <x v="0"/>
    <s v="music/pop"/>
    <x v="214"/>
    <x v="676"/>
    <x v="4"/>
    <x v="27"/>
    <x v="1660"/>
    <x v="1659"/>
    <x v="0"/>
  </r>
  <r>
    <x v="1661"/>
    <x v="1661"/>
    <x v="1659"/>
    <n v="7900"/>
    <x v="1142"/>
    <x v="0"/>
    <s v="AT"/>
    <x v="3"/>
    <x v="1660"/>
    <x v="1661"/>
    <x v="0"/>
    <x v="21"/>
    <x v="0"/>
    <s v="music/pop"/>
    <x v="33"/>
    <x v="1176"/>
    <x v="4"/>
    <x v="27"/>
    <x v="1661"/>
    <x v="1660"/>
    <x v="0"/>
  </r>
  <r>
    <x v="1662"/>
    <x v="1662"/>
    <x v="1660"/>
    <n v="8000"/>
    <x v="1143"/>
    <x v="0"/>
    <s v="US"/>
    <x v="0"/>
    <x v="1661"/>
    <x v="1662"/>
    <x v="0"/>
    <x v="95"/>
    <x v="0"/>
    <s v="music/pop"/>
    <x v="33"/>
    <x v="1177"/>
    <x v="4"/>
    <x v="27"/>
    <x v="1662"/>
    <x v="1661"/>
    <x v="0"/>
  </r>
  <r>
    <x v="1663"/>
    <x v="1663"/>
    <x v="1661"/>
    <n v="1000"/>
    <x v="1144"/>
    <x v="0"/>
    <s v="US"/>
    <x v="0"/>
    <x v="1662"/>
    <x v="1663"/>
    <x v="0"/>
    <x v="58"/>
    <x v="0"/>
    <s v="music/pop"/>
    <x v="29"/>
    <x v="1178"/>
    <x v="4"/>
    <x v="27"/>
    <x v="1663"/>
    <x v="1662"/>
    <x v="0"/>
  </r>
  <r>
    <x v="1664"/>
    <x v="1664"/>
    <x v="1662"/>
    <n v="2500"/>
    <x v="1145"/>
    <x v="0"/>
    <s v="US"/>
    <x v="0"/>
    <x v="1663"/>
    <x v="1664"/>
    <x v="0"/>
    <x v="30"/>
    <x v="0"/>
    <s v="music/pop"/>
    <x v="108"/>
    <x v="1179"/>
    <x v="4"/>
    <x v="27"/>
    <x v="1664"/>
    <x v="1663"/>
    <x v="0"/>
  </r>
  <r>
    <x v="1665"/>
    <x v="1665"/>
    <x v="1663"/>
    <n v="3500"/>
    <x v="1146"/>
    <x v="0"/>
    <s v="US"/>
    <x v="0"/>
    <x v="1664"/>
    <x v="1665"/>
    <x v="0"/>
    <x v="251"/>
    <x v="0"/>
    <s v="music/pop"/>
    <x v="17"/>
    <x v="1180"/>
    <x v="4"/>
    <x v="27"/>
    <x v="1665"/>
    <x v="1664"/>
    <x v="0"/>
  </r>
  <r>
    <x v="1666"/>
    <x v="1666"/>
    <x v="1664"/>
    <n v="2500"/>
    <x v="1147"/>
    <x v="0"/>
    <s v="US"/>
    <x v="0"/>
    <x v="1665"/>
    <x v="1666"/>
    <x v="0"/>
    <x v="15"/>
    <x v="0"/>
    <s v="music/pop"/>
    <x v="164"/>
    <x v="1181"/>
    <x v="4"/>
    <x v="27"/>
    <x v="1666"/>
    <x v="1665"/>
    <x v="0"/>
  </r>
  <r>
    <x v="1667"/>
    <x v="1667"/>
    <x v="1665"/>
    <n v="3400"/>
    <x v="1148"/>
    <x v="0"/>
    <s v="US"/>
    <x v="0"/>
    <x v="1666"/>
    <x v="1667"/>
    <x v="0"/>
    <x v="141"/>
    <x v="0"/>
    <s v="music/pop"/>
    <x v="37"/>
    <x v="1182"/>
    <x v="4"/>
    <x v="27"/>
    <x v="1667"/>
    <x v="1666"/>
    <x v="0"/>
  </r>
  <r>
    <x v="1668"/>
    <x v="1668"/>
    <x v="1666"/>
    <n v="8000"/>
    <x v="1143"/>
    <x v="0"/>
    <s v="US"/>
    <x v="0"/>
    <x v="1667"/>
    <x v="1668"/>
    <x v="0"/>
    <x v="318"/>
    <x v="0"/>
    <s v="music/pop"/>
    <x v="33"/>
    <x v="1183"/>
    <x v="4"/>
    <x v="27"/>
    <x v="1668"/>
    <x v="1667"/>
    <x v="0"/>
  </r>
  <r>
    <x v="1669"/>
    <x v="1669"/>
    <x v="1667"/>
    <n v="2000"/>
    <x v="1149"/>
    <x v="0"/>
    <s v="US"/>
    <x v="0"/>
    <x v="1668"/>
    <x v="1669"/>
    <x v="0"/>
    <x v="47"/>
    <x v="0"/>
    <s v="music/pop"/>
    <x v="49"/>
    <x v="399"/>
    <x v="4"/>
    <x v="27"/>
    <x v="1669"/>
    <x v="1668"/>
    <x v="0"/>
  </r>
  <r>
    <x v="1670"/>
    <x v="1670"/>
    <x v="1668"/>
    <n v="1000"/>
    <x v="772"/>
    <x v="0"/>
    <s v="US"/>
    <x v="0"/>
    <x v="1669"/>
    <x v="1670"/>
    <x v="0"/>
    <x v="23"/>
    <x v="0"/>
    <s v="music/pop"/>
    <x v="33"/>
    <x v="1184"/>
    <x v="4"/>
    <x v="27"/>
    <x v="1670"/>
    <x v="1669"/>
    <x v="0"/>
  </r>
  <r>
    <x v="1671"/>
    <x v="1671"/>
    <x v="1669"/>
    <n v="2000"/>
    <x v="1150"/>
    <x v="0"/>
    <s v="US"/>
    <x v="0"/>
    <x v="1670"/>
    <x v="1671"/>
    <x v="0"/>
    <x v="99"/>
    <x v="0"/>
    <s v="music/pop"/>
    <x v="7"/>
    <x v="1185"/>
    <x v="4"/>
    <x v="27"/>
    <x v="1671"/>
    <x v="1670"/>
    <x v="0"/>
  </r>
  <r>
    <x v="1672"/>
    <x v="1672"/>
    <x v="1670"/>
    <n v="1700"/>
    <x v="1151"/>
    <x v="0"/>
    <s v="US"/>
    <x v="0"/>
    <x v="1671"/>
    <x v="1672"/>
    <x v="0"/>
    <x v="72"/>
    <x v="0"/>
    <s v="music/pop"/>
    <x v="40"/>
    <x v="1186"/>
    <x v="4"/>
    <x v="27"/>
    <x v="1672"/>
    <x v="1671"/>
    <x v="0"/>
  </r>
  <r>
    <x v="1673"/>
    <x v="1673"/>
    <x v="1671"/>
    <n v="2100"/>
    <x v="1152"/>
    <x v="0"/>
    <s v="US"/>
    <x v="0"/>
    <x v="1672"/>
    <x v="1673"/>
    <x v="0"/>
    <x v="211"/>
    <x v="0"/>
    <s v="music/pop"/>
    <x v="30"/>
    <x v="1187"/>
    <x v="4"/>
    <x v="27"/>
    <x v="1673"/>
    <x v="1672"/>
    <x v="0"/>
  </r>
  <r>
    <x v="1674"/>
    <x v="1674"/>
    <x v="1672"/>
    <n v="5000"/>
    <x v="413"/>
    <x v="0"/>
    <s v="US"/>
    <x v="0"/>
    <x v="1673"/>
    <x v="1674"/>
    <x v="0"/>
    <x v="116"/>
    <x v="0"/>
    <s v="music/pop"/>
    <x v="180"/>
    <x v="1188"/>
    <x v="4"/>
    <x v="27"/>
    <x v="1674"/>
    <x v="1673"/>
    <x v="0"/>
  </r>
  <r>
    <x v="1675"/>
    <x v="1675"/>
    <x v="1673"/>
    <n v="1000"/>
    <x v="1153"/>
    <x v="0"/>
    <s v="US"/>
    <x v="0"/>
    <x v="1674"/>
    <x v="1675"/>
    <x v="0"/>
    <x v="69"/>
    <x v="0"/>
    <s v="music/pop"/>
    <x v="0"/>
    <x v="208"/>
    <x v="4"/>
    <x v="27"/>
    <x v="1675"/>
    <x v="1674"/>
    <x v="0"/>
  </r>
  <r>
    <x v="1676"/>
    <x v="1676"/>
    <x v="1674"/>
    <n v="3000"/>
    <x v="1154"/>
    <x v="0"/>
    <s v="US"/>
    <x v="0"/>
    <x v="1675"/>
    <x v="1676"/>
    <x v="0"/>
    <x v="288"/>
    <x v="0"/>
    <s v="music/pop"/>
    <x v="41"/>
    <x v="1189"/>
    <x v="4"/>
    <x v="27"/>
    <x v="1676"/>
    <x v="1675"/>
    <x v="0"/>
  </r>
  <r>
    <x v="1677"/>
    <x v="1677"/>
    <x v="1675"/>
    <n v="6000"/>
    <x v="1155"/>
    <x v="0"/>
    <s v="ES"/>
    <x v="3"/>
    <x v="1676"/>
    <x v="1677"/>
    <x v="0"/>
    <x v="288"/>
    <x v="0"/>
    <s v="music/pop"/>
    <x v="20"/>
    <x v="1190"/>
    <x v="4"/>
    <x v="27"/>
    <x v="1677"/>
    <x v="1676"/>
    <x v="0"/>
  </r>
  <r>
    <x v="1678"/>
    <x v="1678"/>
    <x v="1676"/>
    <n v="1500"/>
    <x v="702"/>
    <x v="0"/>
    <s v="US"/>
    <x v="0"/>
    <x v="1677"/>
    <x v="1678"/>
    <x v="0"/>
    <x v="72"/>
    <x v="0"/>
    <s v="music/pop"/>
    <x v="90"/>
    <x v="1191"/>
    <x v="4"/>
    <x v="27"/>
    <x v="1678"/>
    <x v="1677"/>
    <x v="0"/>
  </r>
  <r>
    <x v="1679"/>
    <x v="1679"/>
    <x v="1677"/>
    <n v="2000"/>
    <x v="98"/>
    <x v="0"/>
    <s v="US"/>
    <x v="0"/>
    <x v="1678"/>
    <x v="1679"/>
    <x v="0"/>
    <x v="66"/>
    <x v="0"/>
    <s v="music/pop"/>
    <x v="215"/>
    <x v="368"/>
    <x v="4"/>
    <x v="27"/>
    <x v="1679"/>
    <x v="1678"/>
    <x v="0"/>
  </r>
  <r>
    <x v="1680"/>
    <x v="1680"/>
    <x v="1678"/>
    <n v="1000"/>
    <x v="1156"/>
    <x v="0"/>
    <s v="US"/>
    <x v="0"/>
    <x v="1679"/>
    <x v="1680"/>
    <x v="0"/>
    <x v="20"/>
    <x v="0"/>
    <s v="music/pop"/>
    <x v="90"/>
    <x v="1192"/>
    <x v="4"/>
    <x v="27"/>
    <x v="1680"/>
    <x v="1679"/>
    <x v="0"/>
  </r>
  <r>
    <x v="1681"/>
    <x v="1681"/>
    <x v="1679"/>
    <n v="65000"/>
    <x v="1157"/>
    <x v="3"/>
    <s v="US"/>
    <x v="0"/>
    <x v="1680"/>
    <x v="1681"/>
    <x v="0"/>
    <x v="330"/>
    <x v="1"/>
    <s v="music/faith"/>
    <x v="7"/>
    <x v="1193"/>
    <x v="4"/>
    <x v="28"/>
    <x v="1681"/>
    <x v="1680"/>
    <x v="0"/>
  </r>
  <r>
    <x v="1682"/>
    <x v="1682"/>
    <x v="1680"/>
    <n v="6000"/>
    <x v="117"/>
    <x v="3"/>
    <s v="US"/>
    <x v="0"/>
    <x v="1681"/>
    <x v="1682"/>
    <x v="0"/>
    <x v="78"/>
    <x v="1"/>
    <s v="music/faith"/>
    <x v="50"/>
    <x v="121"/>
    <x v="4"/>
    <x v="28"/>
    <x v="1682"/>
    <x v="1681"/>
    <x v="0"/>
  </r>
  <r>
    <x v="1683"/>
    <x v="1683"/>
    <x v="1681"/>
    <n v="3500"/>
    <x v="1158"/>
    <x v="3"/>
    <s v="FR"/>
    <x v="3"/>
    <x v="1682"/>
    <x v="1683"/>
    <x v="0"/>
    <x v="73"/>
    <x v="1"/>
    <s v="music/faith"/>
    <x v="66"/>
    <x v="1194"/>
    <x v="4"/>
    <x v="28"/>
    <x v="1683"/>
    <x v="1682"/>
    <x v="0"/>
  </r>
  <r>
    <x v="1684"/>
    <x v="1684"/>
    <x v="1682"/>
    <n v="8000"/>
    <x v="1159"/>
    <x v="3"/>
    <s v="US"/>
    <x v="0"/>
    <x v="1683"/>
    <x v="1684"/>
    <x v="0"/>
    <x v="21"/>
    <x v="1"/>
    <s v="music/faith"/>
    <x v="15"/>
    <x v="1195"/>
    <x v="4"/>
    <x v="28"/>
    <x v="1684"/>
    <x v="1683"/>
    <x v="0"/>
  </r>
  <r>
    <x v="1685"/>
    <x v="1685"/>
    <x v="1683"/>
    <n v="350"/>
    <x v="175"/>
    <x v="3"/>
    <s v="US"/>
    <x v="0"/>
    <x v="1684"/>
    <x v="1685"/>
    <x v="0"/>
    <x v="41"/>
    <x v="1"/>
    <s v="music/faith"/>
    <x v="33"/>
    <x v="1196"/>
    <x v="4"/>
    <x v="28"/>
    <x v="1685"/>
    <x v="1684"/>
    <x v="0"/>
  </r>
  <r>
    <x v="1686"/>
    <x v="1686"/>
    <x v="1684"/>
    <n v="5000"/>
    <x v="461"/>
    <x v="3"/>
    <s v="CA"/>
    <x v="5"/>
    <x v="1685"/>
    <x v="1686"/>
    <x v="0"/>
    <x v="29"/>
    <x v="1"/>
    <s v="music/faith"/>
    <x v="50"/>
    <x v="656"/>
    <x v="4"/>
    <x v="28"/>
    <x v="1686"/>
    <x v="1685"/>
    <x v="0"/>
  </r>
  <r>
    <x v="1687"/>
    <x v="1687"/>
    <x v="1685"/>
    <n v="10000"/>
    <x v="1160"/>
    <x v="3"/>
    <s v="US"/>
    <x v="0"/>
    <x v="1686"/>
    <x v="1687"/>
    <x v="0"/>
    <x v="70"/>
    <x v="1"/>
    <s v="music/faith"/>
    <x v="134"/>
    <x v="1197"/>
    <x v="4"/>
    <x v="28"/>
    <x v="1687"/>
    <x v="1686"/>
    <x v="0"/>
  </r>
  <r>
    <x v="1688"/>
    <x v="1688"/>
    <x v="1686"/>
    <n v="4000"/>
    <x v="1161"/>
    <x v="3"/>
    <s v="US"/>
    <x v="0"/>
    <x v="1687"/>
    <x v="1688"/>
    <x v="0"/>
    <x v="63"/>
    <x v="1"/>
    <s v="music/faith"/>
    <x v="156"/>
    <x v="1198"/>
    <x v="4"/>
    <x v="28"/>
    <x v="1688"/>
    <x v="1687"/>
    <x v="0"/>
  </r>
  <r>
    <x v="1689"/>
    <x v="1689"/>
    <x v="1687"/>
    <n v="2400"/>
    <x v="1162"/>
    <x v="3"/>
    <s v="US"/>
    <x v="0"/>
    <x v="1688"/>
    <x v="1689"/>
    <x v="0"/>
    <x v="25"/>
    <x v="1"/>
    <s v="music/faith"/>
    <x v="8"/>
    <x v="1199"/>
    <x v="4"/>
    <x v="28"/>
    <x v="1689"/>
    <x v="1688"/>
    <x v="0"/>
  </r>
  <r>
    <x v="1690"/>
    <x v="1690"/>
    <x v="1688"/>
    <n v="2500"/>
    <x v="1163"/>
    <x v="3"/>
    <s v="US"/>
    <x v="0"/>
    <x v="1689"/>
    <x v="1690"/>
    <x v="0"/>
    <x v="202"/>
    <x v="1"/>
    <s v="music/faith"/>
    <x v="78"/>
    <x v="1200"/>
    <x v="4"/>
    <x v="28"/>
    <x v="1690"/>
    <x v="1689"/>
    <x v="0"/>
  </r>
  <r>
    <x v="1691"/>
    <x v="1691"/>
    <x v="1689"/>
    <n v="30000"/>
    <x v="1164"/>
    <x v="3"/>
    <s v="US"/>
    <x v="0"/>
    <x v="1690"/>
    <x v="1691"/>
    <x v="0"/>
    <x v="44"/>
    <x v="1"/>
    <s v="music/faith"/>
    <x v="69"/>
    <x v="1201"/>
    <x v="4"/>
    <x v="28"/>
    <x v="1691"/>
    <x v="1690"/>
    <x v="0"/>
  </r>
  <r>
    <x v="1692"/>
    <x v="1692"/>
    <x v="1690"/>
    <n v="5000"/>
    <x v="1165"/>
    <x v="3"/>
    <s v="US"/>
    <x v="0"/>
    <x v="1691"/>
    <x v="1692"/>
    <x v="0"/>
    <x v="41"/>
    <x v="1"/>
    <s v="music/faith"/>
    <x v="216"/>
    <x v="1202"/>
    <x v="4"/>
    <x v="28"/>
    <x v="1692"/>
    <x v="1691"/>
    <x v="0"/>
  </r>
  <r>
    <x v="1693"/>
    <x v="1693"/>
    <x v="1691"/>
    <n v="3000"/>
    <x v="668"/>
    <x v="3"/>
    <s v="GB"/>
    <x v="1"/>
    <x v="1692"/>
    <x v="1693"/>
    <x v="0"/>
    <x v="22"/>
    <x v="1"/>
    <s v="music/faith"/>
    <x v="114"/>
    <x v="431"/>
    <x v="4"/>
    <x v="28"/>
    <x v="1693"/>
    <x v="1692"/>
    <x v="0"/>
  </r>
  <r>
    <x v="1694"/>
    <x v="1694"/>
    <x v="1692"/>
    <n v="10000"/>
    <x v="139"/>
    <x v="3"/>
    <s v="US"/>
    <x v="0"/>
    <x v="1693"/>
    <x v="1694"/>
    <x v="0"/>
    <x v="29"/>
    <x v="1"/>
    <s v="music/faith"/>
    <x v="50"/>
    <x v="144"/>
    <x v="4"/>
    <x v="28"/>
    <x v="1694"/>
    <x v="1693"/>
    <x v="0"/>
  </r>
  <r>
    <x v="1695"/>
    <x v="1695"/>
    <x v="1693"/>
    <n v="12000"/>
    <x v="1166"/>
    <x v="3"/>
    <s v="US"/>
    <x v="0"/>
    <x v="1694"/>
    <x v="1695"/>
    <x v="0"/>
    <x v="23"/>
    <x v="1"/>
    <s v="music/faith"/>
    <x v="81"/>
    <x v="1203"/>
    <x v="4"/>
    <x v="28"/>
    <x v="1695"/>
    <x v="1694"/>
    <x v="0"/>
  </r>
  <r>
    <x v="1696"/>
    <x v="1696"/>
    <x v="1694"/>
    <n v="300000"/>
    <x v="117"/>
    <x v="3"/>
    <s v="US"/>
    <x v="0"/>
    <x v="1695"/>
    <x v="1696"/>
    <x v="0"/>
    <x v="78"/>
    <x v="1"/>
    <s v="music/faith"/>
    <x v="50"/>
    <x v="121"/>
    <x v="4"/>
    <x v="28"/>
    <x v="1696"/>
    <x v="1695"/>
    <x v="0"/>
  </r>
  <r>
    <x v="1697"/>
    <x v="1697"/>
    <x v="1695"/>
    <n v="12500"/>
    <x v="1167"/>
    <x v="3"/>
    <s v="US"/>
    <x v="0"/>
    <x v="1696"/>
    <x v="1697"/>
    <x v="0"/>
    <x v="19"/>
    <x v="1"/>
    <s v="music/faith"/>
    <x v="68"/>
    <x v="1204"/>
    <x v="4"/>
    <x v="28"/>
    <x v="1697"/>
    <x v="1696"/>
    <x v="0"/>
  </r>
  <r>
    <x v="1698"/>
    <x v="1698"/>
    <x v="1696"/>
    <n v="125000"/>
    <x v="117"/>
    <x v="3"/>
    <s v="US"/>
    <x v="0"/>
    <x v="1697"/>
    <x v="1698"/>
    <x v="0"/>
    <x v="78"/>
    <x v="1"/>
    <s v="music/faith"/>
    <x v="50"/>
    <x v="121"/>
    <x v="4"/>
    <x v="28"/>
    <x v="1698"/>
    <x v="1697"/>
    <x v="0"/>
  </r>
  <r>
    <x v="1699"/>
    <x v="1699"/>
    <x v="1697"/>
    <n v="5105"/>
    <x v="1168"/>
    <x v="3"/>
    <s v="US"/>
    <x v="0"/>
    <x v="1698"/>
    <x v="1699"/>
    <x v="0"/>
    <x v="80"/>
    <x v="1"/>
    <s v="music/faith"/>
    <x v="65"/>
    <x v="1205"/>
    <x v="4"/>
    <x v="28"/>
    <x v="1699"/>
    <x v="1698"/>
    <x v="0"/>
  </r>
  <r>
    <x v="1700"/>
    <x v="1700"/>
    <x v="1698"/>
    <n v="20000"/>
    <x v="1169"/>
    <x v="3"/>
    <s v="US"/>
    <x v="0"/>
    <x v="1699"/>
    <x v="1700"/>
    <x v="0"/>
    <x v="1"/>
    <x v="1"/>
    <s v="music/faith"/>
    <x v="73"/>
    <x v="1206"/>
    <x v="4"/>
    <x v="28"/>
    <x v="1700"/>
    <x v="1699"/>
    <x v="0"/>
  </r>
  <r>
    <x v="1701"/>
    <x v="1701"/>
    <x v="1699"/>
    <n v="5050"/>
    <x v="115"/>
    <x v="2"/>
    <s v="US"/>
    <x v="0"/>
    <x v="1700"/>
    <x v="1701"/>
    <x v="0"/>
    <x v="84"/>
    <x v="1"/>
    <s v="music/faith"/>
    <x v="50"/>
    <x v="144"/>
    <x v="4"/>
    <x v="28"/>
    <x v="1701"/>
    <x v="1700"/>
    <x v="0"/>
  </r>
  <r>
    <x v="1702"/>
    <x v="1702"/>
    <x v="1700"/>
    <n v="16500"/>
    <x v="116"/>
    <x v="2"/>
    <s v="US"/>
    <x v="0"/>
    <x v="1701"/>
    <x v="1702"/>
    <x v="0"/>
    <x v="29"/>
    <x v="1"/>
    <s v="music/faith"/>
    <x v="50"/>
    <x v="120"/>
    <x v="4"/>
    <x v="28"/>
    <x v="1702"/>
    <x v="1701"/>
    <x v="0"/>
  </r>
  <r>
    <x v="1703"/>
    <x v="1703"/>
    <x v="1701"/>
    <n v="5000"/>
    <x v="152"/>
    <x v="2"/>
    <s v="US"/>
    <x v="0"/>
    <x v="1702"/>
    <x v="1703"/>
    <x v="0"/>
    <x v="84"/>
    <x v="1"/>
    <s v="music/faith"/>
    <x v="60"/>
    <x v="156"/>
    <x v="4"/>
    <x v="28"/>
    <x v="1703"/>
    <x v="1702"/>
    <x v="0"/>
  </r>
  <r>
    <x v="1704"/>
    <x v="1704"/>
    <x v="1702"/>
    <n v="2000"/>
    <x v="1170"/>
    <x v="2"/>
    <s v="US"/>
    <x v="0"/>
    <x v="1703"/>
    <x v="1704"/>
    <x v="0"/>
    <x v="202"/>
    <x v="1"/>
    <s v="music/faith"/>
    <x v="187"/>
    <x v="1207"/>
    <x v="4"/>
    <x v="28"/>
    <x v="1704"/>
    <x v="1703"/>
    <x v="0"/>
  </r>
  <r>
    <x v="1705"/>
    <x v="1705"/>
    <x v="1703"/>
    <n v="2000"/>
    <x v="117"/>
    <x v="2"/>
    <s v="US"/>
    <x v="0"/>
    <x v="1704"/>
    <x v="1705"/>
    <x v="0"/>
    <x v="78"/>
    <x v="1"/>
    <s v="music/faith"/>
    <x v="50"/>
    <x v="121"/>
    <x v="4"/>
    <x v="28"/>
    <x v="1705"/>
    <x v="1704"/>
    <x v="0"/>
  </r>
  <r>
    <x v="1706"/>
    <x v="1706"/>
    <x v="1704"/>
    <n v="5500"/>
    <x v="117"/>
    <x v="2"/>
    <s v="DE"/>
    <x v="3"/>
    <x v="1705"/>
    <x v="1706"/>
    <x v="0"/>
    <x v="78"/>
    <x v="1"/>
    <s v="music/faith"/>
    <x v="50"/>
    <x v="121"/>
    <x v="4"/>
    <x v="28"/>
    <x v="1706"/>
    <x v="1705"/>
    <x v="0"/>
  </r>
  <r>
    <x v="1707"/>
    <x v="1707"/>
    <x v="1705"/>
    <n v="5000"/>
    <x v="1171"/>
    <x v="2"/>
    <s v="US"/>
    <x v="0"/>
    <x v="1706"/>
    <x v="1707"/>
    <x v="0"/>
    <x v="82"/>
    <x v="1"/>
    <s v="music/faith"/>
    <x v="54"/>
    <x v="1208"/>
    <x v="4"/>
    <x v="28"/>
    <x v="1707"/>
    <x v="1706"/>
    <x v="0"/>
  </r>
  <r>
    <x v="1708"/>
    <x v="1708"/>
    <x v="1706"/>
    <n v="7000"/>
    <x v="117"/>
    <x v="2"/>
    <s v="US"/>
    <x v="0"/>
    <x v="1707"/>
    <x v="1708"/>
    <x v="0"/>
    <x v="78"/>
    <x v="1"/>
    <s v="music/faith"/>
    <x v="50"/>
    <x v="121"/>
    <x v="4"/>
    <x v="28"/>
    <x v="1708"/>
    <x v="1707"/>
    <x v="0"/>
  </r>
  <r>
    <x v="1709"/>
    <x v="1709"/>
    <x v="1707"/>
    <n v="1750"/>
    <x v="1079"/>
    <x v="2"/>
    <s v="US"/>
    <x v="0"/>
    <x v="1708"/>
    <x v="1709"/>
    <x v="0"/>
    <x v="80"/>
    <x v="1"/>
    <s v="music/faith"/>
    <x v="62"/>
    <x v="1209"/>
    <x v="4"/>
    <x v="28"/>
    <x v="1709"/>
    <x v="1708"/>
    <x v="0"/>
  </r>
  <r>
    <x v="1710"/>
    <x v="1710"/>
    <x v="1708"/>
    <n v="5000"/>
    <x v="1172"/>
    <x v="2"/>
    <s v="DE"/>
    <x v="3"/>
    <x v="1709"/>
    <x v="1710"/>
    <x v="0"/>
    <x v="29"/>
    <x v="1"/>
    <s v="music/faith"/>
    <x v="60"/>
    <x v="441"/>
    <x v="4"/>
    <x v="28"/>
    <x v="1710"/>
    <x v="1709"/>
    <x v="0"/>
  </r>
  <r>
    <x v="1711"/>
    <x v="1711"/>
    <x v="1709"/>
    <n v="10000"/>
    <x v="1121"/>
    <x v="2"/>
    <s v="US"/>
    <x v="0"/>
    <x v="1710"/>
    <x v="1711"/>
    <x v="0"/>
    <x v="84"/>
    <x v="1"/>
    <s v="music/faith"/>
    <x v="57"/>
    <x v="1210"/>
    <x v="4"/>
    <x v="28"/>
    <x v="1711"/>
    <x v="1710"/>
    <x v="0"/>
  </r>
  <r>
    <x v="1712"/>
    <x v="1712"/>
    <x v="1710"/>
    <n v="5000"/>
    <x v="117"/>
    <x v="2"/>
    <s v="US"/>
    <x v="0"/>
    <x v="1711"/>
    <x v="1712"/>
    <x v="0"/>
    <x v="78"/>
    <x v="1"/>
    <s v="music/faith"/>
    <x v="50"/>
    <x v="121"/>
    <x v="4"/>
    <x v="28"/>
    <x v="1712"/>
    <x v="1711"/>
    <x v="0"/>
  </r>
  <r>
    <x v="1713"/>
    <x v="1713"/>
    <x v="1711"/>
    <n v="3000"/>
    <x v="155"/>
    <x v="2"/>
    <s v="US"/>
    <x v="0"/>
    <x v="1712"/>
    <x v="1713"/>
    <x v="0"/>
    <x v="29"/>
    <x v="1"/>
    <s v="music/faith"/>
    <x v="53"/>
    <x v="73"/>
    <x v="4"/>
    <x v="28"/>
    <x v="1713"/>
    <x v="1712"/>
    <x v="0"/>
  </r>
  <r>
    <x v="1714"/>
    <x v="1714"/>
    <x v="1712"/>
    <n v="25000"/>
    <x v="1173"/>
    <x v="2"/>
    <s v="US"/>
    <x v="0"/>
    <x v="1713"/>
    <x v="1714"/>
    <x v="0"/>
    <x v="57"/>
    <x v="1"/>
    <s v="music/faith"/>
    <x v="59"/>
    <x v="1211"/>
    <x v="4"/>
    <x v="28"/>
    <x v="1714"/>
    <x v="1713"/>
    <x v="0"/>
  </r>
  <r>
    <x v="1715"/>
    <x v="1715"/>
    <x v="1713"/>
    <n v="5000"/>
    <x v="143"/>
    <x v="2"/>
    <s v="US"/>
    <x v="0"/>
    <x v="1714"/>
    <x v="1715"/>
    <x v="0"/>
    <x v="84"/>
    <x v="1"/>
    <s v="music/faith"/>
    <x v="50"/>
    <x v="148"/>
    <x v="4"/>
    <x v="28"/>
    <x v="1715"/>
    <x v="1714"/>
    <x v="0"/>
  </r>
  <r>
    <x v="1716"/>
    <x v="1716"/>
    <x v="1714"/>
    <n v="2000"/>
    <x v="403"/>
    <x v="2"/>
    <s v="US"/>
    <x v="0"/>
    <x v="1715"/>
    <x v="1716"/>
    <x v="0"/>
    <x v="83"/>
    <x v="1"/>
    <s v="music/faith"/>
    <x v="59"/>
    <x v="73"/>
    <x v="4"/>
    <x v="28"/>
    <x v="1716"/>
    <x v="1715"/>
    <x v="0"/>
  </r>
  <r>
    <x v="1717"/>
    <x v="1717"/>
    <x v="1715"/>
    <n v="3265"/>
    <x v="1174"/>
    <x v="2"/>
    <s v="US"/>
    <x v="0"/>
    <x v="1716"/>
    <x v="1717"/>
    <x v="0"/>
    <x v="14"/>
    <x v="1"/>
    <s v="music/faith"/>
    <x v="152"/>
    <x v="1212"/>
    <x v="4"/>
    <x v="28"/>
    <x v="1717"/>
    <x v="1716"/>
    <x v="0"/>
  </r>
  <r>
    <x v="1718"/>
    <x v="1718"/>
    <x v="1716"/>
    <n v="35000"/>
    <x v="735"/>
    <x v="2"/>
    <s v="US"/>
    <x v="0"/>
    <x v="1717"/>
    <x v="1718"/>
    <x v="0"/>
    <x v="84"/>
    <x v="1"/>
    <s v="music/faith"/>
    <x v="50"/>
    <x v="822"/>
    <x v="4"/>
    <x v="28"/>
    <x v="1718"/>
    <x v="1717"/>
    <x v="0"/>
  </r>
  <r>
    <x v="1719"/>
    <x v="1719"/>
    <x v="1717"/>
    <n v="4000"/>
    <x v="428"/>
    <x v="2"/>
    <s v="US"/>
    <x v="0"/>
    <x v="1718"/>
    <x v="1719"/>
    <x v="0"/>
    <x v="83"/>
    <x v="1"/>
    <s v="music/faith"/>
    <x v="60"/>
    <x v="123"/>
    <x v="4"/>
    <x v="28"/>
    <x v="1719"/>
    <x v="1718"/>
    <x v="0"/>
  </r>
  <r>
    <x v="1720"/>
    <x v="1720"/>
    <x v="1718"/>
    <n v="4000"/>
    <x v="1175"/>
    <x v="2"/>
    <s v="US"/>
    <x v="0"/>
    <x v="1719"/>
    <x v="1720"/>
    <x v="0"/>
    <x v="22"/>
    <x v="1"/>
    <s v="music/faith"/>
    <x v="52"/>
    <x v="1213"/>
    <x v="4"/>
    <x v="28"/>
    <x v="1720"/>
    <x v="1719"/>
    <x v="0"/>
  </r>
  <r>
    <x v="1721"/>
    <x v="1721"/>
    <x v="1719"/>
    <n v="5000"/>
    <x v="117"/>
    <x v="2"/>
    <s v="US"/>
    <x v="0"/>
    <x v="1720"/>
    <x v="1721"/>
    <x v="0"/>
    <x v="78"/>
    <x v="1"/>
    <s v="music/faith"/>
    <x v="50"/>
    <x v="121"/>
    <x v="4"/>
    <x v="28"/>
    <x v="1721"/>
    <x v="1720"/>
    <x v="0"/>
  </r>
  <r>
    <x v="1722"/>
    <x v="1722"/>
    <x v="1720"/>
    <n v="2880"/>
    <x v="116"/>
    <x v="2"/>
    <s v="US"/>
    <x v="0"/>
    <x v="1721"/>
    <x v="1722"/>
    <x v="0"/>
    <x v="29"/>
    <x v="1"/>
    <s v="music/faith"/>
    <x v="50"/>
    <x v="120"/>
    <x v="4"/>
    <x v="28"/>
    <x v="1722"/>
    <x v="1721"/>
    <x v="0"/>
  </r>
  <r>
    <x v="1723"/>
    <x v="1723"/>
    <x v="1721"/>
    <n v="10000"/>
    <x v="1084"/>
    <x v="2"/>
    <s v="US"/>
    <x v="0"/>
    <x v="1722"/>
    <x v="1723"/>
    <x v="0"/>
    <x v="83"/>
    <x v="1"/>
    <s v="music/faith"/>
    <x v="113"/>
    <x v="1214"/>
    <x v="4"/>
    <x v="28"/>
    <x v="1723"/>
    <x v="1722"/>
    <x v="0"/>
  </r>
  <r>
    <x v="1724"/>
    <x v="1724"/>
    <x v="1722"/>
    <n v="6000"/>
    <x v="428"/>
    <x v="2"/>
    <s v="US"/>
    <x v="0"/>
    <x v="1723"/>
    <x v="1724"/>
    <x v="0"/>
    <x v="80"/>
    <x v="1"/>
    <s v="music/faith"/>
    <x v="60"/>
    <x v="435"/>
    <x v="4"/>
    <x v="28"/>
    <x v="1724"/>
    <x v="1723"/>
    <x v="0"/>
  </r>
  <r>
    <x v="1725"/>
    <x v="1725"/>
    <x v="1723"/>
    <n v="5500"/>
    <x v="145"/>
    <x v="2"/>
    <s v="US"/>
    <x v="0"/>
    <x v="1724"/>
    <x v="1725"/>
    <x v="0"/>
    <x v="82"/>
    <x v="1"/>
    <s v="music/faith"/>
    <x v="54"/>
    <x v="1215"/>
    <x v="4"/>
    <x v="28"/>
    <x v="1725"/>
    <x v="1724"/>
    <x v="0"/>
  </r>
  <r>
    <x v="1726"/>
    <x v="1726"/>
    <x v="1724"/>
    <n v="6500"/>
    <x v="1176"/>
    <x v="2"/>
    <s v="US"/>
    <x v="0"/>
    <x v="1725"/>
    <x v="1726"/>
    <x v="0"/>
    <x v="38"/>
    <x v="1"/>
    <s v="music/faith"/>
    <x v="122"/>
    <x v="1216"/>
    <x v="4"/>
    <x v="28"/>
    <x v="1726"/>
    <x v="1725"/>
    <x v="0"/>
  </r>
  <r>
    <x v="1727"/>
    <x v="1727"/>
    <x v="1725"/>
    <n v="3000"/>
    <x v="116"/>
    <x v="2"/>
    <s v="GB"/>
    <x v="1"/>
    <x v="1726"/>
    <x v="1727"/>
    <x v="0"/>
    <x v="29"/>
    <x v="1"/>
    <s v="music/faith"/>
    <x v="50"/>
    <x v="120"/>
    <x v="4"/>
    <x v="28"/>
    <x v="1727"/>
    <x v="1726"/>
    <x v="0"/>
  </r>
  <r>
    <x v="1728"/>
    <x v="1728"/>
    <x v="1726"/>
    <n v="1250"/>
    <x v="1177"/>
    <x v="2"/>
    <s v="US"/>
    <x v="0"/>
    <x v="1727"/>
    <x v="1728"/>
    <x v="0"/>
    <x v="63"/>
    <x v="1"/>
    <s v="music/faith"/>
    <x v="149"/>
    <x v="1217"/>
    <x v="4"/>
    <x v="28"/>
    <x v="1728"/>
    <x v="1727"/>
    <x v="0"/>
  </r>
  <r>
    <x v="1729"/>
    <x v="1729"/>
    <x v="1727"/>
    <n v="10000"/>
    <x v="117"/>
    <x v="2"/>
    <s v="US"/>
    <x v="0"/>
    <x v="1728"/>
    <x v="1729"/>
    <x v="0"/>
    <x v="78"/>
    <x v="1"/>
    <s v="music/faith"/>
    <x v="50"/>
    <x v="121"/>
    <x v="4"/>
    <x v="28"/>
    <x v="1729"/>
    <x v="1728"/>
    <x v="0"/>
  </r>
  <r>
    <x v="1730"/>
    <x v="1730"/>
    <x v="1728"/>
    <n v="3000"/>
    <x v="117"/>
    <x v="2"/>
    <s v="US"/>
    <x v="0"/>
    <x v="1729"/>
    <x v="1730"/>
    <x v="0"/>
    <x v="78"/>
    <x v="1"/>
    <s v="music/faith"/>
    <x v="50"/>
    <x v="121"/>
    <x v="4"/>
    <x v="28"/>
    <x v="1730"/>
    <x v="1729"/>
    <x v="0"/>
  </r>
  <r>
    <x v="1731"/>
    <x v="1731"/>
    <x v="1729"/>
    <n v="1000"/>
    <x v="117"/>
    <x v="2"/>
    <s v="US"/>
    <x v="0"/>
    <x v="1730"/>
    <x v="1731"/>
    <x v="0"/>
    <x v="78"/>
    <x v="1"/>
    <s v="music/faith"/>
    <x v="50"/>
    <x v="121"/>
    <x v="4"/>
    <x v="28"/>
    <x v="1731"/>
    <x v="1730"/>
    <x v="0"/>
  </r>
  <r>
    <x v="1732"/>
    <x v="1732"/>
    <x v="1730"/>
    <n v="4000"/>
    <x v="117"/>
    <x v="2"/>
    <s v="US"/>
    <x v="0"/>
    <x v="1731"/>
    <x v="1732"/>
    <x v="0"/>
    <x v="78"/>
    <x v="1"/>
    <s v="music/faith"/>
    <x v="50"/>
    <x v="121"/>
    <x v="4"/>
    <x v="28"/>
    <x v="1732"/>
    <x v="1731"/>
    <x v="0"/>
  </r>
  <r>
    <x v="1733"/>
    <x v="1733"/>
    <x v="1731"/>
    <n v="10000"/>
    <x v="117"/>
    <x v="2"/>
    <s v="US"/>
    <x v="0"/>
    <x v="1732"/>
    <x v="1733"/>
    <x v="0"/>
    <x v="78"/>
    <x v="1"/>
    <s v="music/faith"/>
    <x v="50"/>
    <x v="121"/>
    <x v="4"/>
    <x v="28"/>
    <x v="1733"/>
    <x v="1732"/>
    <x v="0"/>
  </r>
  <r>
    <x v="1734"/>
    <x v="1734"/>
    <x v="1732"/>
    <n v="4500"/>
    <x v="116"/>
    <x v="2"/>
    <s v="US"/>
    <x v="0"/>
    <x v="1733"/>
    <x v="1734"/>
    <x v="0"/>
    <x v="29"/>
    <x v="1"/>
    <s v="music/faith"/>
    <x v="50"/>
    <x v="120"/>
    <x v="4"/>
    <x v="28"/>
    <x v="1734"/>
    <x v="1733"/>
    <x v="0"/>
  </r>
  <r>
    <x v="1735"/>
    <x v="1735"/>
    <x v="1733"/>
    <n v="1000"/>
    <x v="178"/>
    <x v="2"/>
    <s v="US"/>
    <x v="0"/>
    <x v="1734"/>
    <x v="1735"/>
    <x v="0"/>
    <x v="84"/>
    <x v="1"/>
    <s v="music/faith"/>
    <x v="57"/>
    <x v="687"/>
    <x v="4"/>
    <x v="28"/>
    <x v="1735"/>
    <x v="1734"/>
    <x v="0"/>
  </r>
  <r>
    <x v="1736"/>
    <x v="1736"/>
    <x v="1734"/>
    <n v="3000"/>
    <x v="1178"/>
    <x v="2"/>
    <s v="US"/>
    <x v="0"/>
    <x v="1735"/>
    <x v="1736"/>
    <x v="0"/>
    <x v="29"/>
    <x v="1"/>
    <s v="music/faith"/>
    <x v="60"/>
    <x v="1218"/>
    <x v="4"/>
    <x v="28"/>
    <x v="1736"/>
    <x v="1735"/>
    <x v="0"/>
  </r>
  <r>
    <x v="1737"/>
    <x v="1737"/>
    <x v="1735"/>
    <n v="4000"/>
    <x v="447"/>
    <x v="2"/>
    <s v="US"/>
    <x v="0"/>
    <x v="1736"/>
    <x v="1737"/>
    <x v="0"/>
    <x v="41"/>
    <x v="1"/>
    <s v="music/faith"/>
    <x v="70"/>
    <x v="98"/>
    <x v="4"/>
    <x v="28"/>
    <x v="1737"/>
    <x v="1736"/>
    <x v="0"/>
  </r>
  <r>
    <x v="1738"/>
    <x v="1738"/>
    <x v="1736"/>
    <n v="5000"/>
    <x v="170"/>
    <x v="2"/>
    <s v="US"/>
    <x v="0"/>
    <x v="1737"/>
    <x v="1738"/>
    <x v="0"/>
    <x v="29"/>
    <x v="1"/>
    <s v="music/faith"/>
    <x v="50"/>
    <x v="135"/>
    <x v="4"/>
    <x v="28"/>
    <x v="1738"/>
    <x v="1737"/>
    <x v="0"/>
  </r>
  <r>
    <x v="1739"/>
    <x v="1739"/>
    <x v="1737"/>
    <n v="1000"/>
    <x v="116"/>
    <x v="2"/>
    <s v="US"/>
    <x v="0"/>
    <x v="1738"/>
    <x v="1739"/>
    <x v="0"/>
    <x v="29"/>
    <x v="1"/>
    <s v="music/faith"/>
    <x v="50"/>
    <x v="120"/>
    <x v="4"/>
    <x v="28"/>
    <x v="1739"/>
    <x v="1738"/>
    <x v="0"/>
  </r>
  <r>
    <x v="1740"/>
    <x v="1740"/>
    <x v="1738"/>
    <n v="3000"/>
    <x v="117"/>
    <x v="2"/>
    <s v="US"/>
    <x v="0"/>
    <x v="1739"/>
    <x v="1740"/>
    <x v="0"/>
    <x v="78"/>
    <x v="1"/>
    <s v="music/faith"/>
    <x v="50"/>
    <x v="121"/>
    <x v="4"/>
    <x v="28"/>
    <x v="1740"/>
    <x v="1739"/>
    <x v="0"/>
  </r>
  <r>
    <x v="1741"/>
    <x v="1741"/>
    <x v="1739"/>
    <n v="1200"/>
    <x v="414"/>
    <x v="0"/>
    <s v="GB"/>
    <x v="1"/>
    <x v="1740"/>
    <x v="1741"/>
    <x v="0"/>
    <x v="47"/>
    <x v="0"/>
    <s v="photography/photobooks"/>
    <x v="38"/>
    <x v="1219"/>
    <x v="8"/>
    <x v="20"/>
    <x v="1741"/>
    <x v="1740"/>
    <x v="0"/>
  </r>
  <r>
    <x v="1742"/>
    <x v="1742"/>
    <x v="1740"/>
    <n v="2000"/>
    <x v="1179"/>
    <x v="0"/>
    <s v="US"/>
    <x v="0"/>
    <x v="1741"/>
    <x v="1742"/>
    <x v="0"/>
    <x v="69"/>
    <x v="0"/>
    <s v="photography/photobooks"/>
    <x v="15"/>
    <x v="1220"/>
    <x v="8"/>
    <x v="20"/>
    <x v="1742"/>
    <x v="1741"/>
    <x v="0"/>
  </r>
  <r>
    <x v="1743"/>
    <x v="1743"/>
    <x v="1741"/>
    <n v="6000"/>
    <x v="11"/>
    <x v="0"/>
    <s v="US"/>
    <x v="0"/>
    <x v="1742"/>
    <x v="1743"/>
    <x v="0"/>
    <x v="85"/>
    <x v="0"/>
    <s v="photography/photobooks"/>
    <x v="8"/>
    <x v="1221"/>
    <x v="8"/>
    <x v="20"/>
    <x v="1743"/>
    <x v="1742"/>
    <x v="0"/>
  </r>
  <r>
    <x v="1744"/>
    <x v="1744"/>
    <x v="1742"/>
    <n v="5500"/>
    <x v="1180"/>
    <x v="0"/>
    <s v="GB"/>
    <x v="1"/>
    <x v="1743"/>
    <x v="1744"/>
    <x v="0"/>
    <x v="16"/>
    <x v="0"/>
    <s v="photography/photobooks"/>
    <x v="90"/>
    <x v="1222"/>
    <x v="8"/>
    <x v="20"/>
    <x v="1744"/>
    <x v="1743"/>
    <x v="0"/>
  </r>
  <r>
    <x v="1745"/>
    <x v="1745"/>
    <x v="1743"/>
    <n v="7000"/>
    <x v="1181"/>
    <x v="0"/>
    <s v="US"/>
    <x v="0"/>
    <x v="1744"/>
    <x v="1745"/>
    <x v="0"/>
    <x v="30"/>
    <x v="0"/>
    <s v="photography/photobooks"/>
    <x v="35"/>
    <x v="1223"/>
    <x v="8"/>
    <x v="20"/>
    <x v="1745"/>
    <x v="1744"/>
    <x v="0"/>
  </r>
  <r>
    <x v="1746"/>
    <x v="1746"/>
    <x v="1744"/>
    <n v="15000"/>
    <x v="1182"/>
    <x v="0"/>
    <s v="US"/>
    <x v="0"/>
    <x v="1745"/>
    <x v="1746"/>
    <x v="0"/>
    <x v="329"/>
    <x v="0"/>
    <s v="photography/photobooks"/>
    <x v="34"/>
    <x v="1224"/>
    <x v="8"/>
    <x v="20"/>
    <x v="1746"/>
    <x v="1745"/>
    <x v="0"/>
  </r>
  <r>
    <x v="1747"/>
    <x v="1747"/>
    <x v="1745"/>
    <n v="9000"/>
    <x v="1183"/>
    <x v="0"/>
    <s v="GB"/>
    <x v="1"/>
    <x v="1746"/>
    <x v="1747"/>
    <x v="0"/>
    <x v="180"/>
    <x v="0"/>
    <s v="photography/photobooks"/>
    <x v="2"/>
    <x v="1225"/>
    <x v="8"/>
    <x v="20"/>
    <x v="1747"/>
    <x v="1746"/>
    <x v="0"/>
  </r>
  <r>
    <x v="1748"/>
    <x v="1748"/>
    <x v="1746"/>
    <n v="50000"/>
    <x v="1184"/>
    <x v="0"/>
    <s v="CA"/>
    <x v="5"/>
    <x v="1747"/>
    <x v="1748"/>
    <x v="0"/>
    <x v="331"/>
    <x v="0"/>
    <s v="photography/photobooks"/>
    <x v="22"/>
    <x v="1226"/>
    <x v="8"/>
    <x v="20"/>
    <x v="1748"/>
    <x v="1747"/>
    <x v="0"/>
  </r>
  <r>
    <x v="1749"/>
    <x v="1749"/>
    <x v="1747"/>
    <n v="10050"/>
    <x v="1185"/>
    <x v="0"/>
    <s v="LU"/>
    <x v="3"/>
    <x v="1748"/>
    <x v="1749"/>
    <x v="0"/>
    <x v="132"/>
    <x v="0"/>
    <s v="photography/photobooks"/>
    <x v="4"/>
    <x v="1156"/>
    <x v="8"/>
    <x v="20"/>
    <x v="1749"/>
    <x v="1748"/>
    <x v="0"/>
  </r>
  <r>
    <x v="1750"/>
    <x v="1750"/>
    <x v="1748"/>
    <n v="5000"/>
    <x v="1186"/>
    <x v="0"/>
    <s v="US"/>
    <x v="0"/>
    <x v="1749"/>
    <x v="1750"/>
    <x v="0"/>
    <x v="207"/>
    <x v="0"/>
    <s v="photography/photobooks"/>
    <x v="180"/>
    <x v="1227"/>
    <x v="8"/>
    <x v="20"/>
    <x v="1750"/>
    <x v="1749"/>
    <x v="0"/>
  </r>
  <r>
    <x v="1751"/>
    <x v="1751"/>
    <x v="1749"/>
    <n v="10000"/>
    <x v="1187"/>
    <x v="0"/>
    <s v="US"/>
    <x v="0"/>
    <x v="1750"/>
    <x v="1751"/>
    <x v="0"/>
    <x v="42"/>
    <x v="0"/>
    <s v="photography/photobooks"/>
    <x v="33"/>
    <x v="1228"/>
    <x v="8"/>
    <x v="20"/>
    <x v="1751"/>
    <x v="1750"/>
    <x v="0"/>
  </r>
  <r>
    <x v="1752"/>
    <x v="1752"/>
    <x v="1750"/>
    <n v="1200"/>
    <x v="1188"/>
    <x v="0"/>
    <s v="GB"/>
    <x v="1"/>
    <x v="1751"/>
    <x v="1752"/>
    <x v="0"/>
    <x v="240"/>
    <x v="0"/>
    <s v="photography/photobooks"/>
    <x v="217"/>
    <x v="1229"/>
    <x v="8"/>
    <x v="20"/>
    <x v="1752"/>
    <x v="1751"/>
    <x v="0"/>
  </r>
  <r>
    <x v="1753"/>
    <x v="1753"/>
    <x v="1751"/>
    <n v="15000"/>
    <x v="1189"/>
    <x v="0"/>
    <s v="DK"/>
    <x v="7"/>
    <x v="1752"/>
    <x v="1753"/>
    <x v="0"/>
    <x v="2"/>
    <x v="0"/>
    <s v="photography/photobooks"/>
    <x v="29"/>
    <x v="1230"/>
    <x v="8"/>
    <x v="20"/>
    <x v="1753"/>
    <x v="1752"/>
    <x v="0"/>
  </r>
  <r>
    <x v="1754"/>
    <x v="1754"/>
    <x v="1752"/>
    <n v="8500"/>
    <x v="1190"/>
    <x v="0"/>
    <s v="CA"/>
    <x v="5"/>
    <x v="1753"/>
    <x v="1754"/>
    <x v="0"/>
    <x v="240"/>
    <x v="0"/>
    <s v="photography/photobooks"/>
    <x v="38"/>
    <x v="1231"/>
    <x v="8"/>
    <x v="20"/>
    <x v="1754"/>
    <x v="1753"/>
    <x v="0"/>
  </r>
  <r>
    <x v="1755"/>
    <x v="1755"/>
    <x v="1753"/>
    <n v="25"/>
    <x v="134"/>
    <x v="0"/>
    <s v="US"/>
    <x v="0"/>
    <x v="1754"/>
    <x v="1755"/>
    <x v="0"/>
    <x v="80"/>
    <x v="0"/>
    <s v="photography/photobooks"/>
    <x v="28"/>
    <x v="501"/>
    <x v="8"/>
    <x v="20"/>
    <x v="1755"/>
    <x v="1754"/>
    <x v="0"/>
  </r>
  <r>
    <x v="1756"/>
    <x v="1756"/>
    <x v="1754"/>
    <n v="5500"/>
    <x v="1191"/>
    <x v="0"/>
    <s v="US"/>
    <x v="0"/>
    <x v="1755"/>
    <x v="1756"/>
    <x v="0"/>
    <x v="148"/>
    <x v="0"/>
    <s v="photography/photobooks"/>
    <x v="33"/>
    <x v="1232"/>
    <x v="8"/>
    <x v="20"/>
    <x v="1756"/>
    <x v="1755"/>
    <x v="0"/>
  </r>
  <r>
    <x v="1757"/>
    <x v="1757"/>
    <x v="1755"/>
    <n v="5000"/>
    <x v="1192"/>
    <x v="0"/>
    <s v="US"/>
    <x v="0"/>
    <x v="1756"/>
    <x v="1757"/>
    <x v="0"/>
    <x v="25"/>
    <x v="0"/>
    <s v="photography/photobooks"/>
    <x v="31"/>
    <x v="1233"/>
    <x v="8"/>
    <x v="20"/>
    <x v="1757"/>
    <x v="1756"/>
    <x v="0"/>
  </r>
  <r>
    <x v="1758"/>
    <x v="1758"/>
    <x v="1756"/>
    <n v="1000"/>
    <x v="1193"/>
    <x v="0"/>
    <s v="US"/>
    <x v="0"/>
    <x v="1757"/>
    <x v="1758"/>
    <x v="0"/>
    <x v="74"/>
    <x v="0"/>
    <s v="photography/photobooks"/>
    <x v="41"/>
    <x v="1234"/>
    <x v="8"/>
    <x v="20"/>
    <x v="1758"/>
    <x v="1757"/>
    <x v="0"/>
  </r>
  <r>
    <x v="1759"/>
    <x v="1759"/>
    <x v="1757"/>
    <n v="5000"/>
    <x v="1194"/>
    <x v="0"/>
    <s v="US"/>
    <x v="0"/>
    <x v="1758"/>
    <x v="1759"/>
    <x v="0"/>
    <x v="72"/>
    <x v="0"/>
    <s v="photography/photobooks"/>
    <x v="13"/>
    <x v="1235"/>
    <x v="8"/>
    <x v="20"/>
    <x v="1759"/>
    <x v="1758"/>
    <x v="0"/>
  </r>
  <r>
    <x v="1760"/>
    <x v="1760"/>
    <x v="1758"/>
    <n v="5000"/>
    <x v="1195"/>
    <x v="0"/>
    <s v="US"/>
    <x v="0"/>
    <x v="1759"/>
    <x v="1760"/>
    <x v="0"/>
    <x v="332"/>
    <x v="0"/>
    <s v="photography/photobooks"/>
    <x v="11"/>
    <x v="1236"/>
    <x v="8"/>
    <x v="20"/>
    <x v="1760"/>
    <x v="1759"/>
    <x v="0"/>
  </r>
  <r>
    <x v="1761"/>
    <x v="1761"/>
    <x v="1759"/>
    <n v="100"/>
    <x v="1196"/>
    <x v="0"/>
    <s v="GB"/>
    <x v="1"/>
    <x v="1760"/>
    <x v="1761"/>
    <x v="0"/>
    <x v="83"/>
    <x v="0"/>
    <s v="photography/photobooks"/>
    <x v="19"/>
    <x v="1237"/>
    <x v="8"/>
    <x v="20"/>
    <x v="1761"/>
    <x v="1760"/>
    <x v="0"/>
  </r>
  <r>
    <x v="1762"/>
    <x v="1762"/>
    <x v="1760"/>
    <n v="100"/>
    <x v="1197"/>
    <x v="0"/>
    <s v="US"/>
    <x v="0"/>
    <x v="1761"/>
    <x v="1762"/>
    <x v="0"/>
    <x v="20"/>
    <x v="0"/>
    <s v="photography/photobooks"/>
    <x v="218"/>
    <x v="1238"/>
    <x v="8"/>
    <x v="20"/>
    <x v="1762"/>
    <x v="1761"/>
    <x v="0"/>
  </r>
  <r>
    <x v="1763"/>
    <x v="1763"/>
    <x v="1761"/>
    <n v="12000"/>
    <x v="1198"/>
    <x v="0"/>
    <s v="US"/>
    <x v="0"/>
    <x v="1762"/>
    <x v="1763"/>
    <x v="0"/>
    <x v="115"/>
    <x v="0"/>
    <s v="photography/photobooks"/>
    <x v="21"/>
    <x v="1239"/>
    <x v="8"/>
    <x v="20"/>
    <x v="1763"/>
    <x v="1762"/>
    <x v="0"/>
  </r>
  <r>
    <x v="1764"/>
    <x v="1764"/>
    <x v="1762"/>
    <n v="11000"/>
    <x v="1199"/>
    <x v="2"/>
    <s v="GB"/>
    <x v="1"/>
    <x v="1763"/>
    <x v="1764"/>
    <x v="1"/>
    <x v="70"/>
    <x v="1"/>
    <s v="photography/photobooks"/>
    <x v="68"/>
    <x v="1240"/>
    <x v="8"/>
    <x v="20"/>
    <x v="1764"/>
    <x v="1763"/>
    <x v="0"/>
  </r>
  <r>
    <x v="1765"/>
    <x v="1765"/>
    <x v="1763"/>
    <n v="12500"/>
    <x v="1200"/>
    <x v="2"/>
    <s v="US"/>
    <x v="0"/>
    <x v="1764"/>
    <x v="1765"/>
    <x v="1"/>
    <x v="273"/>
    <x v="1"/>
    <s v="photography/photobooks"/>
    <x v="155"/>
    <x v="1241"/>
    <x v="8"/>
    <x v="20"/>
    <x v="1765"/>
    <x v="1764"/>
    <x v="0"/>
  </r>
  <r>
    <x v="1766"/>
    <x v="1766"/>
    <x v="1764"/>
    <n v="1500"/>
    <x v="117"/>
    <x v="2"/>
    <s v="AU"/>
    <x v="2"/>
    <x v="1765"/>
    <x v="1766"/>
    <x v="1"/>
    <x v="78"/>
    <x v="1"/>
    <s v="photography/photobooks"/>
    <x v="50"/>
    <x v="121"/>
    <x v="8"/>
    <x v="20"/>
    <x v="1766"/>
    <x v="1765"/>
    <x v="0"/>
  </r>
  <r>
    <x v="1767"/>
    <x v="1767"/>
    <x v="1765"/>
    <n v="5000"/>
    <x v="1201"/>
    <x v="2"/>
    <s v="US"/>
    <x v="0"/>
    <x v="1766"/>
    <x v="1767"/>
    <x v="1"/>
    <x v="70"/>
    <x v="1"/>
    <s v="photography/photobooks"/>
    <x v="132"/>
    <x v="1242"/>
    <x v="8"/>
    <x v="20"/>
    <x v="1767"/>
    <x v="1766"/>
    <x v="0"/>
  </r>
  <r>
    <x v="1768"/>
    <x v="1768"/>
    <x v="1766"/>
    <n v="5000"/>
    <x v="1202"/>
    <x v="2"/>
    <s v="US"/>
    <x v="0"/>
    <x v="1767"/>
    <x v="1768"/>
    <x v="1"/>
    <x v="41"/>
    <x v="1"/>
    <s v="photography/photobooks"/>
    <x v="65"/>
    <x v="1243"/>
    <x v="8"/>
    <x v="20"/>
    <x v="1768"/>
    <x v="1767"/>
    <x v="0"/>
  </r>
  <r>
    <x v="1769"/>
    <x v="1769"/>
    <x v="1767"/>
    <n v="40000"/>
    <x v="1203"/>
    <x v="2"/>
    <s v="US"/>
    <x v="0"/>
    <x v="1768"/>
    <x v="1769"/>
    <x v="1"/>
    <x v="19"/>
    <x v="1"/>
    <s v="photography/photobooks"/>
    <x v="56"/>
    <x v="1244"/>
    <x v="8"/>
    <x v="20"/>
    <x v="1769"/>
    <x v="1768"/>
    <x v="0"/>
  </r>
  <r>
    <x v="1770"/>
    <x v="1770"/>
    <x v="1768"/>
    <n v="24500"/>
    <x v="1204"/>
    <x v="2"/>
    <s v="US"/>
    <x v="0"/>
    <x v="1769"/>
    <x v="1770"/>
    <x v="1"/>
    <x v="297"/>
    <x v="1"/>
    <s v="photography/photobooks"/>
    <x v="219"/>
    <x v="450"/>
    <x v="8"/>
    <x v="20"/>
    <x v="1770"/>
    <x v="1769"/>
    <x v="0"/>
  </r>
  <r>
    <x v="1771"/>
    <x v="1771"/>
    <x v="1769"/>
    <n v="4200"/>
    <x v="1032"/>
    <x v="2"/>
    <s v="GB"/>
    <x v="1"/>
    <x v="1770"/>
    <x v="1771"/>
    <x v="1"/>
    <x v="20"/>
    <x v="1"/>
    <s v="photography/photobooks"/>
    <x v="70"/>
    <x v="1245"/>
    <x v="8"/>
    <x v="20"/>
    <x v="1771"/>
    <x v="1770"/>
    <x v="0"/>
  </r>
  <r>
    <x v="1772"/>
    <x v="1772"/>
    <x v="1770"/>
    <n v="5500"/>
    <x v="1205"/>
    <x v="2"/>
    <s v="GB"/>
    <x v="1"/>
    <x v="1771"/>
    <x v="1772"/>
    <x v="1"/>
    <x v="10"/>
    <x v="1"/>
    <s v="photography/photobooks"/>
    <x v="63"/>
    <x v="1246"/>
    <x v="8"/>
    <x v="20"/>
    <x v="1772"/>
    <x v="1771"/>
    <x v="0"/>
  </r>
  <r>
    <x v="1773"/>
    <x v="1773"/>
    <x v="1771"/>
    <n v="30000"/>
    <x v="1020"/>
    <x v="2"/>
    <s v="US"/>
    <x v="0"/>
    <x v="1772"/>
    <x v="1773"/>
    <x v="1"/>
    <x v="10"/>
    <x v="1"/>
    <s v="photography/photobooks"/>
    <x v="52"/>
    <x v="1247"/>
    <x v="8"/>
    <x v="20"/>
    <x v="1773"/>
    <x v="1772"/>
    <x v="0"/>
  </r>
  <r>
    <x v="1774"/>
    <x v="1774"/>
    <x v="1772"/>
    <n v="2500"/>
    <x v="1206"/>
    <x v="2"/>
    <s v="US"/>
    <x v="0"/>
    <x v="1773"/>
    <x v="1774"/>
    <x v="1"/>
    <x v="62"/>
    <x v="1"/>
    <s v="photography/photobooks"/>
    <x v="132"/>
    <x v="1248"/>
    <x v="8"/>
    <x v="20"/>
    <x v="1774"/>
    <x v="1773"/>
    <x v="0"/>
  </r>
  <r>
    <x v="1775"/>
    <x v="1775"/>
    <x v="1773"/>
    <n v="32500"/>
    <x v="1207"/>
    <x v="2"/>
    <s v="US"/>
    <x v="0"/>
    <x v="1774"/>
    <x v="1775"/>
    <x v="1"/>
    <x v="204"/>
    <x v="1"/>
    <s v="photography/photobooks"/>
    <x v="187"/>
    <x v="1249"/>
    <x v="8"/>
    <x v="20"/>
    <x v="1775"/>
    <x v="1774"/>
    <x v="0"/>
  </r>
  <r>
    <x v="1776"/>
    <x v="1776"/>
    <x v="1774"/>
    <n v="5000"/>
    <x v="400"/>
    <x v="2"/>
    <s v="GB"/>
    <x v="1"/>
    <x v="1775"/>
    <x v="1776"/>
    <x v="1"/>
    <x v="80"/>
    <x v="1"/>
    <s v="photography/photobooks"/>
    <x v="113"/>
    <x v="33"/>
    <x v="8"/>
    <x v="20"/>
    <x v="1776"/>
    <x v="1775"/>
    <x v="0"/>
  </r>
  <r>
    <x v="1777"/>
    <x v="1777"/>
    <x v="1775"/>
    <n v="4800"/>
    <x v="1208"/>
    <x v="2"/>
    <s v="NL"/>
    <x v="3"/>
    <x v="1776"/>
    <x v="1777"/>
    <x v="1"/>
    <x v="73"/>
    <x v="1"/>
    <s v="photography/photobooks"/>
    <x v="51"/>
    <x v="1250"/>
    <x v="8"/>
    <x v="20"/>
    <x v="1777"/>
    <x v="1776"/>
    <x v="0"/>
  </r>
  <r>
    <x v="1778"/>
    <x v="1778"/>
    <x v="1776"/>
    <n v="50000"/>
    <x v="1209"/>
    <x v="2"/>
    <s v="US"/>
    <x v="0"/>
    <x v="1777"/>
    <x v="1778"/>
    <x v="1"/>
    <x v="41"/>
    <x v="1"/>
    <s v="photography/photobooks"/>
    <x v="53"/>
    <x v="1251"/>
    <x v="8"/>
    <x v="20"/>
    <x v="1778"/>
    <x v="1777"/>
    <x v="0"/>
  </r>
  <r>
    <x v="1779"/>
    <x v="1779"/>
    <x v="1777"/>
    <n v="11000"/>
    <x v="1210"/>
    <x v="2"/>
    <s v="US"/>
    <x v="0"/>
    <x v="1778"/>
    <x v="1779"/>
    <x v="1"/>
    <x v="44"/>
    <x v="1"/>
    <s v="photography/photobooks"/>
    <x v="71"/>
    <x v="1252"/>
    <x v="8"/>
    <x v="20"/>
    <x v="1779"/>
    <x v="1778"/>
    <x v="0"/>
  </r>
  <r>
    <x v="1780"/>
    <x v="1780"/>
    <x v="1778"/>
    <n v="30000"/>
    <x v="1211"/>
    <x v="2"/>
    <s v="US"/>
    <x v="0"/>
    <x v="1779"/>
    <x v="1780"/>
    <x v="1"/>
    <x v="215"/>
    <x v="1"/>
    <s v="photography/photobooks"/>
    <x v="67"/>
    <x v="1253"/>
    <x v="8"/>
    <x v="20"/>
    <x v="1780"/>
    <x v="1779"/>
    <x v="0"/>
  </r>
  <r>
    <x v="1781"/>
    <x v="1781"/>
    <x v="1779"/>
    <n v="5500"/>
    <x v="1212"/>
    <x v="2"/>
    <s v="US"/>
    <x v="0"/>
    <x v="1780"/>
    <x v="1781"/>
    <x v="1"/>
    <x v="54"/>
    <x v="1"/>
    <s v="photography/photobooks"/>
    <x v="73"/>
    <x v="1254"/>
    <x v="8"/>
    <x v="20"/>
    <x v="1781"/>
    <x v="1780"/>
    <x v="0"/>
  </r>
  <r>
    <x v="1782"/>
    <x v="1782"/>
    <x v="1780"/>
    <n v="35000"/>
    <x v="1213"/>
    <x v="2"/>
    <s v="US"/>
    <x v="0"/>
    <x v="1781"/>
    <x v="1782"/>
    <x v="1"/>
    <x v="88"/>
    <x v="1"/>
    <s v="photography/photobooks"/>
    <x v="77"/>
    <x v="1255"/>
    <x v="8"/>
    <x v="20"/>
    <x v="1782"/>
    <x v="1781"/>
    <x v="0"/>
  </r>
  <r>
    <x v="1783"/>
    <x v="1783"/>
    <x v="1781"/>
    <n v="40000"/>
    <x v="1214"/>
    <x v="2"/>
    <s v="US"/>
    <x v="0"/>
    <x v="1782"/>
    <x v="1783"/>
    <x v="1"/>
    <x v="333"/>
    <x v="1"/>
    <s v="photography/photobooks"/>
    <x v="148"/>
    <x v="1256"/>
    <x v="8"/>
    <x v="20"/>
    <x v="1783"/>
    <x v="1782"/>
    <x v="0"/>
  </r>
  <r>
    <x v="1784"/>
    <x v="1784"/>
    <x v="1782"/>
    <n v="5000"/>
    <x v="1215"/>
    <x v="2"/>
    <s v="US"/>
    <x v="0"/>
    <x v="1783"/>
    <x v="1784"/>
    <x v="1"/>
    <x v="51"/>
    <x v="1"/>
    <s v="photography/photobooks"/>
    <x v="67"/>
    <x v="1257"/>
    <x v="8"/>
    <x v="20"/>
    <x v="1784"/>
    <x v="1783"/>
    <x v="0"/>
  </r>
  <r>
    <x v="1785"/>
    <x v="1785"/>
    <x v="1783"/>
    <n v="24000"/>
    <x v="1216"/>
    <x v="2"/>
    <s v="US"/>
    <x v="0"/>
    <x v="1784"/>
    <x v="1785"/>
    <x v="1"/>
    <x v="52"/>
    <x v="1"/>
    <s v="photography/photobooks"/>
    <x v="68"/>
    <x v="1258"/>
    <x v="8"/>
    <x v="20"/>
    <x v="1785"/>
    <x v="1784"/>
    <x v="0"/>
  </r>
  <r>
    <x v="1786"/>
    <x v="1786"/>
    <x v="1784"/>
    <n v="1900"/>
    <x v="1217"/>
    <x v="2"/>
    <s v="NL"/>
    <x v="3"/>
    <x v="1785"/>
    <x v="1786"/>
    <x v="1"/>
    <x v="60"/>
    <x v="1"/>
    <s v="photography/photobooks"/>
    <x v="216"/>
    <x v="1259"/>
    <x v="8"/>
    <x v="20"/>
    <x v="1786"/>
    <x v="1785"/>
    <x v="0"/>
  </r>
  <r>
    <x v="1787"/>
    <x v="1787"/>
    <x v="1785"/>
    <n v="10000"/>
    <x v="1218"/>
    <x v="2"/>
    <s v="US"/>
    <x v="0"/>
    <x v="1786"/>
    <x v="1787"/>
    <x v="1"/>
    <x v="54"/>
    <x v="1"/>
    <s v="photography/photobooks"/>
    <x v="77"/>
    <x v="1260"/>
    <x v="8"/>
    <x v="20"/>
    <x v="1787"/>
    <x v="1786"/>
    <x v="0"/>
  </r>
  <r>
    <x v="1788"/>
    <x v="1788"/>
    <x v="1786"/>
    <n v="5500"/>
    <x v="382"/>
    <x v="2"/>
    <s v="GB"/>
    <x v="1"/>
    <x v="1787"/>
    <x v="1788"/>
    <x v="1"/>
    <x v="80"/>
    <x v="1"/>
    <s v="photography/photobooks"/>
    <x v="60"/>
    <x v="1065"/>
    <x v="8"/>
    <x v="20"/>
    <x v="1788"/>
    <x v="1787"/>
    <x v="0"/>
  </r>
  <r>
    <x v="1789"/>
    <x v="1789"/>
    <x v="1787"/>
    <n v="8000"/>
    <x v="130"/>
    <x v="2"/>
    <s v="US"/>
    <x v="0"/>
    <x v="1788"/>
    <x v="1789"/>
    <x v="1"/>
    <x v="80"/>
    <x v="1"/>
    <s v="photography/photobooks"/>
    <x v="60"/>
    <x v="119"/>
    <x v="8"/>
    <x v="20"/>
    <x v="1789"/>
    <x v="1788"/>
    <x v="0"/>
  </r>
  <r>
    <x v="1790"/>
    <x v="1790"/>
    <x v="1788"/>
    <n v="33000"/>
    <x v="1219"/>
    <x v="2"/>
    <s v="US"/>
    <x v="0"/>
    <x v="1789"/>
    <x v="1790"/>
    <x v="1"/>
    <x v="41"/>
    <x v="1"/>
    <s v="photography/photobooks"/>
    <x v="62"/>
    <x v="1033"/>
    <x v="8"/>
    <x v="20"/>
    <x v="1790"/>
    <x v="1789"/>
    <x v="0"/>
  </r>
  <r>
    <x v="1791"/>
    <x v="1791"/>
    <x v="1789"/>
    <n v="3000"/>
    <x v="1220"/>
    <x v="2"/>
    <s v="GB"/>
    <x v="1"/>
    <x v="1790"/>
    <x v="1791"/>
    <x v="1"/>
    <x v="80"/>
    <x v="1"/>
    <s v="photography/photobooks"/>
    <x v="65"/>
    <x v="1261"/>
    <x v="8"/>
    <x v="20"/>
    <x v="1791"/>
    <x v="1790"/>
    <x v="0"/>
  </r>
  <r>
    <x v="1792"/>
    <x v="1792"/>
    <x v="1790"/>
    <n v="25000"/>
    <x v="1221"/>
    <x v="2"/>
    <s v="US"/>
    <x v="0"/>
    <x v="1791"/>
    <x v="1792"/>
    <x v="1"/>
    <x v="237"/>
    <x v="1"/>
    <s v="photography/photobooks"/>
    <x v="220"/>
    <x v="1262"/>
    <x v="8"/>
    <x v="20"/>
    <x v="1792"/>
    <x v="1791"/>
    <x v="0"/>
  </r>
  <r>
    <x v="1793"/>
    <x v="1793"/>
    <x v="1791"/>
    <n v="3000"/>
    <x v="130"/>
    <x v="2"/>
    <s v="AU"/>
    <x v="2"/>
    <x v="1792"/>
    <x v="1793"/>
    <x v="1"/>
    <x v="84"/>
    <x v="1"/>
    <s v="photography/photobooks"/>
    <x v="60"/>
    <x v="135"/>
    <x v="8"/>
    <x v="20"/>
    <x v="1793"/>
    <x v="1792"/>
    <x v="0"/>
  </r>
  <r>
    <x v="1794"/>
    <x v="1794"/>
    <x v="1792"/>
    <n v="9000"/>
    <x v="1222"/>
    <x v="2"/>
    <s v="US"/>
    <x v="0"/>
    <x v="1793"/>
    <x v="1794"/>
    <x v="1"/>
    <x v="59"/>
    <x v="1"/>
    <s v="photography/photobooks"/>
    <x v="57"/>
    <x v="1263"/>
    <x v="8"/>
    <x v="20"/>
    <x v="1794"/>
    <x v="1793"/>
    <x v="0"/>
  </r>
  <r>
    <x v="1795"/>
    <x v="1795"/>
    <x v="1793"/>
    <n v="28000"/>
    <x v="1223"/>
    <x v="2"/>
    <s v="DE"/>
    <x v="3"/>
    <x v="1794"/>
    <x v="1795"/>
    <x v="1"/>
    <x v="75"/>
    <x v="1"/>
    <s v="photography/photobooks"/>
    <x v="115"/>
    <x v="1264"/>
    <x v="8"/>
    <x v="20"/>
    <x v="1795"/>
    <x v="1794"/>
    <x v="0"/>
  </r>
  <r>
    <x v="1796"/>
    <x v="1796"/>
    <x v="1794"/>
    <n v="19000"/>
    <x v="1224"/>
    <x v="2"/>
    <s v="GB"/>
    <x v="1"/>
    <x v="1795"/>
    <x v="1796"/>
    <x v="1"/>
    <x v="48"/>
    <x v="1"/>
    <s v="photography/photobooks"/>
    <x v="66"/>
    <x v="1265"/>
    <x v="8"/>
    <x v="20"/>
    <x v="1796"/>
    <x v="1795"/>
    <x v="0"/>
  </r>
  <r>
    <x v="1797"/>
    <x v="1797"/>
    <x v="1795"/>
    <n v="10000"/>
    <x v="1225"/>
    <x v="2"/>
    <s v="US"/>
    <x v="0"/>
    <x v="1796"/>
    <x v="1797"/>
    <x v="1"/>
    <x v="205"/>
    <x v="1"/>
    <s v="photography/photobooks"/>
    <x v="149"/>
    <x v="1266"/>
    <x v="8"/>
    <x v="20"/>
    <x v="1797"/>
    <x v="1796"/>
    <x v="0"/>
  </r>
  <r>
    <x v="1798"/>
    <x v="1798"/>
    <x v="1796"/>
    <n v="16000"/>
    <x v="1226"/>
    <x v="2"/>
    <s v="US"/>
    <x v="0"/>
    <x v="1797"/>
    <x v="1798"/>
    <x v="1"/>
    <x v="77"/>
    <x v="1"/>
    <s v="photography/photobooks"/>
    <x v="51"/>
    <x v="1267"/>
    <x v="8"/>
    <x v="20"/>
    <x v="1798"/>
    <x v="1797"/>
    <x v="0"/>
  </r>
  <r>
    <x v="1799"/>
    <x v="1799"/>
    <x v="1797"/>
    <n v="4000"/>
    <x v="1227"/>
    <x v="2"/>
    <s v="GB"/>
    <x v="1"/>
    <x v="1798"/>
    <x v="1799"/>
    <x v="1"/>
    <x v="79"/>
    <x v="1"/>
    <s v="photography/photobooks"/>
    <x v="53"/>
    <x v="1268"/>
    <x v="8"/>
    <x v="20"/>
    <x v="1799"/>
    <x v="1798"/>
    <x v="0"/>
  </r>
  <r>
    <x v="1800"/>
    <x v="1800"/>
    <x v="1798"/>
    <n v="46260"/>
    <x v="1228"/>
    <x v="2"/>
    <s v="GB"/>
    <x v="1"/>
    <x v="1799"/>
    <x v="1800"/>
    <x v="1"/>
    <x v="116"/>
    <x v="1"/>
    <s v="photography/photobooks"/>
    <x v="68"/>
    <x v="1269"/>
    <x v="8"/>
    <x v="20"/>
    <x v="1800"/>
    <x v="1799"/>
    <x v="0"/>
  </r>
  <r>
    <x v="1801"/>
    <x v="1801"/>
    <x v="1799"/>
    <n v="17000"/>
    <x v="1229"/>
    <x v="2"/>
    <s v="GB"/>
    <x v="1"/>
    <x v="1800"/>
    <x v="1801"/>
    <x v="1"/>
    <x v="77"/>
    <x v="1"/>
    <s v="photography/photobooks"/>
    <x v="51"/>
    <x v="1270"/>
    <x v="8"/>
    <x v="20"/>
    <x v="1801"/>
    <x v="1800"/>
    <x v="0"/>
  </r>
  <r>
    <x v="1802"/>
    <x v="1802"/>
    <x v="1800"/>
    <n v="3500"/>
    <x v="1230"/>
    <x v="2"/>
    <s v="DE"/>
    <x v="3"/>
    <x v="1801"/>
    <x v="1802"/>
    <x v="1"/>
    <x v="59"/>
    <x v="1"/>
    <s v="photography/photobooks"/>
    <x v="216"/>
    <x v="1271"/>
    <x v="8"/>
    <x v="20"/>
    <x v="1802"/>
    <x v="1801"/>
    <x v="0"/>
  </r>
  <r>
    <x v="1803"/>
    <x v="1803"/>
    <x v="1801"/>
    <n v="17500"/>
    <x v="1231"/>
    <x v="2"/>
    <s v="US"/>
    <x v="0"/>
    <x v="1802"/>
    <x v="1803"/>
    <x v="1"/>
    <x v="11"/>
    <x v="1"/>
    <s v="photography/photobooks"/>
    <x v="134"/>
    <x v="1272"/>
    <x v="8"/>
    <x v="20"/>
    <x v="1803"/>
    <x v="1802"/>
    <x v="0"/>
  </r>
  <r>
    <x v="1804"/>
    <x v="1804"/>
    <x v="1802"/>
    <n v="15500"/>
    <x v="1232"/>
    <x v="2"/>
    <s v="US"/>
    <x v="0"/>
    <x v="1803"/>
    <x v="1804"/>
    <x v="1"/>
    <x v="47"/>
    <x v="1"/>
    <s v="photography/photobooks"/>
    <x v="131"/>
    <x v="1273"/>
    <x v="8"/>
    <x v="20"/>
    <x v="1804"/>
    <x v="1803"/>
    <x v="0"/>
  </r>
  <r>
    <x v="1805"/>
    <x v="1805"/>
    <x v="1803"/>
    <n v="22500"/>
    <x v="1233"/>
    <x v="2"/>
    <s v="DE"/>
    <x v="3"/>
    <x v="1804"/>
    <x v="1805"/>
    <x v="1"/>
    <x v="259"/>
    <x v="1"/>
    <s v="photography/photobooks"/>
    <x v="71"/>
    <x v="1274"/>
    <x v="8"/>
    <x v="20"/>
    <x v="1805"/>
    <x v="1804"/>
    <x v="0"/>
  </r>
  <r>
    <x v="1806"/>
    <x v="1806"/>
    <x v="1804"/>
    <n v="20000"/>
    <x v="1234"/>
    <x v="2"/>
    <s v="GB"/>
    <x v="1"/>
    <x v="1805"/>
    <x v="1806"/>
    <x v="1"/>
    <x v="22"/>
    <x v="1"/>
    <s v="photography/photobooks"/>
    <x v="56"/>
    <x v="1275"/>
    <x v="8"/>
    <x v="20"/>
    <x v="1806"/>
    <x v="1805"/>
    <x v="0"/>
  </r>
  <r>
    <x v="1807"/>
    <x v="1807"/>
    <x v="1805"/>
    <n v="5000"/>
    <x v="503"/>
    <x v="2"/>
    <s v="US"/>
    <x v="0"/>
    <x v="1806"/>
    <x v="1807"/>
    <x v="1"/>
    <x v="22"/>
    <x v="1"/>
    <s v="photography/photobooks"/>
    <x v="57"/>
    <x v="1276"/>
    <x v="8"/>
    <x v="20"/>
    <x v="1807"/>
    <x v="1806"/>
    <x v="0"/>
  </r>
  <r>
    <x v="1808"/>
    <x v="1808"/>
    <x v="1806"/>
    <n v="28000"/>
    <x v="1235"/>
    <x v="2"/>
    <s v="US"/>
    <x v="0"/>
    <x v="1807"/>
    <x v="1808"/>
    <x v="1"/>
    <x v="93"/>
    <x v="1"/>
    <s v="photography/photobooks"/>
    <x v="139"/>
    <x v="1277"/>
    <x v="8"/>
    <x v="20"/>
    <x v="1808"/>
    <x v="1807"/>
    <x v="0"/>
  </r>
  <r>
    <x v="1809"/>
    <x v="1809"/>
    <x v="1807"/>
    <n v="3500"/>
    <x v="163"/>
    <x v="2"/>
    <s v="CA"/>
    <x v="5"/>
    <x v="1808"/>
    <x v="1809"/>
    <x v="1"/>
    <x v="82"/>
    <x v="1"/>
    <s v="photography/photobooks"/>
    <x v="57"/>
    <x v="1278"/>
    <x v="8"/>
    <x v="20"/>
    <x v="1809"/>
    <x v="1808"/>
    <x v="0"/>
  </r>
  <r>
    <x v="1810"/>
    <x v="1810"/>
    <x v="1808"/>
    <n v="450"/>
    <x v="493"/>
    <x v="2"/>
    <s v="US"/>
    <x v="0"/>
    <x v="1809"/>
    <x v="1810"/>
    <x v="0"/>
    <x v="84"/>
    <x v="1"/>
    <s v="photography/photobooks"/>
    <x v="56"/>
    <x v="501"/>
    <x v="8"/>
    <x v="20"/>
    <x v="1810"/>
    <x v="1809"/>
    <x v="0"/>
  </r>
  <r>
    <x v="1811"/>
    <x v="1811"/>
    <x v="1809"/>
    <n v="54000"/>
    <x v="130"/>
    <x v="2"/>
    <s v="US"/>
    <x v="0"/>
    <x v="1810"/>
    <x v="1811"/>
    <x v="0"/>
    <x v="55"/>
    <x v="1"/>
    <s v="photography/photobooks"/>
    <x v="50"/>
    <x v="1279"/>
    <x v="8"/>
    <x v="20"/>
    <x v="1811"/>
    <x v="1810"/>
    <x v="0"/>
  </r>
  <r>
    <x v="1812"/>
    <x v="1812"/>
    <x v="1810"/>
    <n v="6500"/>
    <x v="1236"/>
    <x v="2"/>
    <s v="GB"/>
    <x v="1"/>
    <x v="1811"/>
    <x v="1812"/>
    <x v="0"/>
    <x v="23"/>
    <x v="1"/>
    <s v="photography/photobooks"/>
    <x v="55"/>
    <x v="1280"/>
    <x v="8"/>
    <x v="20"/>
    <x v="1812"/>
    <x v="1811"/>
    <x v="0"/>
  </r>
  <r>
    <x v="1813"/>
    <x v="1813"/>
    <x v="1811"/>
    <n v="8750"/>
    <x v="117"/>
    <x v="2"/>
    <s v="GB"/>
    <x v="1"/>
    <x v="1812"/>
    <x v="1813"/>
    <x v="0"/>
    <x v="78"/>
    <x v="1"/>
    <s v="photography/photobooks"/>
    <x v="50"/>
    <x v="121"/>
    <x v="8"/>
    <x v="20"/>
    <x v="1813"/>
    <x v="1812"/>
    <x v="0"/>
  </r>
  <r>
    <x v="1814"/>
    <x v="1814"/>
    <x v="1812"/>
    <n v="12000"/>
    <x v="1237"/>
    <x v="2"/>
    <s v="GB"/>
    <x v="1"/>
    <x v="1813"/>
    <x v="1814"/>
    <x v="0"/>
    <x v="205"/>
    <x v="1"/>
    <s v="photography/photobooks"/>
    <x v="190"/>
    <x v="1281"/>
    <x v="8"/>
    <x v="20"/>
    <x v="1814"/>
    <x v="1813"/>
    <x v="0"/>
  </r>
  <r>
    <x v="1815"/>
    <x v="1815"/>
    <x v="1813"/>
    <n v="3000"/>
    <x v="117"/>
    <x v="2"/>
    <s v="US"/>
    <x v="0"/>
    <x v="1814"/>
    <x v="1815"/>
    <x v="0"/>
    <x v="78"/>
    <x v="1"/>
    <s v="photography/photobooks"/>
    <x v="50"/>
    <x v="121"/>
    <x v="8"/>
    <x v="20"/>
    <x v="1815"/>
    <x v="1814"/>
    <x v="0"/>
  </r>
  <r>
    <x v="1816"/>
    <x v="1816"/>
    <x v="1814"/>
    <n v="25000"/>
    <x v="1238"/>
    <x v="2"/>
    <s v="CH"/>
    <x v="11"/>
    <x v="1815"/>
    <x v="1816"/>
    <x v="0"/>
    <x v="79"/>
    <x v="1"/>
    <s v="photography/photobooks"/>
    <x v="53"/>
    <x v="1282"/>
    <x v="8"/>
    <x v="20"/>
    <x v="1816"/>
    <x v="1815"/>
    <x v="0"/>
  </r>
  <r>
    <x v="1817"/>
    <x v="1817"/>
    <x v="1815"/>
    <n v="18000"/>
    <x v="1239"/>
    <x v="2"/>
    <s v="US"/>
    <x v="0"/>
    <x v="1816"/>
    <x v="1817"/>
    <x v="0"/>
    <x v="61"/>
    <x v="1"/>
    <s v="photography/photobooks"/>
    <x v="221"/>
    <x v="1283"/>
    <x v="8"/>
    <x v="20"/>
    <x v="1817"/>
    <x v="1816"/>
    <x v="0"/>
  </r>
  <r>
    <x v="1818"/>
    <x v="1818"/>
    <x v="1816"/>
    <n v="15000"/>
    <x v="117"/>
    <x v="2"/>
    <s v="US"/>
    <x v="0"/>
    <x v="1817"/>
    <x v="1818"/>
    <x v="0"/>
    <x v="78"/>
    <x v="1"/>
    <s v="photography/photobooks"/>
    <x v="50"/>
    <x v="121"/>
    <x v="8"/>
    <x v="20"/>
    <x v="1818"/>
    <x v="1817"/>
    <x v="0"/>
  </r>
  <r>
    <x v="1819"/>
    <x v="1819"/>
    <x v="1817"/>
    <n v="1200"/>
    <x v="379"/>
    <x v="2"/>
    <s v="US"/>
    <x v="0"/>
    <x v="1818"/>
    <x v="1819"/>
    <x v="0"/>
    <x v="80"/>
    <x v="1"/>
    <s v="photography/photobooks"/>
    <x v="53"/>
    <x v="1284"/>
    <x v="8"/>
    <x v="20"/>
    <x v="1819"/>
    <x v="1818"/>
    <x v="0"/>
  </r>
  <r>
    <x v="1820"/>
    <x v="1820"/>
    <x v="1818"/>
    <n v="26000"/>
    <x v="1240"/>
    <x v="2"/>
    <s v="US"/>
    <x v="0"/>
    <x v="1819"/>
    <x v="1820"/>
    <x v="0"/>
    <x v="22"/>
    <x v="1"/>
    <s v="photography/photobooks"/>
    <x v="113"/>
    <x v="1285"/>
    <x v="8"/>
    <x v="20"/>
    <x v="1820"/>
    <x v="1819"/>
    <x v="0"/>
  </r>
  <r>
    <x v="1821"/>
    <x v="1821"/>
    <x v="1819"/>
    <n v="2500"/>
    <x v="1241"/>
    <x v="0"/>
    <s v="US"/>
    <x v="0"/>
    <x v="1820"/>
    <x v="1821"/>
    <x v="0"/>
    <x v="7"/>
    <x v="0"/>
    <s v="music/rock"/>
    <x v="165"/>
    <x v="1286"/>
    <x v="4"/>
    <x v="11"/>
    <x v="1821"/>
    <x v="1820"/>
    <x v="0"/>
  </r>
  <r>
    <x v="1822"/>
    <x v="1822"/>
    <x v="1820"/>
    <n v="300"/>
    <x v="452"/>
    <x v="0"/>
    <s v="CA"/>
    <x v="5"/>
    <x v="1821"/>
    <x v="1822"/>
    <x v="0"/>
    <x v="202"/>
    <x v="0"/>
    <s v="music/rock"/>
    <x v="8"/>
    <x v="50"/>
    <x v="4"/>
    <x v="11"/>
    <x v="1822"/>
    <x v="1821"/>
    <x v="0"/>
  </r>
  <r>
    <x v="1823"/>
    <x v="1823"/>
    <x v="1821"/>
    <n v="700"/>
    <x v="1242"/>
    <x v="0"/>
    <s v="US"/>
    <x v="0"/>
    <x v="1822"/>
    <x v="1823"/>
    <x v="0"/>
    <x v="51"/>
    <x v="0"/>
    <s v="music/rock"/>
    <x v="31"/>
    <x v="1287"/>
    <x v="4"/>
    <x v="11"/>
    <x v="1823"/>
    <x v="1822"/>
    <x v="0"/>
  </r>
  <r>
    <x v="1824"/>
    <x v="1824"/>
    <x v="1822"/>
    <n v="3000"/>
    <x v="1243"/>
    <x v="0"/>
    <s v="US"/>
    <x v="0"/>
    <x v="1823"/>
    <x v="1824"/>
    <x v="0"/>
    <x v="244"/>
    <x v="0"/>
    <s v="music/rock"/>
    <x v="8"/>
    <x v="1288"/>
    <x v="4"/>
    <x v="11"/>
    <x v="1824"/>
    <x v="1823"/>
    <x v="0"/>
  </r>
  <r>
    <x v="1825"/>
    <x v="1825"/>
    <x v="1823"/>
    <n v="2000"/>
    <x v="1244"/>
    <x v="0"/>
    <s v="US"/>
    <x v="0"/>
    <x v="1824"/>
    <x v="1825"/>
    <x v="0"/>
    <x v="133"/>
    <x v="0"/>
    <s v="music/rock"/>
    <x v="2"/>
    <x v="1289"/>
    <x v="4"/>
    <x v="11"/>
    <x v="1825"/>
    <x v="1824"/>
    <x v="0"/>
  </r>
  <r>
    <x v="1826"/>
    <x v="1826"/>
    <x v="1824"/>
    <n v="2000"/>
    <x v="895"/>
    <x v="0"/>
    <s v="US"/>
    <x v="0"/>
    <x v="1825"/>
    <x v="1826"/>
    <x v="0"/>
    <x v="44"/>
    <x v="0"/>
    <s v="music/rock"/>
    <x v="7"/>
    <x v="1290"/>
    <x v="4"/>
    <x v="11"/>
    <x v="1826"/>
    <x v="1825"/>
    <x v="0"/>
  </r>
  <r>
    <x v="1827"/>
    <x v="1827"/>
    <x v="1825"/>
    <n v="8000"/>
    <x v="1245"/>
    <x v="0"/>
    <s v="US"/>
    <x v="0"/>
    <x v="1826"/>
    <x v="1827"/>
    <x v="0"/>
    <x v="93"/>
    <x v="0"/>
    <s v="music/rock"/>
    <x v="7"/>
    <x v="1291"/>
    <x v="4"/>
    <x v="11"/>
    <x v="1827"/>
    <x v="1826"/>
    <x v="0"/>
  </r>
  <r>
    <x v="1828"/>
    <x v="1828"/>
    <x v="1826"/>
    <n v="20000"/>
    <x v="1246"/>
    <x v="0"/>
    <s v="US"/>
    <x v="0"/>
    <x v="1827"/>
    <x v="1828"/>
    <x v="0"/>
    <x v="53"/>
    <x v="0"/>
    <s v="music/rock"/>
    <x v="8"/>
    <x v="1292"/>
    <x v="4"/>
    <x v="11"/>
    <x v="1828"/>
    <x v="1827"/>
    <x v="0"/>
  </r>
  <r>
    <x v="1829"/>
    <x v="1829"/>
    <x v="1827"/>
    <n v="1500"/>
    <x v="1247"/>
    <x v="0"/>
    <s v="US"/>
    <x v="0"/>
    <x v="1828"/>
    <x v="1829"/>
    <x v="0"/>
    <x v="51"/>
    <x v="0"/>
    <s v="music/rock"/>
    <x v="23"/>
    <x v="1293"/>
    <x v="4"/>
    <x v="11"/>
    <x v="1829"/>
    <x v="1828"/>
    <x v="0"/>
  </r>
  <r>
    <x v="1830"/>
    <x v="1830"/>
    <x v="1828"/>
    <n v="15000"/>
    <x v="1248"/>
    <x v="0"/>
    <s v="US"/>
    <x v="0"/>
    <x v="1829"/>
    <x v="1830"/>
    <x v="0"/>
    <x v="334"/>
    <x v="0"/>
    <s v="music/rock"/>
    <x v="21"/>
    <x v="558"/>
    <x v="4"/>
    <x v="11"/>
    <x v="1830"/>
    <x v="1829"/>
    <x v="0"/>
  </r>
  <r>
    <x v="1831"/>
    <x v="1831"/>
    <x v="1829"/>
    <n v="1000"/>
    <x v="1249"/>
    <x v="0"/>
    <s v="US"/>
    <x v="0"/>
    <x v="1830"/>
    <x v="1831"/>
    <x v="0"/>
    <x v="25"/>
    <x v="0"/>
    <s v="music/rock"/>
    <x v="33"/>
    <x v="1294"/>
    <x v="4"/>
    <x v="11"/>
    <x v="1831"/>
    <x v="1830"/>
    <x v="0"/>
  </r>
  <r>
    <x v="1832"/>
    <x v="1832"/>
    <x v="1830"/>
    <n v="350"/>
    <x v="83"/>
    <x v="0"/>
    <s v="US"/>
    <x v="0"/>
    <x v="1831"/>
    <x v="1832"/>
    <x v="0"/>
    <x v="9"/>
    <x v="0"/>
    <s v="music/rock"/>
    <x v="1"/>
    <x v="380"/>
    <x v="4"/>
    <x v="11"/>
    <x v="1832"/>
    <x v="1831"/>
    <x v="0"/>
  </r>
  <r>
    <x v="1833"/>
    <x v="1833"/>
    <x v="1831"/>
    <n v="400"/>
    <x v="1121"/>
    <x v="0"/>
    <s v="US"/>
    <x v="0"/>
    <x v="1832"/>
    <x v="1833"/>
    <x v="0"/>
    <x v="20"/>
    <x v="0"/>
    <s v="music/rock"/>
    <x v="222"/>
    <x v="823"/>
    <x v="4"/>
    <x v="11"/>
    <x v="1833"/>
    <x v="1832"/>
    <x v="0"/>
  </r>
  <r>
    <x v="1834"/>
    <x v="1834"/>
    <x v="1832"/>
    <n v="10000"/>
    <x v="1250"/>
    <x v="0"/>
    <s v="US"/>
    <x v="0"/>
    <x v="1833"/>
    <x v="1834"/>
    <x v="0"/>
    <x v="240"/>
    <x v="0"/>
    <s v="music/rock"/>
    <x v="90"/>
    <x v="1295"/>
    <x v="4"/>
    <x v="11"/>
    <x v="1834"/>
    <x v="1833"/>
    <x v="0"/>
  </r>
  <r>
    <x v="1835"/>
    <x v="1835"/>
    <x v="1833"/>
    <n v="500"/>
    <x v="624"/>
    <x v="0"/>
    <s v="GB"/>
    <x v="1"/>
    <x v="1834"/>
    <x v="1835"/>
    <x v="0"/>
    <x v="202"/>
    <x v="0"/>
    <s v="music/rock"/>
    <x v="3"/>
    <x v="1296"/>
    <x v="4"/>
    <x v="11"/>
    <x v="1835"/>
    <x v="1834"/>
    <x v="0"/>
  </r>
  <r>
    <x v="1836"/>
    <x v="1836"/>
    <x v="1834"/>
    <n v="5000"/>
    <x v="1251"/>
    <x v="0"/>
    <s v="US"/>
    <x v="0"/>
    <x v="1835"/>
    <x v="1836"/>
    <x v="0"/>
    <x v="165"/>
    <x v="0"/>
    <s v="music/rock"/>
    <x v="177"/>
    <x v="1297"/>
    <x v="4"/>
    <x v="11"/>
    <x v="1836"/>
    <x v="1835"/>
    <x v="0"/>
  </r>
  <r>
    <x v="1837"/>
    <x v="1837"/>
    <x v="1835"/>
    <n v="600"/>
    <x v="1252"/>
    <x v="0"/>
    <s v="US"/>
    <x v="0"/>
    <x v="1836"/>
    <x v="1837"/>
    <x v="0"/>
    <x v="209"/>
    <x v="0"/>
    <s v="music/rock"/>
    <x v="223"/>
    <x v="1298"/>
    <x v="4"/>
    <x v="11"/>
    <x v="1837"/>
    <x v="1836"/>
    <x v="0"/>
  </r>
  <r>
    <x v="1838"/>
    <x v="1838"/>
    <x v="1836"/>
    <n v="1000"/>
    <x v="1253"/>
    <x v="0"/>
    <s v="US"/>
    <x v="0"/>
    <x v="1837"/>
    <x v="1838"/>
    <x v="0"/>
    <x v="33"/>
    <x v="0"/>
    <s v="music/rock"/>
    <x v="8"/>
    <x v="1299"/>
    <x v="4"/>
    <x v="11"/>
    <x v="1838"/>
    <x v="1837"/>
    <x v="0"/>
  </r>
  <r>
    <x v="1839"/>
    <x v="1839"/>
    <x v="1837"/>
    <n v="1000"/>
    <x v="1254"/>
    <x v="0"/>
    <s v="US"/>
    <x v="0"/>
    <x v="1838"/>
    <x v="1839"/>
    <x v="0"/>
    <x v="43"/>
    <x v="0"/>
    <s v="music/rock"/>
    <x v="207"/>
    <x v="1300"/>
    <x v="4"/>
    <x v="11"/>
    <x v="1839"/>
    <x v="1838"/>
    <x v="0"/>
  </r>
  <r>
    <x v="1840"/>
    <x v="1840"/>
    <x v="1838"/>
    <n v="900"/>
    <x v="1255"/>
    <x v="0"/>
    <s v="US"/>
    <x v="0"/>
    <x v="1839"/>
    <x v="1840"/>
    <x v="0"/>
    <x v="62"/>
    <x v="0"/>
    <s v="music/rock"/>
    <x v="15"/>
    <x v="1301"/>
    <x v="4"/>
    <x v="11"/>
    <x v="1840"/>
    <x v="1839"/>
    <x v="0"/>
  </r>
  <r>
    <x v="1841"/>
    <x v="1841"/>
    <x v="1839"/>
    <n v="2000"/>
    <x v="1256"/>
    <x v="0"/>
    <s v="US"/>
    <x v="0"/>
    <x v="1840"/>
    <x v="1841"/>
    <x v="0"/>
    <x v="244"/>
    <x v="0"/>
    <s v="music/rock"/>
    <x v="21"/>
    <x v="1302"/>
    <x v="4"/>
    <x v="11"/>
    <x v="1841"/>
    <x v="1840"/>
    <x v="0"/>
  </r>
  <r>
    <x v="1842"/>
    <x v="1842"/>
    <x v="1840"/>
    <n v="2000"/>
    <x v="1257"/>
    <x v="0"/>
    <s v="US"/>
    <x v="0"/>
    <x v="1841"/>
    <x v="1842"/>
    <x v="0"/>
    <x v="64"/>
    <x v="0"/>
    <s v="music/rock"/>
    <x v="105"/>
    <x v="1303"/>
    <x v="4"/>
    <x v="11"/>
    <x v="1842"/>
    <x v="1841"/>
    <x v="0"/>
  </r>
  <r>
    <x v="1843"/>
    <x v="1843"/>
    <x v="1841"/>
    <n v="10000"/>
    <x v="1258"/>
    <x v="0"/>
    <s v="US"/>
    <x v="0"/>
    <x v="1842"/>
    <x v="1843"/>
    <x v="0"/>
    <x v="179"/>
    <x v="0"/>
    <s v="music/rock"/>
    <x v="39"/>
    <x v="1304"/>
    <x v="4"/>
    <x v="11"/>
    <x v="1843"/>
    <x v="1842"/>
    <x v="0"/>
  </r>
  <r>
    <x v="1844"/>
    <x v="1844"/>
    <x v="1842"/>
    <n v="1500"/>
    <x v="1259"/>
    <x v="0"/>
    <s v="US"/>
    <x v="0"/>
    <x v="1843"/>
    <x v="1844"/>
    <x v="0"/>
    <x v="9"/>
    <x v="0"/>
    <s v="music/rock"/>
    <x v="7"/>
    <x v="1305"/>
    <x v="4"/>
    <x v="11"/>
    <x v="1844"/>
    <x v="1843"/>
    <x v="0"/>
  </r>
  <r>
    <x v="1845"/>
    <x v="1845"/>
    <x v="1843"/>
    <n v="1000"/>
    <x v="325"/>
    <x v="0"/>
    <s v="US"/>
    <x v="0"/>
    <x v="1844"/>
    <x v="1845"/>
    <x v="0"/>
    <x v="10"/>
    <x v="0"/>
    <s v="music/rock"/>
    <x v="8"/>
    <x v="1306"/>
    <x v="4"/>
    <x v="11"/>
    <x v="1845"/>
    <x v="1844"/>
    <x v="0"/>
  </r>
  <r>
    <x v="1846"/>
    <x v="1846"/>
    <x v="1844"/>
    <n v="15000"/>
    <x v="1260"/>
    <x v="0"/>
    <s v="US"/>
    <x v="0"/>
    <x v="1845"/>
    <x v="1846"/>
    <x v="0"/>
    <x v="335"/>
    <x v="0"/>
    <s v="music/rock"/>
    <x v="178"/>
    <x v="1307"/>
    <x v="4"/>
    <x v="11"/>
    <x v="1846"/>
    <x v="1845"/>
    <x v="0"/>
  </r>
  <r>
    <x v="1847"/>
    <x v="1847"/>
    <x v="1845"/>
    <n v="2500"/>
    <x v="1261"/>
    <x v="0"/>
    <s v="US"/>
    <x v="0"/>
    <x v="1846"/>
    <x v="1847"/>
    <x v="0"/>
    <x v="44"/>
    <x v="0"/>
    <s v="music/rock"/>
    <x v="10"/>
    <x v="1308"/>
    <x v="4"/>
    <x v="11"/>
    <x v="1847"/>
    <x v="1846"/>
    <x v="0"/>
  </r>
  <r>
    <x v="1848"/>
    <x v="1848"/>
    <x v="1846"/>
    <n v="3000"/>
    <x v="1262"/>
    <x v="0"/>
    <s v="US"/>
    <x v="0"/>
    <x v="1847"/>
    <x v="1848"/>
    <x v="0"/>
    <x v="54"/>
    <x v="0"/>
    <s v="music/rock"/>
    <x v="13"/>
    <x v="574"/>
    <x v="4"/>
    <x v="11"/>
    <x v="1848"/>
    <x v="1847"/>
    <x v="0"/>
  </r>
  <r>
    <x v="1849"/>
    <x v="1849"/>
    <x v="1847"/>
    <n v="300"/>
    <x v="356"/>
    <x v="0"/>
    <s v="US"/>
    <x v="0"/>
    <x v="1848"/>
    <x v="1849"/>
    <x v="0"/>
    <x v="22"/>
    <x v="0"/>
    <s v="music/rock"/>
    <x v="8"/>
    <x v="1309"/>
    <x v="4"/>
    <x v="11"/>
    <x v="1849"/>
    <x v="1848"/>
    <x v="0"/>
  </r>
  <r>
    <x v="1850"/>
    <x v="1850"/>
    <x v="1848"/>
    <n v="9000"/>
    <x v="1263"/>
    <x v="0"/>
    <s v="US"/>
    <x v="0"/>
    <x v="1849"/>
    <x v="1850"/>
    <x v="0"/>
    <x v="122"/>
    <x v="0"/>
    <s v="music/rock"/>
    <x v="21"/>
    <x v="1310"/>
    <x v="4"/>
    <x v="11"/>
    <x v="1850"/>
    <x v="1849"/>
    <x v="0"/>
  </r>
  <r>
    <x v="1851"/>
    <x v="1851"/>
    <x v="1849"/>
    <n v="1300"/>
    <x v="1264"/>
    <x v="0"/>
    <s v="US"/>
    <x v="0"/>
    <x v="1850"/>
    <x v="1851"/>
    <x v="0"/>
    <x v="55"/>
    <x v="0"/>
    <s v="music/rock"/>
    <x v="8"/>
    <x v="1311"/>
    <x v="4"/>
    <x v="11"/>
    <x v="1851"/>
    <x v="1850"/>
    <x v="0"/>
  </r>
  <r>
    <x v="1852"/>
    <x v="1852"/>
    <x v="1850"/>
    <n v="15000"/>
    <x v="1265"/>
    <x v="0"/>
    <s v="US"/>
    <x v="0"/>
    <x v="1851"/>
    <x v="1852"/>
    <x v="0"/>
    <x v="132"/>
    <x v="0"/>
    <s v="music/rock"/>
    <x v="16"/>
    <x v="1312"/>
    <x v="4"/>
    <x v="11"/>
    <x v="1852"/>
    <x v="1851"/>
    <x v="0"/>
  </r>
  <r>
    <x v="1853"/>
    <x v="1853"/>
    <x v="1851"/>
    <n v="800"/>
    <x v="1266"/>
    <x v="0"/>
    <s v="US"/>
    <x v="0"/>
    <x v="1852"/>
    <x v="1853"/>
    <x v="0"/>
    <x v="25"/>
    <x v="0"/>
    <s v="music/rock"/>
    <x v="21"/>
    <x v="1313"/>
    <x v="4"/>
    <x v="11"/>
    <x v="1853"/>
    <x v="1852"/>
    <x v="0"/>
  </r>
  <r>
    <x v="1854"/>
    <x v="1854"/>
    <x v="1852"/>
    <n v="15000"/>
    <x v="1267"/>
    <x v="0"/>
    <s v="US"/>
    <x v="0"/>
    <x v="1853"/>
    <x v="1854"/>
    <x v="0"/>
    <x v="49"/>
    <x v="0"/>
    <s v="music/rock"/>
    <x v="21"/>
    <x v="1314"/>
    <x v="4"/>
    <x v="11"/>
    <x v="1854"/>
    <x v="1853"/>
    <x v="0"/>
  </r>
  <r>
    <x v="1855"/>
    <x v="1855"/>
    <x v="1853"/>
    <n v="8750"/>
    <x v="1268"/>
    <x v="0"/>
    <s v="CA"/>
    <x v="5"/>
    <x v="1854"/>
    <x v="1855"/>
    <x v="0"/>
    <x v="277"/>
    <x v="0"/>
    <s v="music/rock"/>
    <x v="224"/>
    <x v="1315"/>
    <x v="4"/>
    <x v="11"/>
    <x v="1855"/>
    <x v="1854"/>
    <x v="0"/>
  </r>
  <r>
    <x v="1856"/>
    <x v="1856"/>
    <x v="1854"/>
    <n v="2000"/>
    <x v="874"/>
    <x v="0"/>
    <s v="US"/>
    <x v="0"/>
    <x v="1855"/>
    <x v="1856"/>
    <x v="0"/>
    <x v="44"/>
    <x v="0"/>
    <s v="music/rock"/>
    <x v="7"/>
    <x v="1316"/>
    <x v="4"/>
    <x v="11"/>
    <x v="1856"/>
    <x v="1855"/>
    <x v="0"/>
  </r>
  <r>
    <x v="1857"/>
    <x v="1857"/>
    <x v="1855"/>
    <n v="3000"/>
    <x v="142"/>
    <x v="0"/>
    <s v="US"/>
    <x v="0"/>
    <x v="1856"/>
    <x v="1857"/>
    <x v="0"/>
    <x v="19"/>
    <x v="0"/>
    <s v="music/rock"/>
    <x v="8"/>
    <x v="1317"/>
    <x v="4"/>
    <x v="11"/>
    <x v="1857"/>
    <x v="1856"/>
    <x v="0"/>
  </r>
  <r>
    <x v="1858"/>
    <x v="1858"/>
    <x v="1856"/>
    <n v="5555.55"/>
    <x v="1269"/>
    <x v="0"/>
    <s v="US"/>
    <x v="0"/>
    <x v="1857"/>
    <x v="1858"/>
    <x v="0"/>
    <x v="184"/>
    <x v="0"/>
    <s v="music/rock"/>
    <x v="15"/>
    <x v="1318"/>
    <x v="4"/>
    <x v="11"/>
    <x v="1858"/>
    <x v="1857"/>
    <x v="0"/>
  </r>
  <r>
    <x v="1859"/>
    <x v="1859"/>
    <x v="1857"/>
    <n v="3000"/>
    <x v="1270"/>
    <x v="0"/>
    <s v="US"/>
    <x v="0"/>
    <x v="1858"/>
    <x v="1859"/>
    <x v="0"/>
    <x v="66"/>
    <x v="0"/>
    <s v="music/rock"/>
    <x v="88"/>
    <x v="1319"/>
    <x v="4"/>
    <x v="11"/>
    <x v="1859"/>
    <x v="1858"/>
    <x v="0"/>
  </r>
  <r>
    <x v="1860"/>
    <x v="1860"/>
    <x v="1858"/>
    <n v="750"/>
    <x v="1099"/>
    <x v="0"/>
    <s v="US"/>
    <x v="0"/>
    <x v="1859"/>
    <x v="1860"/>
    <x v="0"/>
    <x v="10"/>
    <x v="0"/>
    <s v="music/rock"/>
    <x v="18"/>
    <x v="1320"/>
    <x v="4"/>
    <x v="11"/>
    <x v="1860"/>
    <x v="1859"/>
    <x v="0"/>
  </r>
  <r>
    <x v="1861"/>
    <x v="1861"/>
    <x v="1859"/>
    <n v="250000"/>
    <x v="117"/>
    <x v="2"/>
    <s v="GB"/>
    <x v="1"/>
    <x v="1860"/>
    <x v="1861"/>
    <x v="0"/>
    <x v="78"/>
    <x v="1"/>
    <s v="games/mobile games"/>
    <x v="50"/>
    <x v="121"/>
    <x v="6"/>
    <x v="18"/>
    <x v="1861"/>
    <x v="1860"/>
    <x v="0"/>
  </r>
  <r>
    <x v="1862"/>
    <x v="1862"/>
    <x v="1860"/>
    <n v="18000"/>
    <x v="204"/>
    <x v="2"/>
    <s v="US"/>
    <x v="0"/>
    <x v="1861"/>
    <x v="1862"/>
    <x v="0"/>
    <x v="38"/>
    <x v="1"/>
    <s v="games/mobile games"/>
    <x v="59"/>
    <x v="1321"/>
    <x v="6"/>
    <x v="18"/>
    <x v="1862"/>
    <x v="1861"/>
    <x v="0"/>
  </r>
  <r>
    <x v="1863"/>
    <x v="1863"/>
    <x v="1861"/>
    <n v="2500"/>
    <x v="115"/>
    <x v="2"/>
    <s v="US"/>
    <x v="0"/>
    <x v="1862"/>
    <x v="1863"/>
    <x v="0"/>
    <x v="84"/>
    <x v="1"/>
    <s v="games/mobile games"/>
    <x v="50"/>
    <x v="144"/>
    <x v="6"/>
    <x v="18"/>
    <x v="1863"/>
    <x v="1862"/>
    <x v="0"/>
  </r>
  <r>
    <x v="1864"/>
    <x v="1864"/>
    <x v="1862"/>
    <n v="6500"/>
    <x v="1271"/>
    <x v="2"/>
    <s v="US"/>
    <x v="0"/>
    <x v="1863"/>
    <x v="1864"/>
    <x v="0"/>
    <x v="53"/>
    <x v="1"/>
    <s v="games/mobile games"/>
    <x v="152"/>
    <x v="1322"/>
    <x v="6"/>
    <x v="18"/>
    <x v="1864"/>
    <x v="1863"/>
    <x v="0"/>
  </r>
  <r>
    <x v="1865"/>
    <x v="1865"/>
    <x v="1863"/>
    <n v="110000"/>
    <x v="460"/>
    <x v="2"/>
    <s v="GB"/>
    <x v="1"/>
    <x v="1864"/>
    <x v="1865"/>
    <x v="0"/>
    <x v="84"/>
    <x v="1"/>
    <s v="games/mobile games"/>
    <x v="50"/>
    <x v="447"/>
    <x v="6"/>
    <x v="18"/>
    <x v="1865"/>
    <x v="1864"/>
    <x v="0"/>
  </r>
  <r>
    <x v="1866"/>
    <x v="1866"/>
    <x v="1864"/>
    <n v="25000"/>
    <x v="366"/>
    <x v="2"/>
    <s v="US"/>
    <x v="0"/>
    <x v="1865"/>
    <x v="1866"/>
    <x v="0"/>
    <x v="84"/>
    <x v="1"/>
    <s v="games/mobile games"/>
    <x v="60"/>
    <x v="368"/>
    <x v="6"/>
    <x v="18"/>
    <x v="1866"/>
    <x v="1865"/>
    <x v="0"/>
  </r>
  <r>
    <x v="1867"/>
    <x v="1867"/>
    <x v="1865"/>
    <n v="20000"/>
    <x v="115"/>
    <x v="2"/>
    <s v="US"/>
    <x v="0"/>
    <x v="1866"/>
    <x v="1867"/>
    <x v="0"/>
    <x v="29"/>
    <x v="1"/>
    <s v="games/mobile games"/>
    <x v="50"/>
    <x v="119"/>
    <x v="6"/>
    <x v="18"/>
    <x v="1867"/>
    <x v="1866"/>
    <x v="0"/>
  </r>
  <r>
    <x v="1868"/>
    <x v="1868"/>
    <x v="1866"/>
    <n v="25000"/>
    <x v="1272"/>
    <x v="2"/>
    <s v="US"/>
    <x v="0"/>
    <x v="1867"/>
    <x v="1868"/>
    <x v="0"/>
    <x v="57"/>
    <x v="1"/>
    <s v="games/mobile games"/>
    <x v="62"/>
    <x v="868"/>
    <x v="6"/>
    <x v="18"/>
    <x v="1868"/>
    <x v="1867"/>
    <x v="0"/>
  </r>
  <r>
    <x v="1869"/>
    <x v="1869"/>
    <x v="1867"/>
    <n v="10000"/>
    <x v="117"/>
    <x v="2"/>
    <s v="US"/>
    <x v="0"/>
    <x v="1868"/>
    <x v="1869"/>
    <x v="0"/>
    <x v="78"/>
    <x v="1"/>
    <s v="games/mobile games"/>
    <x v="50"/>
    <x v="121"/>
    <x v="6"/>
    <x v="18"/>
    <x v="1869"/>
    <x v="1868"/>
    <x v="0"/>
  </r>
  <r>
    <x v="1870"/>
    <x v="1870"/>
    <x v="1868"/>
    <n v="3500"/>
    <x v="1273"/>
    <x v="2"/>
    <s v="US"/>
    <x v="0"/>
    <x v="1869"/>
    <x v="1870"/>
    <x v="0"/>
    <x v="202"/>
    <x v="1"/>
    <s v="games/mobile games"/>
    <x v="54"/>
    <x v="1323"/>
    <x v="6"/>
    <x v="18"/>
    <x v="1870"/>
    <x v="1869"/>
    <x v="0"/>
  </r>
  <r>
    <x v="1871"/>
    <x v="1871"/>
    <x v="1869"/>
    <n v="6500"/>
    <x v="1274"/>
    <x v="2"/>
    <s v="US"/>
    <x v="0"/>
    <x v="1870"/>
    <x v="1871"/>
    <x v="0"/>
    <x v="195"/>
    <x v="1"/>
    <s v="games/mobile games"/>
    <x v="225"/>
    <x v="1324"/>
    <x v="6"/>
    <x v="18"/>
    <x v="1871"/>
    <x v="1870"/>
    <x v="0"/>
  </r>
  <r>
    <x v="1872"/>
    <x v="1872"/>
    <x v="1870"/>
    <n v="20000"/>
    <x v="719"/>
    <x v="2"/>
    <s v="US"/>
    <x v="0"/>
    <x v="1871"/>
    <x v="1872"/>
    <x v="0"/>
    <x v="62"/>
    <x v="1"/>
    <s v="games/mobile games"/>
    <x v="60"/>
    <x v="1325"/>
    <x v="6"/>
    <x v="18"/>
    <x v="1872"/>
    <x v="1871"/>
    <x v="0"/>
  </r>
  <r>
    <x v="1873"/>
    <x v="1873"/>
    <x v="1871"/>
    <n v="8000"/>
    <x v="1275"/>
    <x v="2"/>
    <s v="CA"/>
    <x v="5"/>
    <x v="1872"/>
    <x v="1873"/>
    <x v="0"/>
    <x v="84"/>
    <x v="1"/>
    <s v="games/mobile games"/>
    <x v="50"/>
    <x v="656"/>
    <x v="6"/>
    <x v="18"/>
    <x v="1873"/>
    <x v="1872"/>
    <x v="0"/>
  </r>
  <r>
    <x v="1874"/>
    <x v="1874"/>
    <x v="1872"/>
    <n v="160000"/>
    <x v="375"/>
    <x v="2"/>
    <s v="US"/>
    <x v="0"/>
    <x v="1873"/>
    <x v="1874"/>
    <x v="0"/>
    <x v="84"/>
    <x v="1"/>
    <s v="games/mobile games"/>
    <x v="50"/>
    <x v="31"/>
    <x v="6"/>
    <x v="18"/>
    <x v="1874"/>
    <x v="1873"/>
    <x v="0"/>
  </r>
  <r>
    <x v="1875"/>
    <x v="1875"/>
    <x v="1873"/>
    <n v="10000"/>
    <x v="152"/>
    <x v="2"/>
    <s v="US"/>
    <x v="0"/>
    <x v="1874"/>
    <x v="1875"/>
    <x v="0"/>
    <x v="83"/>
    <x v="1"/>
    <s v="games/mobile games"/>
    <x v="60"/>
    <x v="1326"/>
    <x v="6"/>
    <x v="18"/>
    <x v="1875"/>
    <x v="1874"/>
    <x v="0"/>
  </r>
  <r>
    <x v="1876"/>
    <x v="1876"/>
    <x v="1874"/>
    <n v="280"/>
    <x v="117"/>
    <x v="2"/>
    <s v="AU"/>
    <x v="2"/>
    <x v="1875"/>
    <x v="1876"/>
    <x v="0"/>
    <x v="78"/>
    <x v="1"/>
    <s v="games/mobile games"/>
    <x v="50"/>
    <x v="121"/>
    <x v="6"/>
    <x v="18"/>
    <x v="1876"/>
    <x v="1875"/>
    <x v="0"/>
  </r>
  <r>
    <x v="1877"/>
    <x v="1877"/>
    <x v="1875"/>
    <n v="60"/>
    <x v="117"/>
    <x v="2"/>
    <s v="US"/>
    <x v="0"/>
    <x v="1876"/>
    <x v="1877"/>
    <x v="0"/>
    <x v="78"/>
    <x v="1"/>
    <s v="games/mobile games"/>
    <x v="50"/>
    <x v="121"/>
    <x v="6"/>
    <x v="18"/>
    <x v="1877"/>
    <x v="1876"/>
    <x v="0"/>
  </r>
  <r>
    <x v="1878"/>
    <x v="1878"/>
    <x v="1876"/>
    <n v="8000"/>
    <x v="117"/>
    <x v="2"/>
    <s v="AU"/>
    <x v="2"/>
    <x v="1877"/>
    <x v="1878"/>
    <x v="0"/>
    <x v="78"/>
    <x v="1"/>
    <s v="games/mobile games"/>
    <x v="50"/>
    <x v="121"/>
    <x v="6"/>
    <x v="18"/>
    <x v="1878"/>
    <x v="1877"/>
    <x v="0"/>
  </r>
  <r>
    <x v="1879"/>
    <x v="1879"/>
    <x v="1877"/>
    <n v="5000"/>
    <x v="360"/>
    <x v="2"/>
    <s v="ES"/>
    <x v="3"/>
    <x v="1878"/>
    <x v="1879"/>
    <x v="0"/>
    <x v="84"/>
    <x v="1"/>
    <s v="games/mobile games"/>
    <x v="50"/>
    <x v="362"/>
    <x v="6"/>
    <x v="18"/>
    <x v="1879"/>
    <x v="1878"/>
    <x v="0"/>
  </r>
  <r>
    <x v="1880"/>
    <x v="1880"/>
    <x v="1878"/>
    <n v="5000"/>
    <x v="1276"/>
    <x v="2"/>
    <s v="GB"/>
    <x v="1"/>
    <x v="1879"/>
    <x v="1880"/>
    <x v="0"/>
    <x v="54"/>
    <x v="1"/>
    <s v="games/mobile games"/>
    <x v="68"/>
    <x v="1327"/>
    <x v="6"/>
    <x v="18"/>
    <x v="1880"/>
    <x v="1879"/>
    <x v="0"/>
  </r>
  <r>
    <x v="1881"/>
    <x v="1881"/>
    <x v="1879"/>
    <n v="2000"/>
    <x v="1277"/>
    <x v="0"/>
    <s v="US"/>
    <x v="0"/>
    <x v="1880"/>
    <x v="1881"/>
    <x v="0"/>
    <x v="16"/>
    <x v="0"/>
    <s v="music/indie rock"/>
    <x v="36"/>
    <x v="1328"/>
    <x v="4"/>
    <x v="14"/>
    <x v="1881"/>
    <x v="1880"/>
    <x v="0"/>
  </r>
  <r>
    <x v="1882"/>
    <x v="1882"/>
    <x v="1880"/>
    <n v="3350"/>
    <x v="1278"/>
    <x v="0"/>
    <s v="US"/>
    <x v="0"/>
    <x v="1881"/>
    <x v="1882"/>
    <x v="0"/>
    <x v="75"/>
    <x v="0"/>
    <s v="music/indie rock"/>
    <x v="7"/>
    <x v="1329"/>
    <x v="4"/>
    <x v="14"/>
    <x v="1882"/>
    <x v="1881"/>
    <x v="0"/>
  </r>
  <r>
    <x v="1883"/>
    <x v="1883"/>
    <x v="1881"/>
    <n v="999"/>
    <x v="1279"/>
    <x v="0"/>
    <s v="US"/>
    <x v="0"/>
    <x v="1882"/>
    <x v="1883"/>
    <x v="0"/>
    <x v="58"/>
    <x v="0"/>
    <s v="music/indie rock"/>
    <x v="2"/>
    <x v="1330"/>
    <x v="4"/>
    <x v="14"/>
    <x v="1883"/>
    <x v="1882"/>
    <x v="0"/>
  </r>
  <r>
    <x v="1884"/>
    <x v="1884"/>
    <x v="1882"/>
    <n v="1000"/>
    <x v="77"/>
    <x v="0"/>
    <s v="US"/>
    <x v="0"/>
    <x v="1883"/>
    <x v="1884"/>
    <x v="0"/>
    <x v="55"/>
    <x v="0"/>
    <s v="music/indie rock"/>
    <x v="165"/>
    <x v="1331"/>
    <x v="4"/>
    <x v="14"/>
    <x v="1884"/>
    <x v="1883"/>
    <x v="0"/>
  </r>
  <r>
    <x v="1885"/>
    <x v="1885"/>
    <x v="1883"/>
    <n v="4575"/>
    <x v="1280"/>
    <x v="0"/>
    <s v="US"/>
    <x v="0"/>
    <x v="1884"/>
    <x v="1885"/>
    <x v="0"/>
    <x v="217"/>
    <x v="0"/>
    <s v="music/indie rock"/>
    <x v="31"/>
    <x v="901"/>
    <x v="4"/>
    <x v="14"/>
    <x v="1885"/>
    <x v="1884"/>
    <x v="0"/>
  </r>
  <r>
    <x v="1886"/>
    <x v="1886"/>
    <x v="1884"/>
    <n v="1200"/>
    <x v="1281"/>
    <x v="0"/>
    <s v="US"/>
    <x v="0"/>
    <x v="1885"/>
    <x v="1886"/>
    <x v="0"/>
    <x v="60"/>
    <x v="0"/>
    <s v="music/indie rock"/>
    <x v="21"/>
    <x v="1332"/>
    <x v="4"/>
    <x v="14"/>
    <x v="1886"/>
    <x v="1885"/>
    <x v="0"/>
  </r>
  <r>
    <x v="1887"/>
    <x v="1887"/>
    <x v="1885"/>
    <n v="3000"/>
    <x v="1282"/>
    <x v="0"/>
    <s v="ES"/>
    <x v="3"/>
    <x v="1886"/>
    <x v="1887"/>
    <x v="0"/>
    <x v="22"/>
    <x v="0"/>
    <s v="music/indie rock"/>
    <x v="38"/>
    <x v="1333"/>
    <x v="4"/>
    <x v="14"/>
    <x v="1887"/>
    <x v="1886"/>
    <x v="0"/>
  </r>
  <r>
    <x v="1888"/>
    <x v="1888"/>
    <x v="1886"/>
    <n v="2500"/>
    <x v="1283"/>
    <x v="0"/>
    <s v="US"/>
    <x v="0"/>
    <x v="1887"/>
    <x v="1888"/>
    <x v="0"/>
    <x v="30"/>
    <x v="0"/>
    <s v="music/indie rock"/>
    <x v="183"/>
    <x v="1334"/>
    <x v="4"/>
    <x v="14"/>
    <x v="1888"/>
    <x v="1887"/>
    <x v="0"/>
  </r>
  <r>
    <x v="1889"/>
    <x v="1889"/>
    <x v="1887"/>
    <n v="2000"/>
    <x v="15"/>
    <x v="0"/>
    <s v="US"/>
    <x v="0"/>
    <x v="1888"/>
    <x v="1889"/>
    <x v="0"/>
    <x v="34"/>
    <x v="0"/>
    <s v="music/indie rock"/>
    <x v="13"/>
    <x v="974"/>
    <x v="4"/>
    <x v="14"/>
    <x v="1889"/>
    <x v="1888"/>
    <x v="0"/>
  </r>
  <r>
    <x v="1890"/>
    <x v="1890"/>
    <x v="1888"/>
    <n v="12000"/>
    <x v="1284"/>
    <x v="0"/>
    <s v="US"/>
    <x v="0"/>
    <x v="1889"/>
    <x v="1890"/>
    <x v="0"/>
    <x v="336"/>
    <x v="0"/>
    <s v="music/indie rock"/>
    <x v="14"/>
    <x v="1335"/>
    <x v="4"/>
    <x v="14"/>
    <x v="1890"/>
    <x v="1889"/>
    <x v="0"/>
  </r>
  <r>
    <x v="1891"/>
    <x v="1891"/>
    <x v="1889"/>
    <n v="10000"/>
    <x v="1285"/>
    <x v="0"/>
    <s v="US"/>
    <x v="0"/>
    <x v="1890"/>
    <x v="1891"/>
    <x v="0"/>
    <x v="148"/>
    <x v="0"/>
    <s v="music/indie rock"/>
    <x v="6"/>
    <x v="1336"/>
    <x v="4"/>
    <x v="14"/>
    <x v="1891"/>
    <x v="1890"/>
    <x v="0"/>
  </r>
  <r>
    <x v="1892"/>
    <x v="1892"/>
    <x v="1890"/>
    <n v="500"/>
    <x v="1286"/>
    <x v="0"/>
    <s v="US"/>
    <x v="0"/>
    <x v="1891"/>
    <x v="1892"/>
    <x v="0"/>
    <x v="55"/>
    <x v="0"/>
    <s v="music/indie rock"/>
    <x v="0"/>
    <x v="1105"/>
    <x v="4"/>
    <x v="14"/>
    <x v="1892"/>
    <x v="1891"/>
    <x v="0"/>
  </r>
  <r>
    <x v="1893"/>
    <x v="1893"/>
    <x v="1891"/>
    <n v="2500"/>
    <x v="1287"/>
    <x v="0"/>
    <s v="US"/>
    <x v="0"/>
    <x v="1892"/>
    <x v="1893"/>
    <x v="0"/>
    <x v="43"/>
    <x v="0"/>
    <s v="music/indie rock"/>
    <x v="3"/>
    <x v="1337"/>
    <x v="4"/>
    <x v="14"/>
    <x v="1893"/>
    <x v="1892"/>
    <x v="0"/>
  </r>
  <r>
    <x v="1894"/>
    <x v="1894"/>
    <x v="1892"/>
    <n v="1000"/>
    <x v="1288"/>
    <x v="0"/>
    <s v="US"/>
    <x v="0"/>
    <x v="1893"/>
    <x v="1894"/>
    <x v="0"/>
    <x v="9"/>
    <x v="0"/>
    <s v="music/indie rock"/>
    <x v="41"/>
    <x v="1338"/>
    <x v="4"/>
    <x v="14"/>
    <x v="1894"/>
    <x v="1893"/>
    <x v="0"/>
  </r>
  <r>
    <x v="1895"/>
    <x v="1895"/>
    <x v="1893"/>
    <n v="9072"/>
    <x v="191"/>
    <x v="0"/>
    <s v="US"/>
    <x v="0"/>
    <x v="1894"/>
    <x v="1895"/>
    <x v="0"/>
    <x v="5"/>
    <x v="0"/>
    <s v="music/indie rock"/>
    <x v="21"/>
    <x v="1339"/>
    <x v="4"/>
    <x v="14"/>
    <x v="1895"/>
    <x v="1894"/>
    <x v="0"/>
  </r>
  <r>
    <x v="1896"/>
    <x v="1896"/>
    <x v="1894"/>
    <n v="451"/>
    <x v="1289"/>
    <x v="0"/>
    <s v="US"/>
    <x v="0"/>
    <x v="1895"/>
    <x v="1896"/>
    <x v="0"/>
    <x v="62"/>
    <x v="0"/>
    <s v="music/indie rock"/>
    <x v="39"/>
    <x v="1340"/>
    <x v="4"/>
    <x v="14"/>
    <x v="1896"/>
    <x v="1895"/>
    <x v="0"/>
  </r>
  <r>
    <x v="1897"/>
    <x v="1897"/>
    <x v="1895"/>
    <n v="6350"/>
    <x v="1290"/>
    <x v="0"/>
    <s v="US"/>
    <x v="0"/>
    <x v="1896"/>
    <x v="1897"/>
    <x v="0"/>
    <x v="275"/>
    <x v="0"/>
    <s v="music/indie rock"/>
    <x v="21"/>
    <x v="1341"/>
    <x v="4"/>
    <x v="14"/>
    <x v="1897"/>
    <x v="1896"/>
    <x v="0"/>
  </r>
  <r>
    <x v="1898"/>
    <x v="1898"/>
    <x v="1896"/>
    <n v="1000"/>
    <x v="1291"/>
    <x v="0"/>
    <s v="US"/>
    <x v="0"/>
    <x v="1897"/>
    <x v="1898"/>
    <x v="0"/>
    <x v="64"/>
    <x v="0"/>
    <s v="music/indie rock"/>
    <x v="14"/>
    <x v="1342"/>
    <x v="4"/>
    <x v="14"/>
    <x v="1898"/>
    <x v="1897"/>
    <x v="0"/>
  </r>
  <r>
    <x v="1899"/>
    <x v="1899"/>
    <x v="1897"/>
    <n v="900"/>
    <x v="647"/>
    <x v="0"/>
    <s v="US"/>
    <x v="0"/>
    <x v="1898"/>
    <x v="1899"/>
    <x v="0"/>
    <x v="288"/>
    <x v="0"/>
    <s v="music/indie rock"/>
    <x v="18"/>
    <x v="1343"/>
    <x v="4"/>
    <x v="14"/>
    <x v="1899"/>
    <x v="1898"/>
    <x v="0"/>
  </r>
  <r>
    <x v="1900"/>
    <x v="1900"/>
    <x v="1898"/>
    <n v="2500"/>
    <x v="1292"/>
    <x v="0"/>
    <s v="US"/>
    <x v="0"/>
    <x v="1899"/>
    <x v="1900"/>
    <x v="0"/>
    <x v="241"/>
    <x v="0"/>
    <s v="music/indie rock"/>
    <x v="15"/>
    <x v="1344"/>
    <x v="4"/>
    <x v="14"/>
    <x v="1900"/>
    <x v="1899"/>
    <x v="0"/>
  </r>
  <r>
    <x v="1901"/>
    <x v="1901"/>
    <x v="1899"/>
    <n v="99000"/>
    <x v="1293"/>
    <x v="2"/>
    <s v="GB"/>
    <x v="1"/>
    <x v="1900"/>
    <x v="1901"/>
    <x v="0"/>
    <x v="20"/>
    <x v="1"/>
    <s v="technology/gadgets"/>
    <x v="56"/>
    <x v="1345"/>
    <x v="2"/>
    <x v="29"/>
    <x v="1901"/>
    <x v="1900"/>
    <x v="0"/>
  </r>
  <r>
    <x v="1902"/>
    <x v="1902"/>
    <x v="1900"/>
    <n v="1000"/>
    <x v="433"/>
    <x v="2"/>
    <s v="NL"/>
    <x v="3"/>
    <x v="1901"/>
    <x v="1902"/>
    <x v="0"/>
    <x v="83"/>
    <x v="1"/>
    <s v="technology/gadgets"/>
    <x v="60"/>
    <x v="143"/>
    <x v="2"/>
    <x v="29"/>
    <x v="1902"/>
    <x v="1901"/>
    <x v="0"/>
  </r>
  <r>
    <x v="1903"/>
    <x v="1903"/>
    <x v="1901"/>
    <n v="3000"/>
    <x v="1294"/>
    <x v="2"/>
    <s v="US"/>
    <x v="0"/>
    <x v="1902"/>
    <x v="1903"/>
    <x v="0"/>
    <x v="14"/>
    <x v="1"/>
    <s v="technology/gadgets"/>
    <x v="153"/>
    <x v="1346"/>
    <x v="2"/>
    <x v="29"/>
    <x v="1903"/>
    <x v="1902"/>
    <x v="0"/>
  </r>
  <r>
    <x v="1904"/>
    <x v="1904"/>
    <x v="1902"/>
    <n v="50000"/>
    <x v="155"/>
    <x v="2"/>
    <s v="US"/>
    <x v="0"/>
    <x v="1903"/>
    <x v="1904"/>
    <x v="0"/>
    <x v="84"/>
    <x v="1"/>
    <s v="technology/gadgets"/>
    <x v="50"/>
    <x v="380"/>
    <x v="2"/>
    <x v="29"/>
    <x v="1904"/>
    <x v="1903"/>
    <x v="0"/>
  </r>
  <r>
    <x v="1905"/>
    <x v="1905"/>
    <x v="1903"/>
    <n v="25000"/>
    <x v="809"/>
    <x v="2"/>
    <s v="US"/>
    <x v="0"/>
    <x v="1904"/>
    <x v="1905"/>
    <x v="0"/>
    <x v="80"/>
    <x v="1"/>
    <s v="technology/gadgets"/>
    <x v="50"/>
    <x v="678"/>
    <x v="2"/>
    <x v="29"/>
    <x v="1905"/>
    <x v="1904"/>
    <x v="0"/>
  </r>
  <r>
    <x v="1906"/>
    <x v="1906"/>
    <x v="1904"/>
    <n v="50000"/>
    <x v="1295"/>
    <x v="2"/>
    <s v="US"/>
    <x v="0"/>
    <x v="1905"/>
    <x v="1906"/>
    <x v="0"/>
    <x v="221"/>
    <x v="1"/>
    <s v="technology/gadgets"/>
    <x v="152"/>
    <x v="1347"/>
    <x v="2"/>
    <x v="29"/>
    <x v="1906"/>
    <x v="1905"/>
    <x v="0"/>
  </r>
  <r>
    <x v="1907"/>
    <x v="1907"/>
    <x v="1905"/>
    <n v="30000"/>
    <x v="1079"/>
    <x v="2"/>
    <s v="US"/>
    <x v="0"/>
    <x v="1906"/>
    <x v="1907"/>
    <x v="0"/>
    <x v="80"/>
    <x v="1"/>
    <s v="technology/gadgets"/>
    <x v="50"/>
    <x v="1209"/>
    <x v="2"/>
    <x v="29"/>
    <x v="1907"/>
    <x v="1906"/>
    <x v="0"/>
  </r>
  <r>
    <x v="1908"/>
    <x v="1908"/>
    <x v="1906"/>
    <n v="25000"/>
    <x v="1296"/>
    <x v="2"/>
    <s v="US"/>
    <x v="0"/>
    <x v="1907"/>
    <x v="1908"/>
    <x v="0"/>
    <x v="80"/>
    <x v="1"/>
    <s v="technology/gadgets"/>
    <x v="53"/>
    <x v="1348"/>
    <x v="2"/>
    <x v="29"/>
    <x v="1908"/>
    <x v="1907"/>
    <x v="0"/>
  </r>
  <r>
    <x v="1909"/>
    <x v="1909"/>
    <x v="1907"/>
    <n v="35000"/>
    <x v="1297"/>
    <x v="2"/>
    <s v="US"/>
    <x v="0"/>
    <x v="1908"/>
    <x v="1909"/>
    <x v="0"/>
    <x v="44"/>
    <x v="1"/>
    <s v="technology/gadgets"/>
    <x v="51"/>
    <x v="1349"/>
    <x v="2"/>
    <x v="29"/>
    <x v="1909"/>
    <x v="1908"/>
    <x v="0"/>
  </r>
  <r>
    <x v="1910"/>
    <x v="1910"/>
    <x v="1908"/>
    <n v="85000"/>
    <x v="1298"/>
    <x v="2"/>
    <s v="NL"/>
    <x v="3"/>
    <x v="1909"/>
    <x v="1910"/>
    <x v="0"/>
    <x v="168"/>
    <x v="1"/>
    <s v="technology/gadgets"/>
    <x v="115"/>
    <x v="1350"/>
    <x v="2"/>
    <x v="29"/>
    <x v="1910"/>
    <x v="1909"/>
    <x v="0"/>
  </r>
  <r>
    <x v="1911"/>
    <x v="1911"/>
    <x v="1909"/>
    <n v="42500"/>
    <x v="115"/>
    <x v="2"/>
    <s v="NZ"/>
    <x v="4"/>
    <x v="1910"/>
    <x v="1911"/>
    <x v="0"/>
    <x v="29"/>
    <x v="1"/>
    <s v="technology/gadgets"/>
    <x v="50"/>
    <x v="119"/>
    <x v="2"/>
    <x v="29"/>
    <x v="1911"/>
    <x v="1910"/>
    <x v="0"/>
  </r>
  <r>
    <x v="1912"/>
    <x v="1912"/>
    <x v="1910"/>
    <n v="5000"/>
    <x v="1299"/>
    <x v="2"/>
    <s v="US"/>
    <x v="0"/>
    <x v="1911"/>
    <x v="1912"/>
    <x v="0"/>
    <x v="288"/>
    <x v="1"/>
    <s v="technology/gadgets"/>
    <x v="155"/>
    <x v="1351"/>
    <x v="2"/>
    <x v="29"/>
    <x v="1912"/>
    <x v="1911"/>
    <x v="0"/>
  </r>
  <r>
    <x v="1913"/>
    <x v="1913"/>
    <x v="1911"/>
    <n v="48000"/>
    <x v="1300"/>
    <x v="2"/>
    <s v="GB"/>
    <x v="1"/>
    <x v="1912"/>
    <x v="1913"/>
    <x v="0"/>
    <x v="55"/>
    <x v="1"/>
    <s v="technology/gadgets"/>
    <x v="60"/>
    <x v="1352"/>
    <x v="2"/>
    <x v="29"/>
    <x v="1913"/>
    <x v="1912"/>
    <x v="0"/>
  </r>
  <r>
    <x v="1914"/>
    <x v="1914"/>
    <x v="1912"/>
    <n v="666"/>
    <x v="177"/>
    <x v="2"/>
    <s v="US"/>
    <x v="0"/>
    <x v="1913"/>
    <x v="1914"/>
    <x v="0"/>
    <x v="84"/>
    <x v="1"/>
    <s v="technology/gadgets"/>
    <x v="114"/>
    <x v="179"/>
    <x v="2"/>
    <x v="29"/>
    <x v="1914"/>
    <x v="1913"/>
    <x v="0"/>
  </r>
  <r>
    <x v="1915"/>
    <x v="1915"/>
    <x v="1913"/>
    <n v="500"/>
    <x v="138"/>
    <x v="2"/>
    <s v="US"/>
    <x v="0"/>
    <x v="1914"/>
    <x v="1915"/>
    <x v="0"/>
    <x v="80"/>
    <x v="1"/>
    <s v="technology/gadgets"/>
    <x v="53"/>
    <x v="447"/>
    <x v="2"/>
    <x v="29"/>
    <x v="1915"/>
    <x v="1914"/>
    <x v="0"/>
  </r>
  <r>
    <x v="1916"/>
    <x v="1916"/>
    <x v="1914"/>
    <n v="20000"/>
    <x v="1301"/>
    <x v="2"/>
    <s v="US"/>
    <x v="0"/>
    <x v="1915"/>
    <x v="1916"/>
    <x v="0"/>
    <x v="79"/>
    <x v="1"/>
    <s v="technology/gadgets"/>
    <x v="60"/>
    <x v="1326"/>
    <x v="2"/>
    <x v="29"/>
    <x v="1916"/>
    <x v="1915"/>
    <x v="0"/>
  </r>
  <r>
    <x v="1917"/>
    <x v="1917"/>
    <x v="1915"/>
    <n v="390000"/>
    <x v="1302"/>
    <x v="2"/>
    <s v="HK"/>
    <x v="6"/>
    <x v="1916"/>
    <x v="1917"/>
    <x v="0"/>
    <x v="16"/>
    <x v="1"/>
    <s v="technology/gadgets"/>
    <x v="226"/>
    <x v="1353"/>
    <x v="2"/>
    <x v="29"/>
    <x v="1917"/>
    <x v="1916"/>
    <x v="0"/>
  </r>
  <r>
    <x v="1918"/>
    <x v="1918"/>
    <x v="1916"/>
    <n v="25000"/>
    <x v="92"/>
    <x v="2"/>
    <s v="US"/>
    <x v="0"/>
    <x v="1917"/>
    <x v="1918"/>
    <x v="0"/>
    <x v="82"/>
    <x v="1"/>
    <s v="technology/gadgets"/>
    <x v="60"/>
    <x v="673"/>
    <x v="2"/>
    <x v="29"/>
    <x v="1918"/>
    <x v="1917"/>
    <x v="0"/>
  </r>
  <r>
    <x v="1919"/>
    <x v="1919"/>
    <x v="1917"/>
    <n v="500"/>
    <x v="1303"/>
    <x v="2"/>
    <s v="US"/>
    <x v="0"/>
    <x v="1918"/>
    <x v="1919"/>
    <x v="0"/>
    <x v="22"/>
    <x v="1"/>
    <s v="technology/gadgets"/>
    <x v="153"/>
    <x v="1354"/>
    <x v="2"/>
    <x v="29"/>
    <x v="1919"/>
    <x v="1918"/>
    <x v="0"/>
  </r>
  <r>
    <x v="1920"/>
    <x v="1920"/>
    <x v="1918"/>
    <n v="10000"/>
    <x v="1304"/>
    <x v="2"/>
    <s v="GB"/>
    <x v="1"/>
    <x v="1919"/>
    <x v="1920"/>
    <x v="0"/>
    <x v="217"/>
    <x v="1"/>
    <s v="technology/gadgets"/>
    <x v="152"/>
    <x v="1355"/>
    <x v="2"/>
    <x v="29"/>
    <x v="1920"/>
    <x v="1919"/>
    <x v="0"/>
  </r>
  <r>
    <x v="1921"/>
    <x v="1921"/>
    <x v="1919"/>
    <n v="1500"/>
    <x v="1305"/>
    <x v="0"/>
    <s v="US"/>
    <x v="0"/>
    <x v="1920"/>
    <x v="1921"/>
    <x v="0"/>
    <x v="44"/>
    <x v="0"/>
    <s v="music/indie rock"/>
    <x v="0"/>
    <x v="1205"/>
    <x v="4"/>
    <x v="14"/>
    <x v="1921"/>
    <x v="1920"/>
    <x v="0"/>
  </r>
  <r>
    <x v="1922"/>
    <x v="1922"/>
    <x v="1920"/>
    <n v="2000"/>
    <x v="1306"/>
    <x v="0"/>
    <s v="US"/>
    <x v="0"/>
    <x v="1921"/>
    <x v="1922"/>
    <x v="0"/>
    <x v="31"/>
    <x v="0"/>
    <s v="music/indie rock"/>
    <x v="31"/>
    <x v="1356"/>
    <x v="4"/>
    <x v="14"/>
    <x v="1922"/>
    <x v="1921"/>
    <x v="0"/>
  </r>
  <r>
    <x v="1923"/>
    <x v="1923"/>
    <x v="1921"/>
    <n v="125"/>
    <x v="356"/>
    <x v="0"/>
    <s v="US"/>
    <x v="0"/>
    <x v="1922"/>
    <x v="1923"/>
    <x v="0"/>
    <x v="62"/>
    <x v="0"/>
    <s v="music/indie rock"/>
    <x v="227"/>
    <x v="1357"/>
    <x v="4"/>
    <x v="14"/>
    <x v="1923"/>
    <x v="1922"/>
    <x v="0"/>
  </r>
  <r>
    <x v="1924"/>
    <x v="1924"/>
    <x v="1922"/>
    <n v="3000"/>
    <x v="1307"/>
    <x v="0"/>
    <s v="US"/>
    <x v="0"/>
    <x v="1923"/>
    <x v="1924"/>
    <x v="0"/>
    <x v="51"/>
    <x v="0"/>
    <s v="music/indie rock"/>
    <x v="35"/>
    <x v="1358"/>
    <x v="4"/>
    <x v="14"/>
    <x v="1924"/>
    <x v="1923"/>
    <x v="0"/>
  </r>
  <r>
    <x v="1925"/>
    <x v="1925"/>
    <x v="1923"/>
    <n v="1500"/>
    <x v="1308"/>
    <x v="0"/>
    <s v="US"/>
    <x v="0"/>
    <x v="1924"/>
    <x v="1925"/>
    <x v="0"/>
    <x v="47"/>
    <x v="0"/>
    <s v="music/indie rock"/>
    <x v="5"/>
    <x v="1359"/>
    <x v="4"/>
    <x v="14"/>
    <x v="1925"/>
    <x v="1924"/>
    <x v="0"/>
  </r>
  <r>
    <x v="1926"/>
    <x v="1926"/>
    <x v="1924"/>
    <n v="1500"/>
    <x v="1309"/>
    <x v="0"/>
    <s v="US"/>
    <x v="0"/>
    <x v="1925"/>
    <x v="1926"/>
    <x v="0"/>
    <x v="329"/>
    <x v="0"/>
    <s v="music/indie rock"/>
    <x v="228"/>
    <x v="1360"/>
    <x v="4"/>
    <x v="14"/>
    <x v="1926"/>
    <x v="1925"/>
    <x v="0"/>
  </r>
  <r>
    <x v="1927"/>
    <x v="1927"/>
    <x v="1925"/>
    <n v="600"/>
    <x v="972"/>
    <x v="0"/>
    <s v="US"/>
    <x v="0"/>
    <x v="1926"/>
    <x v="1927"/>
    <x v="0"/>
    <x v="202"/>
    <x v="0"/>
    <s v="music/indie rock"/>
    <x v="33"/>
    <x v="1361"/>
    <x v="4"/>
    <x v="14"/>
    <x v="1927"/>
    <x v="1926"/>
    <x v="0"/>
  </r>
  <r>
    <x v="1928"/>
    <x v="1928"/>
    <x v="1926"/>
    <n v="2550"/>
    <x v="1310"/>
    <x v="0"/>
    <s v="US"/>
    <x v="0"/>
    <x v="1927"/>
    <x v="1928"/>
    <x v="0"/>
    <x v="69"/>
    <x v="0"/>
    <s v="music/indie rock"/>
    <x v="33"/>
    <x v="1362"/>
    <x v="4"/>
    <x v="14"/>
    <x v="1928"/>
    <x v="1927"/>
    <x v="0"/>
  </r>
  <r>
    <x v="1929"/>
    <x v="1929"/>
    <x v="1927"/>
    <n v="3200"/>
    <x v="1311"/>
    <x v="0"/>
    <s v="US"/>
    <x v="0"/>
    <x v="1928"/>
    <x v="1929"/>
    <x v="0"/>
    <x v="11"/>
    <x v="0"/>
    <s v="music/indie rock"/>
    <x v="8"/>
    <x v="1363"/>
    <x v="4"/>
    <x v="14"/>
    <x v="1929"/>
    <x v="1928"/>
    <x v="0"/>
  </r>
  <r>
    <x v="1930"/>
    <x v="1930"/>
    <x v="1928"/>
    <n v="1000"/>
    <x v="1312"/>
    <x v="0"/>
    <s v="US"/>
    <x v="0"/>
    <x v="1929"/>
    <x v="1930"/>
    <x v="0"/>
    <x v="55"/>
    <x v="0"/>
    <s v="music/indie rock"/>
    <x v="37"/>
    <x v="1364"/>
    <x v="4"/>
    <x v="14"/>
    <x v="1930"/>
    <x v="1929"/>
    <x v="0"/>
  </r>
  <r>
    <x v="1931"/>
    <x v="1931"/>
    <x v="1929"/>
    <n v="2000"/>
    <x v="1313"/>
    <x v="0"/>
    <s v="US"/>
    <x v="0"/>
    <x v="1930"/>
    <x v="1931"/>
    <x v="0"/>
    <x v="133"/>
    <x v="0"/>
    <s v="music/indie rock"/>
    <x v="10"/>
    <x v="1365"/>
    <x v="4"/>
    <x v="14"/>
    <x v="1931"/>
    <x v="1930"/>
    <x v="0"/>
  </r>
  <r>
    <x v="1932"/>
    <x v="1932"/>
    <x v="1930"/>
    <n v="5250"/>
    <x v="1314"/>
    <x v="0"/>
    <s v="US"/>
    <x v="0"/>
    <x v="1931"/>
    <x v="1932"/>
    <x v="0"/>
    <x v="144"/>
    <x v="0"/>
    <s v="music/indie rock"/>
    <x v="13"/>
    <x v="1366"/>
    <x v="4"/>
    <x v="14"/>
    <x v="1932"/>
    <x v="1931"/>
    <x v="0"/>
  </r>
  <r>
    <x v="1933"/>
    <x v="1933"/>
    <x v="1931"/>
    <n v="6000"/>
    <x v="1315"/>
    <x v="0"/>
    <s v="US"/>
    <x v="0"/>
    <x v="1932"/>
    <x v="1933"/>
    <x v="0"/>
    <x v="238"/>
    <x v="0"/>
    <s v="music/indie rock"/>
    <x v="174"/>
    <x v="1367"/>
    <x v="4"/>
    <x v="14"/>
    <x v="1933"/>
    <x v="1932"/>
    <x v="0"/>
  </r>
  <r>
    <x v="1934"/>
    <x v="1934"/>
    <x v="1932"/>
    <n v="5000"/>
    <x v="1316"/>
    <x v="0"/>
    <s v="US"/>
    <x v="0"/>
    <x v="1933"/>
    <x v="1934"/>
    <x v="0"/>
    <x v="99"/>
    <x v="0"/>
    <s v="music/indie rock"/>
    <x v="39"/>
    <x v="1368"/>
    <x v="4"/>
    <x v="14"/>
    <x v="1934"/>
    <x v="1933"/>
    <x v="0"/>
  </r>
  <r>
    <x v="1935"/>
    <x v="1935"/>
    <x v="1933"/>
    <n v="2500"/>
    <x v="1317"/>
    <x v="0"/>
    <s v="US"/>
    <x v="0"/>
    <x v="1934"/>
    <x v="1935"/>
    <x v="0"/>
    <x v="133"/>
    <x v="0"/>
    <s v="music/indie rock"/>
    <x v="29"/>
    <x v="1369"/>
    <x v="4"/>
    <x v="14"/>
    <x v="1935"/>
    <x v="1934"/>
    <x v="0"/>
  </r>
  <r>
    <x v="1936"/>
    <x v="1936"/>
    <x v="1934"/>
    <n v="7500"/>
    <x v="1318"/>
    <x v="0"/>
    <s v="US"/>
    <x v="0"/>
    <x v="1935"/>
    <x v="1936"/>
    <x v="0"/>
    <x v="108"/>
    <x v="0"/>
    <s v="music/indie rock"/>
    <x v="16"/>
    <x v="1370"/>
    <x v="4"/>
    <x v="14"/>
    <x v="1936"/>
    <x v="1935"/>
    <x v="0"/>
  </r>
  <r>
    <x v="1937"/>
    <x v="1937"/>
    <x v="1935"/>
    <n v="600"/>
    <x v="1319"/>
    <x v="0"/>
    <s v="US"/>
    <x v="0"/>
    <x v="1936"/>
    <x v="1937"/>
    <x v="0"/>
    <x v="60"/>
    <x v="0"/>
    <s v="music/indie rock"/>
    <x v="229"/>
    <x v="1371"/>
    <x v="4"/>
    <x v="14"/>
    <x v="1937"/>
    <x v="1936"/>
    <x v="0"/>
  </r>
  <r>
    <x v="1938"/>
    <x v="1938"/>
    <x v="1936"/>
    <n v="15000"/>
    <x v="1320"/>
    <x v="0"/>
    <s v="US"/>
    <x v="0"/>
    <x v="1937"/>
    <x v="1938"/>
    <x v="0"/>
    <x v="229"/>
    <x v="0"/>
    <s v="music/indie rock"/>
    <x v="31"/>
    <x v="1372"/>
    <x v="4"/>
    <x v="14"/>
    <x v="1938"/>
    <x v="1937"/>
    <x v="0"/>
  </r>
  <r>
    <x v="1939"/>
    <x v="1939"/>
    <x v="1937"/>
    <n v="10000"/>
    <x v="1321"/>
    <x v="0"/>
    <s v="US"/>
    <x v="0"/>
    <x v="1938"/>
    <x v="1939"/>
    <x v="0"/>
    <x v="93"/>
    <x v="0"/>
    <s v="music/indie rock"/>
    <x v="38"/>
    <x v="1373"/>
    <x v="4"/>
    <x v="14"/>
    <x v="1939"/>
    <x v="1938"/>
    <x v="0"/>
  </r>
  <r>
    <x v="1940"/>
    <x v="1940"/>
    <x v="1938"/>
    <n v="650"/>
    <x v="1322"/>
    <x v="0"/>
    <s v="US"/>
    <x v="0"/>
    <x v="1939"/>
    <x v="1940"/>
    <x v="0"/>
    <x v="162"/>
    <x v="0"/>
    <s v="music/indie rock"/>
    <x v="193"/>
    <x v="1374"/>
    <x v="4"/>
    <x v="14"/>
    <x v="1940"/>
    <x v="1939"/>
    <x v="0"/>
  </r>
  <r>
    <x v="1941"/>
    <x v="1941"/>
    <x v="1939"/>
    <n v="250000"/>
    <x v="1323"/>
    <x v="0"/>
    <s v="US"/>
    <x v="0"/>
    <x v="1940"/>
    <x v="1941"/>
    <x v="1"/>
    <x v="337"/>
    <x v="0"/>
    <s v="technology/hardware"/>
    <x v="9"/>
    <x v="1375"/>
    <x v="2"/>
    <x v="30"/>
    <x v="1941"/>
    <x v="1940"/>
    <x v="0"/>
  </r>
  <r>
    <x v="1942"/>
    <x v="1942"/>
    <x v="1940"/>
    <n v="6000"/>
    <x v="1324"/>
    <x v="0"/>
    <s v="US"/>
    <x v="0"/>
    <x v="1941"/>
    <x v="1942"/>
    <x v="1"/>
    <x v="195"/>
    <x v="0"/>
    <s v="technology/hardware"/>
    <x v="178"/>
    <x v="1376"/>
    <x v="2"/>
    <x v="30"/>
    <x v="1942"/>
    <x v="1941"/>
    <x v="0"/>
  </r>
  <r>
    <x v="1943"/>
    <x v="1943"/>
    <x v="1941"/>
    <n v="10000"/>
    <x v="1325"/>
    <x v="0"/>
    <s v="US"/>
    <x v="0"/>
    <x v="1942"/>
    <x v="1943"/>
    <x v="1"/>
    <x v="338"/>
    <x v="0"/>
    <s v="technology/hardware"/>
    <x v="230"/>
    <x v="1377"/>
    <x v="2"/>
    <x v="30"/>
    <x v="1943"/>
    <x v="1942"/>
    <x v="0"/>
  </r>
  <r>
    <x v="1944"/>
    <x v="1944"/>
    <x v="1942"/>
    <n v="40000"/>
    <x v="1326"/>
    <x v="0"/>
    <s v="US"/>
    <x v="0"/>
    <x v="1943"/>
    <x v="1944"/>
    <x v="1"/>
    <x v="339"/>
    <x v="0"/>
    <s v="technology/hardware"/>
    <x v="231"/>
    <x v="1378"/>
    <x v="2"/>
    <x v="30"/>
    <x v="1944"/>
    <x v="1943"/>
    <x v="0"/>
  </r>
  <r>
    <x v="1945"/>
    <x v="1945"/>
    <x v="1943"/>
    <n v="100000"/>
    <x v="1327"/>
    <x v="0"/>
    <s v="ES"/>
    <x v="3"/>
    <x v="1944"/>
    <x v="1945"/>
    <x v="1"/>
    <x v="340"/>
    <x v="0"/>
    <s v="technology/hardware"/>
    <x v="232"/>
    <x v="1379"/>
    <x v="2"/>
    <x v="30"/>
    <x v="1945"/>
    <x v="1944"/>
    <x v="0"/>
  </r>
  <r>
    <x v="1946"/>
    <x v="1946"/>
    <x v="1944"/>
    <n v="7500"/>
    <x v="1328"/>
    <x v="0"/>
    <s v="US"/>
    <x v="0"/>
    <x v="1945"/>
    <x v="1946"/>
    <x v="1"/>
    <x v="16"/>
    <x v="0"/>
    <s v="technology/hardware"/>
    <x v="95"/>
    <x v="1380"/>
    <x v="2"/>
    <x v="30"/>
    <x v="1946"/>
    <x v="1945"/>
    <x v="0"/>
  </r>
  <r>
    <x v="1947"/>
    <x v="1947"/>
    <x v="1945"/>
    <n v="800"/>
    <x v="1329"/>
    <x v="0"/>
    <s v="US"/>
    <x v="0"/>
    <x v="1946"/>
    <x v="1947"/>
    <x v="1"/>
    <x v="23"/>
    <x v="0"/>
    <s v="technology/hardware"/>
    <x v="7"/>
    <x v="431"/>
    <x v="2"/>
    <x v="30"/>
    <x v="1947"/>
    <x v="1946"/>
    <x v="0"/>
  </r>
  <r>
    <x v="1948"/>
    <x v="1948"/>
    <x v="1946"/>
    <n v="100000"/>
    <x v="1330"/>
    <x v="0"/>
    <s v="US"/>
    <x v="0"/>
    <x v="1947"/>
    <x v="1948"/>
    <x v="1"/>
    <x v="341"/>
    <x v="0"/>
    <s v="technology/hardware"/>
    <x v="233"/>
    <x v="1381"/>
    <x v="2"/>
    <x v="30"/>
    <x v="1948"/>
    <x v="1947"/>
    <x v="0"/>
  </r>
  <r>
    <x v="1949"/>
    <x v="1949"/>
    <x v="1947"/>
    <n v="50000"/>
    <x v="1331"/>
    <x v="0"/>
    <s v="GB"/>
    <x v="1"/>
    <x v="1948"/>
    <x v="1949"/>
    <x v="1"/>
    <x v="342"/>
    <x v="0"/>
    <s v="technology/hardware"/>
    <x v="6"/>
    <x v="1382"/>
    <x v="2"/>
    <x v="30"/>
    <x v="1949"/>
    <x v="1948"/>
    <x v="0"/>
  </r>
  <r>
    <x v="1950"/>
    <x v="1950"/>
    <x v="1948"/>
    <n v="48000"/>
    <x v="1332"/>
    <x v="0"/>
    <s v="US"/>
    <x v="0"/>
    <x v="1949"/>
    <x v="1950"/>
    <x v="1"/>
    <x v="343"/>
    <x v="0"/>
    <s v="technology/hardware"/>
    <x v="234"/>
    <x v="1383"/>
    <x v="2"/>
    <x v="30"/>
    <x v="1950"/>
    <x v="1949"/>
    <x v="0"/>
  </r>
  <r>
    <x v="1951"/>
    <x v="1951"/>
    <x v="1949"/>
    <n v="50000"/>
    <x v="1333"/>
    <x v="0"/>
    <s v="US"/>
    <x v="0"/>
    <x v="1950"/>
    <x v="1951"/>
    <x v="1"/>
    <x v="344"/>
    <x v="0"/>
    <s v="technology/hardware"/>
    <x v="197"/>
    <x v="1384"/>
    <x v="2"/>
    <x v="30"/>
    <x v="1951"/>
    <x v="1950"/>
    <x v="0"/>
  </r>
  <r>
    <x v="1952"/>
    <x v="1952"/>
    <x v="1950"/>
    <n v="35000"/>
    <x v="1334"/>
    <x v="0"/>
    <s v="CA"/>
    <x v="5"/>
    <x v="1951"/>
    <x v="1952"/>
    <x v="1"/>
    <x v="345"/>
    <x v="0"/>
    <s v="technology/hardware"/>
    <x v="45"/>
    <x v="1385"/>
    <x v="2"/>
    <x v="30"/>
    <x v="1952"/>
    <x v="1951"/>
    <x v="0"/>
  </r>
  <r>
    <x v="1953"/>
    <x v="1953"/>
    <x v="1951"/>
    <n v="15000"/>
    <x v="1335"/>
    <x v="0"/>
    <s v="US"/>
    <x v="0"/>
    <x v="1952"/>
    <x v="1953"/>
    <x v="1"/>
    <x v="206"/>
    <x v="0"/>
    <s v="technology/hardware"/>
    <x v="235"/>
    <x v="1386"/>
    <x v="2"/>
    <x v="30"/>
    <x v="1953"/>
    <x v="1952"/>
    <x v="0"/>
  </r>
  <r>
    <x v="1954"/>
    <x v="1954"/>
    <x v="1952"/>
    <n v="50000"/>
    <x v="1336"/>
    <x v="0"/>
    <s v="US"/>
    <x v="0"/>
    <x v="1953"/>
    <x v="1954"/>
    <x v="1"/>
    <x v="119"/>
    <x v="0"/>
    <s v="technology/hardware"/>
    <x v="236"/>
    <x v="1387"/>
    <x v="2"/>
    <x v="30"/>
    <x v="1954"/>
    <x v="1953"/>
    <x v="0"/>
  </r>
  <r>
    <x v="1955"/>
    <x v="1955"/>
    <x v="1953"/>
    <n v="42000"/>
    <x v="1337"/>
    <x v="0"/>
    <s v="US"/>
    <x v="0"/>
    <x v="1954"/>
    <x v="1955"/>
    <x v="1"/>
    <x v="126"/>
    <x v="0"/>
    <s v="technology/hardware"/>
    <x v="237"/>
    <x v="1388"/>
    <x v="2"/>
    <x v="30"/>
    <x v="1955"/>
    <x v="1954"/>
    <x v="0"/>
  </r>
  <r>
    <x v="1956"/>
    <x v="1956"/>
    <x v="1954"/>
    <n v="60000"/>
    <x v="1338"/>
    <x v="0"/>
    <s v="US"/>
    <x v="0"/>
    <x v="1955"/>
    <x v="1956"/>
    <x v="1"/>
    <x v="346"/>
    <x v="0"/>
    <s v="technology/hardware"/>
    <x v="238"/>
    <x v="1389"/>
    <x v="2"/>
    <x v="30"/>
    <x v="1956"/>
    <x v="1955"/>
    <x v="0"/>
  </r>
  <r>
    <x v="1957"/>
    <x v="1957"/>
    <x v="1955"/>
    <n v="30000"/>
    <x v="1339"/>
    <x v="0"/>
    <s v="US"/>
    <x v="0"/>
    <x v="1956"/>
    <x v="1957"/>
    <x v="1"/>
    <x v="347"/>
    <x v="0"/>
    <s v="technology/hardware"/>
    <x v="239"/>
    <x v="1390"/>
    <x v="2"/>
    <x v="30"/>
    <x v="1957"/>
    <x v="1956"/>
    <x v="0"/>
  </r>
  <r>
    <x v="1958"/>
    <x v="1958"/>
    <x v="1956"/>
    <n v="7000"/>
    <x v="1340"/>
    <x v="0"/>
    <s v="US"/>
    <x v="0"/>
    <x v="1957"/>
    <x v="1958"/>
    <x v="1"/>
    <x v="348"/>
    <x v="0"/>
    <s v="technology/hardware"/>
    <x v="240"/>
    <x v="1391"/>
    <x v="2"/>
    <x v="30"/>
    <x v="1958"/>
    <x v="1957"/>
    <x v="0"/>
  </r>
  <r>
    <x v="1959"/>
    <x v="1959"/>
    <x v="1957"/>
    <n v="10000"/>
    <x v="1341"/>
    <x v="0"/>
    <s v="US"/>
    <x v="0"/>
    <x v="1958"/>
    <x v="1959"/>
    <x v="1"/>
    <x v="349"/>
    <x v="0"/>
    <s v="technology/hardware"/>
    <x v="96"/>
    <x v="1392"/>
    <x v="2"/>
    <x v="30"/>
    <x v="1959"/>
    <x v="1958"/>
    <x v="0"/>
  </r>
  <r>
    <x v="1960"/>
    <x v="1960"/>
    <x v="1958"/>
    <n v="70000"/>
    <x v="1342"/>
    <x v="0"/>
    <s v="SE"/>
    <x v="9"/>
    <x v="1959"/>
    <x v="1960"/>
    <x v="1"/>
    <x v="51"/>
    <x v="0"/>
    <s v="technology/hardware"/>
    <x v="90"/>
    <x v="1393"/>
    <x v="2"/>
    <x v="30"/>
    <x v="1960"/>
    <x v="1959"/>
    <x v="0"/>
  </r>
  <r>
    <x v="1961"/>
    <x v="1961"/>
    <x v="1959"/>
    <n v="10000"/>
    <x v="1343"/>
    <x v="0"/>
    <s v="US"/>
    <x v="0"/>
    <x v="1960"/>
    <x v="1961"/>
    <x v="1"/>
    <x v="350"/>
    <x v="0"/>
    <s v="technology/hardware"/>
    <x v="241"/>
    <x v="1394"/>
    <x v="2"/>
    <x v="30"/>
    <x v="1961"/>
    <x v="1960"/>
    <x v="0"/>
  </r>
  <r>
    <x v="1962"/>
    <x v="1962"/>
    <x v="1960"/>
    <n v="10000"/>
    <x v="1344"/>
    <x v="0"/>
    <s v="US"/>
    <x v="0"/>
    <x v="1961"/>
    <x v="1962"/>
    <x v="1"/>
    <x v="351"/>
    <x v="0"/>
    <s v="technology/hardware"/>
    <x v="242"/>
    <x v="1395"/>
    <x v="2"/>
    <x v="30"/>
    <x v="1962"/>
    <x v="1961"/>
    <x v="0"/>
  </r>
  <r>
    <x v="1963"/>
    <x v="1963"/>
    <x v="1961"/>
    <n v="19000"/>
    <x v="1345"/>
    <x v="0"/>
    <s v="GB"/>
    <x v="1"/>
    <x v="1962"/>
    <x v="1963"/>
    <x v="1"/>
    <x v="242"/>
    <x v="0"/>
    <s v="technology/hardware"/>
    <x v="37"/>
    <x v="1396"/>
    <x v="2"/>
    <x v="30"/>
    <x v="1963"/>
    <x v="1962"/>
    <x v="0"/>
  </r>
  <r>
    <x v="1964"/>
    <x v="1964"/>
    <x v="1962"/>
    <n v="89200"/>
    <x v="1346"/>
    <x v="0"/>
    <s v="IT"/>
    <x v="3"/>
    <x v="1963"/>
    <x v="1964"/>
    <x v="1"/>
    <x v="352"/>
    <x v="0"/>
    <s v="technology/hardware"/>
    <x v="217"/>
    <x v="1397"/>
    <x v="2"/>
    <x v="30"/>
    <x v="1964"/>
    <x v="1963"/>
    <x v="0"/>
  </r>
  <r>
    <x v="1965"/>
    <x v="1965"/>
    <x v="1963"/>
    <n v="5000"/>
    <x v="1347"/>
    <x v="0"/>
    <s v="US"/>
    <x v="0"/>
    <x v="1964"/>
    <x v="1965"/>
    <x v="1"/>
    <x v="273"/>
    <x v="0"/>
    <s v="technology/hardware"/>
    <x v="243"/>
    <x v="1398"/>
    <x v="2"/>
    <x v="30"/>
    <x v="1965"/>
    <x v="1964"/>
    <x v="0"/>
  </r>
  <r>
    <x v="1966"/>
    <x v="1966"/>
    <x v="1964"/>
    <n v="100000"/>
    <x v="1348"/>
    <x v="0"/>
    <s v="US"/>
    <x v="0"/>
    <x v="1965"/>
    <x v="1966"/>
    <x v="1"/>
    <x v="353"/>
    <x v="0"/>
    <s v="technology/hardware"/>
    <x v="110"/>
    <x v="1399"/>
    <x v="2"/>
    <x v="30"/>
    <x v="1966"/>
    <x v="1965"/>
    <x v="0"/>
  </r>
  <r>
    <x v="1967"/>
    <x v="1967"/>
    <x v="1965"/>
    <n v="20000"/>
    <x v="1349"/>
    <x v="0"/>
    <s v="US"/>
    <x v="0"/>
    <x v="1966"/>
    <x v="1967"/>
    <x v="1"/>
    <x v="316"/>
    <x v="0"/>
    <s v="technology/hardware"/>
    <x v="244"/>
    <x v="1400"/>
    <x v="2"/>
    <x v="30"/>
    <x v="1967"/>
    <x v="1966"/>
    <x v="0"/>
  </r>
  <r>
    <x v="1968"/>
    <x v="1968"/>
    <x v="1966"/>
    <n v="50000"/>
    <x v="1350"/>
    <x v="0"/>
    <s v="US"/>
    <x v="0"/>
    <x v="1967"/>
    <x v="1968"/>
    <x v="1"/>
    <x v="354"/>
    <x v="0"/>
    <s v="technology/hardware"/>
    <x v="245"/>
    <x v="1401"/>
    <x v="2"/>
    <x v="30"/>
    <x v="1968"/>
    <x v="1967"/>
    <x v="0"/>
  </r>
  <r>
    <x v="1969"/>
    <x v="1969"/>
    <x v="1967"/>
    <n v="20000"/>
    <x v="1351"/>
    <x v="0"/>
    <s v="GB"/>
    <x v="1"/>
    <x v="1968"/>
    <x v="1969"/>
    <x v="1"/>
    <x v="355"/>
    <x v="0"/>
    <s v="technology/hardware"/>
    <x v="246"/>
    <x v="1402"/>
    <x v="2"/>
    <x v="30"/>
    <x v="1969"/>
    <x v="1968"/>
    <x v="0"/>
  </r>
  <r>
    <x v="1970"/>
    <x v="1970"/>
    <x v="1968"/>
    <n v="5000"/>
    <x v="1352"/>
    <x v="0"/>
    <s v="US"/>
    <x v="0"/>
    <x v="1969"/>
    <x v="1970"/>
    <x v="1"/>
    <x v="356"/>
    <x v="0"/>
    <s v="technology/hardware"/>
    <x v="247"/>
    <x v="1403"/>
    <x v="2"/>
    <x v="30"/>
    <x v="1970"/>
    <x v="1969"/>
    <x v="0"/>
  </r>
  <r>
    <x v="1971"/>
    <x v="1971"/>
    <x v="1969"/>
    <n v="400000"/>
    <x v="1353"/>
    <x v="0"/>
    <s v="US"/>
    <x v="0"/>
    <x v="1970"/>
    <x v="1971"/>
    <x v="1"/>
    <x v="357"/>
    <x v="0"/>
    <s v="technology/hardware"/>
    <x v="222"/>
    <x v="1404"/>
    <x v="2"/>
    <x v="30"/>
    <x v="1971"/>
    <x v="1970"/>
    <x v="0"/>
  </r>
  <r>
    <x v="1972"/>
    <x v="1972"/>
    <x v="1970"/>
    <n v="2500"/>
    <x v="1354"/>
    <x v="0"/>
    <s v="US"/>
    <x v="0"/>
    <x v="1971"/>
    <x v="1972"/>
    <x v="1"/>
    <x v="146"/>
    <x v="0"/>
    <s v="technology/hardware"/>
    <x v="248"/>
    <x v="1405"/>
    <x v="2"/>
    <x v="30"/>
    <x v="1972"/>
    <x v="1971"/>
    <x v="0"/>
  </r>
  <r>
    <x v="1973"/>
    <x v="1973"/>
    <x v="1971"/>
    <n v="198000"/>
    <x v="1355"/>
    <x v="0"/>
    <s v="US"/>
    <x v="0"/>
    <x v="1972"/>
    <x v="1973"/>
    <x v="1"/>
    <x v="358"/>
    <x v="0"/>
    <s v="technology/hardware"/>
    <x v="249"/>
    <x v="1406"/>
    <x v="2"/>
    <x v="30"/>
    <x v="1973"/>
    <x v="1972"/>
    <x v="0"/>
  </r>
  <r>
    <x v="1974"/>
    <x v="1974"/>
    <x v="1972"/>
    <n v="20000"/>
    <x v="1356"/>
    <x v="0"/>
    <s v="GB"/>
    <x v="1"/>
    <x v="1973"/>
    <x v="1974"/>
    <x v="1"/>
    <x v="359"/>
    <x v="0"/>
    <s v="technology/hardware"/>
    <x v="250"/>
    <x v="1407"/>
    <x v="2"/>
    <x v="30"/>
    <x v="1974"/>
    <x v="1973"/>
    <x v="0"/>
  </r>
  <r>
    <x v="1975"/>
    <x v="1975"/>
    <x v="1973"/>
    <n v="16000"/>
    <x v="1357"/>
    <x v="0"/>
    <s v="US"/>
    <x v="0"/>
    <x v="1974"/>
    <x v="1975"/>
    <x v="1"/>
    <x v="35"/>
    <x v="0"/>
    <s v="technology/hardware"/>
    <x v="251"/>
    <x v="1408"/>
    <x v="2"/>
    <x v="30"/>
    <x v="1975"/>
    <x v="1974"/>
    <x v="0"/>
  </r>
  <r>
    <x v="1976"/>
    <x v="1976"/>
    <x v="1974"/>
    <n v="4000"/>
    <x v="1358"/>
    <x v="0"/>
    <s v="GB"/>
    <x v="1"/>
    <x v="1975"/>
    <x v="1976"/>
    <x v="1"/>
    <x v="360"/>
    <x v="0"/>
    <s v="technology/hardware"/>
    <x v="252"/>
    <x v="1409"/>
    <x v="2"/>
    <x v="30"/>
    <x v="1976"/>
    <x v="1975"/>
    <x v="0"/>
  </r>
  <r>
    <x v="1977"/>
    <x v="1977"/>
    <x v="1975"/>
    <n v="50000"/>
    <x v="1359"/>
    <x v="0"/>
    <s v="US"/>
    <x v="0"/>
    <x v="1976"/>
    <x v="1977"/>
    <x v="1"/>
    <x v="361"/>
    <x v="0"/>
    <s v="technology/hardware"/>
    <x v="253"/>
    <x v="1410"/>
    <x v="2"/>
    <x v="30"/>
    <x v="1977"/>
    <x v="1976"/>
    <x v="0"/>
  </r>
  <r>
    <x v="1978"/>
    <x v="1978"/>
    <x v="1976"/>
    <n v="50000"/>
    <x v="1360"/>
    <x v="0"/>
    <s v="US"/>
    <x v="0"/>
    <x v="1977"/>
    <x v="1978"/>
    <x v="1"/>
    <x v="362"/>
    <x v="0"/>
    <s v="technology/hardware"/>
    <x v="254"/>
    <x v="1411"/>
    <x v="2"/>
    <x v="30"/>
    <x v="1978"/>
    <x v="1977"/>
    <x v="0"/>
  </r>
  <r>
    <x v="1979"/>
    <x v="1979"/>
    <x v="1977"/>
    <n v="200000"/>
    <x v="1361"/>
    <x v="0"/>
    <s v="US"/>
    <x v="0"/>
    <x v="1978"/>
    <x v="1979"/>
    <x v="1"/>
    <x v="363"/>
    <x v="0"/>
    <s v="technology/hardware"/>
    <x v="41"/>
    <x v="1412"/>
    <x v="2"/>
    <x v="30"/>
    <x v="1979"/>
    <x v="1978"/>
    <x v="0"/>
  </r>
  <r>
    <x v="1980"/>
    <x v="1980"/>
    <x v="1978"/>
    <n v="50000"/>
    <x v="1362"/>
    <x v="0"/>
    <s v="DE"/>
    <x v="3"/>
    <x v="1979"/>
    <x v="1980"/>
    <x v="1"/>
    <x v="364"/>
    <x v="0"/>
    <s v="technology/hardware"/>
    <x v="255"/>
    <x v="1413"/>
    <x v="2"/>
    <x v="30"/>
    <x v="1980"/>
    <x v="1979"/>
    <x v="0"/>
  </r>
  <r>
    <x v="1981"/>
    <x v="1981"/>
    <x v="1979"/>
    <n v="7500"/>
    <x v="1363"/>
    <x v="2"/>
    <s v="CA"/>
    <x v="5"/>
    <x v="1980"/>
    <x v="1981"/>
    <x v="0"/>
    <x v="8"/>
    <x v="1"/>
    <s v="photography/people"/>
    <x v="62"/>
    <x v="1414"/>
    <x v="8"/>
    <x v="31"/>
    <x v="1981"/>
    <x v="1980"/>
    <x v="0"/>
  </r>
  <r>
    <x v="1982"/>
    <x v="1982"/>
    <x v="1980"/>
    <n v="180000"/>
    <x v="117"/>
    <x v="2"/>
    <s v="HK"/>
    <x v="6"/>
    <x v="1981"/>
    <x v="1982"/>
    <x v="0"/>
    <x v="78"/>
    <x v="1"/>
    <s v="photography/people"/>
    <x v="50"/>
    <x v="121"/>
    <x v="8"/>
    <x v="31"/>
    <x v="1982"/>
    <x v="1981"/>
    <x v="0"/>
  </r>
  <r>
    <x v="1983"/>
    <x v="1983"/>
    <x v="1981"/>
    <n v="33000"/>
    <x v="1364"/>
    <x v="2"/>
    <s v="US"/>
    <x v="0"/>
    <x v="1982"/>
    <x v="1983"/>
    <x v="0"/>
    <x v="38"/>
    <x v="1"/>
    <s v="photography/people"/>
    <x v="65"/>
    <x v="1415"/>
    <x v="8"/>
    <x v="31"/>
    <x v="1983"/>
    <x v="1982"/>
    <x v="0"/>
  </r>
  <r>
    <x v="1984"/>
    <x v="1984"/>
    <x v="1982"/>
    <n v="15000"/>
    <x v="1365"/>
    <x v="2"/>
    <s v="US"/>
    <x v="0"/>
    <x v="1983"/>
    <x v="1984"/>
    <x v="0"/>
    <x v="63"/>
    <x v="1"/>
    <s v="photography/people"/>
    <x v="70"/>
    <x v="1416"/>
    <x v="8"/>
    <x v="31"/>
    <x v="1984"/>
    <x v="1983"/>
    <x v="0"/>
  </r>
  <r>
    <x v="1985"/>
    <x v="1985"/>
    <x v="1983"/>
    <n v="1600"/>
    <x v="152"/>
    <x v="2"/>
    <s v="GB"/>
    <x v="1"/>
    <x v="1984"/>
    <x v="1985"/>
    <x v="0"/>
    <x v="80"/>
    <x v="1"/>
    <s v="photography/people"/>
    <x v="56"/>
    <x v="786"/>
    <x v="8"/>
    <x v="31"/>
    <x v="1985"/>
    <x v="1984"/>
    <x v="0"/>
  </r>
  <r>
    <x v="1986"/>
    <x v="1986"/>
    <x v="1984"/>
    <n v="2000"/>
    <x v="116"/>
    <x v="2"/>
    <s v="GB"/>
    <x v="1"/>
    <x v="1985"/>
    <x v="1986"/>
    <x v="0"/>
    <x v="29"/>
    <x v="1"/>
    <s v="photography/people"/>
    <x v="50"/>
    <x v="120"/>
    <x v="8"/>
    <x v="31"/>
    <x v="1986"/>
    <x v="1985"/>
    <x v="0"/>
  </r>
  <r>
    <x v="1987"/>
    <x v="1987"/>
    <x v="1985"/>
    <n v="5500"/>
    <x v="1366"/>
    <x v="2"/>
    <s v="GB"/>
    <x v="1"/>
    <x v="1986"/>
    <x v="1987"/>
    <x v="0"/>
    <x v="33"/>
    <x v="1"/>
    <s v="photography/people"/>
    <x v="72"/>
    <x v="1417"/>
    <x v="8"/>
    <x v="31"/>
    <x v="1987"/>
    <x v="1986"/>
    <x v="0"/>
  </r>
  <r>
    <x v="1988"/>
    <x v="1988"/>
    <x v="1986"/>
    <n v="6000"/>
    <x v="379"/>
    <x v="2"/>
    <s v="US"/>
    <x v="0"/>
    <x v="1987"/>
    <x v="1988"/>
    <x v="0"/>
    <x v="29"/>
    <x v="1"/>
    <s v="photography/people"/>
    <x v="50"/>
    <x v="380"/>
    <x v="8"/>
    <x v="31"/>
    <x v="1988"/>
    <x v="1987"/>
    <x v="0"/>
  </r>
  <r>
    <x v="1989"/>
    <x v="1989"/>
    <x v="1987"/>
    <n v="5000"/>
    <x v="155"/>
    <x v="2"/>
    <s v="US"/>
    <x v="0"/>
    <x v="1988"/>
    <x v="1989"/>
    <x v="0"/>
    <x v="29"/>
    <x v="1"/>
    <s v="photography/people"/>
    <x v="60"/>
    <x v="73"/>
    <x v="8"/>
    <x v="31"/>
    <x v="1989"/>
    <x v="1988"/>
    <x v="0"/>
  </r>
  <r>
    <x v="1990"/>
    <x v="1990"/>
    <x v="1988"/>
    <n v="3000"/>
    <x v="1238"/>
    <x v="2"/>
    <s v="US"/>
    <x v="0"/>
    <x v="1989"/>
    <x v="1990"/>
    <x v="0"/>
    <x v="81"/>
    <x v="1"/>
    <s v="photography/people"/>
    <x v="123"/>
    <x v="1418"/>
    <x v="8"/>
    <x v="31"/>
    <x v="1990"/>
    <x v="1989"/>
    <x v="0"/>
  </r>
  <r>
    <x v="1991"/>
    <x v="1991"/>
    <x v="1989"/>
    <n v="2000"/>
    <x v="133"/>
    <x v="2"/>
    <s v="US"/>
    <x v="0"/>
    <x v="1990"/>
    <x v="1991"/>
    <x v="0"/>
    <x v="83"/>
    <x v="1"/>
    <s v="photography/people"/>
    <x v="113"/>
    <x v="646"/>
    <x v="8"/>
    <x v="31"/>
    <x v="1991"/>
    <x v="1990"/>
    <x v="0"/>
  </r>
  <r>
    <x v="1992"/>
    <x v="1992"/>
    <x v="1990"/>
    <n v="1500"/>
    <x v="369"/>
    <x v="2"/>
    <s v="US"/>
    <x v="0"/>
    <x v="1991"/>
    <x v="1992"/>
    <x v="0"/>
    <x v="84"/>
    <x v="1"/>
    <s v="photography/people"/>
    <x v="50"/>
    <x v="120"/>
    <x v="8"/>
    <x v="31"/>
    <x v="1992"/>
    <x v="1991"/>
    <x v="0"/>
  </r>
  <r>
    <x v="1993"/>
    <x v="1993"/>
    <x v="1991"/>
    <n v="2000"/>
    <x v="117"/>
    <x v="2"/>
    <s v="GB"/>
    <x v="1"/>
    <x v="1992"/>
    <x v="1993"/>
    <x v="0"/>
    <x v="78"/>
    <x v="1"/>
    <s v="photography/people"/>
    <x v="50"/>
    <x v="121"/>
    <x v="8"/>
    <x v="31"/>
    <x v="1993"/>
    <x v="1992"/>
    <x v="0"/>
  </r>
  <r>
    <x v="1994"/>
    <x v="1994"/>
    <x v="1992"/>
    <n v="3200"/>
    <x v="117"/>
    <x v="2"/>
    <s v="US"/>
    <x v="0"/>
    <x v="1993"/>
    <x v="1994"/>
    <x v="0"/>
    <x v="78"/>
    <x v="1"/>
    <s v="photography/people"/>
    <x v="50"/>
    <x v="121"/>
    <x v="8"/>
    <x v="31"/>
    <x v="1994"/>
    <x v="1993"/>
    <x v="0"/>
  </r>
  <r>
    <x v="1995"/>
    <x v="1995"/>
    <x v="1993"/>
    <n v="1000"/>
    <x v="1367"/>
    <x v="2"/>
    <s v="CA"/>
    <x v="5"/>
    <x v="1994"/>
    <x v="1995"/>
    <x v="0"/>
    <x v="83"/>
    <x v="1"/>
    <s v="photography/people"/>
    <x v="59"/>
    <x v="433"/>
    <x v="8"/>
    <x v="31"/>
    <x v="1995"/>
    <x v="1994"/>
    <x v="0"/>
  </r>
  <r>
    <x v="1996"/>
    <x v="1996"/>
    <x v="1994"/>
    <n v="133800"/>
    <x v="117"/>
    <x v="2"/>
    <s v="US"/>
    <x v="0"/>
    <x v="1995"/>
    <x v="1996"/>
    <x v="0"/>
    <x v="78"/>
    <x v="1"/>
    <s v="photography/people"/>
    <x v="50"/>
    <x v="121"/>
    <x v="8"/>
    <x v="31"/>
    <x v="1996"/>
    <x v="1995"/>
    <x v="0"/>
  </r>
  <r>
    <x v="1997"/>
    <x v="1997"/>
    <x v="1995"/>
    <n v="6500"/>
    <x v="117"/>
    <x v="2"/>
    <s v="US"/>
    <x v="0"/>
    <x v="1996"/>
    <x v="1997"/>
    <x v="0"/>
    <x v="78"/>
    <x v="1"/>
    <s v="photography/people"/>
    <x v="50"/>
    <x v="121"/>
    <x v="8"/>
    <x v="31"/>
    <x v="1997"/>
    <x v="1996"/>
    <x v="0"/>
  </r>
  <r>
    <x v="1998"/>
    <x v="1998"/>
    <x v="1996"/>
    <n v="2500"/>
    <x v="1368"/>
    <x v="2"/>
    <s v="US"/>
    <x v="0"/>
    <x v="1997"/>
    <x v="1998"/>
    <x v="0"/>
    <x v="83"/>
    <x v="1"/>
    <s v="photography/people"/>
    <x v="73"/>
    <x v="1419"/>
    <x v="8"/>
    <x v="31"/>
    <x v="1998"/>
    <x v="1997"/>
    <x v="0"/>
  </r>
  <r>
    <x v="1999"/>
    <x v="1999"/>
    <x v="1997"/>
    <n v="31000"/>
    <x v="1369"/>
    <x v="2"/>
    <s v="GB"/>
    <x v="1"/>
    <x v="1998"/>
    <x v="1999"/>
    <x v="0"/>
    <x v="63"/>
    <x v="1"/>
    <s v="photography/people"/>
    <x v="60"/>
    <x v="1420"/>
    <x v="8"/>
    <x v="31"/>
    <x v="1999"/>
    <x v="1998"/>
    <x v="0"/>
  </r>
  <r>
    <x v="2000"/>
    <x v="2000"/>
    <x v="1998"/>
    <n v="5000"/>
    <x v="1370"/>
    <x v="2"/>
    <s v="CA"/>
    <x v="5"/>
    <x v="1999"/>
    <x v="2000"/>
    <x v="0"/>
    <x v="20"/>
    <x v="1"/>
    <s v="photography/people"/>
    <x v="55"/>
    <x v="380"/>
    <x v="8"/>
    <x v="31"/>
    <x v="2000"/>
    <x v="1999"/>
    <x v="0"/>
  </r>
  <r>
    <x v="2001"/>
    <x v="2001"/>
    <x v="1999"/>
    <n v="55000"/>
    <x v="1371"/>
    <x v="0"/>
    <s v="DE"/>
    <x v="3"/>
    <x v="2000"/>
    <x v="2001"/>
    <x v="1"/>
    <x v="365"/>
    <x v="0"/>
    <s v="technology/hardware"/>
    <x v="256"/>
    <x v="1421"/>
    <x v="2"/>
    <x v="30"/>
    <x v="2001"/>
    <x v="2000"/>
    <x v="0"/>
  </r>
  <r>
    <x v="2002"/>
    <x v="2002"/>
    <x v="2000"/>
    <n v="50000"/>
    <x v="1372"/>
    <x v="0"/>
    <s v="US"/>
    <x v="0"/>
    <x v="2001"/>
    <x v="2002"/>
    <x v="1"/>
    <x v="366"/>
    <x v="0"/>
    <s v="technology/hardware"/>
    <x v="257"/>
    <x v="1422"/>
    <x v="2"/>
    <x v="30"/>
    <x v="2002"/>
    <x v="2001"/>
    <x v="0"/>
  </r>
  <r>
    <x v="2003"/>
    <x v="2003"/>
    <x v="2001"/>
    <n v="500"/>
    <x v="1373"/>
    <x v="0"/>
    <s v="US"/>
    <x v="0"/>
    <x v="2002"/>
    <x v="2003"/>
    <x v="1"/>
    <x v="57"/>
    <x v="0"/>
    <s v="technology/hardware"/>
    <x v="258"/>
    <x v="1423"/>
    <x v="2"/>
    <x v="30"/>
    <x v="2003"/>
    <x v="2002"/>
    <x v="0"/>
  </r>
  <r>
    <x v="2004"/>
    <x v="2004"/>
    <x v="2002"/>
    <n v="50000"/>
    <x v="1374"/>
    <x v="0"/>
    <s v="US"/>
    <x v="0"/>
    <x v="2003"/>
    <x v="2004"/>
    <x v="1"/>
    <x v="178"/>
    <x v="0"/>
    <s v="technology/hardware"/>
    <x v="259"/>
    <x v="1424"/>
    <x v="2"/>
    <x v="30"/>
    <x v="2004"/>
    <x v="2003"/>
    <x v="0"/>
  </r>
  <r>
    <x v="2005"/>
    <x v="2005"/>
    <x v="2003"/>
    <n v="30000"/>
    <x v="1375"/>
    <x v="0"/>
    <s v="US"/>
    <x v="0"/>
    <x v="2004"/>
    <x v="2005"/>
    <x v="1"/>
    <x v="277"/>
    <x v="0"/>
    <s v="technology/hardware"/>
    <x v="39"/>
    <x v="1425"/>
    <x v="2"/>
    <x v="30"/>
    <x v="2005"/>
    <x v="2004"/>
    <x v="0"/>
  </r>
  <r>
    <x v="2006"/>
    <x v="2006"/>
    <x v="2004"/>
    <n v="50000"/>
    <x v="1376"/>
    <x v="0"/>
    <s v="US"/>
    <x v="0"/>
    <x v="2005"/>
    <x v="2006"/>
    <x v="1"/>
    <x v="175"/>
    <x v="0"/>
    <s v="technology/hardware"/>
    <x v="260"/>
    <x v="1426"/>
    <x v="2"/>
    <x v="30"/>
    <x v="2006"/>
    <x v="2005"/>
    <x v="0"/>
  </r>
  <r>
    <x v="2007"/>
    <x v="2007"/>
    <x v="2005"/>
    <n v="10000"/>
    <x v="1377"/>
    <x v="0"/>
    <s v="US"/>
    <x v="0"/>
    <x v="2006"/>
    <x v="2007"/>
    <x v="1"/>
    <x v="89"/>
    <x v="0"/>
    <s v="technology/hardware"/>
    <x v="31"/>
    <x v="1427"/>
    <x v="2"/>
    <x v="30"/>
    <x v="2007"/>
    <x v="2006"/>
    <x v="0"/>
  </r>
  <r>
    <x v="2008"/>
    <x v="2008"/>
    <x v="2006"/>
    <n v="1570.79"/>
    <x v="1378"/>
    <x v="0"/>
    <s v="US"/>
    <x v="0"/>
    <x v="2007"/>
    <x v="2008"/>
    <x v="1"/>
    <x v="14"/>
    <x v="0"/>
    <s v="technology/hardware"/>
    <x v="16"/>
    <x v="1428"/>
    <x v="2"/>
    <x v="30"/>
    <x v="2008"/>
    <x v="2007"/>
    <x v="0"/>
  </r>
  <r>
    <x v="2009"/>
    <x v="2009"/>
    <x v="2007"/>
    <n v="50000"/>
    <x v="1379"/>
    <x v="0"/>
    <s v="DE"/>
    <x v="3"/>
    <x v="2008"/>
    <x v="2009"/>
    <x v="1"/>
    <x v="367"/>
    <x v="0"/>
    <s v="technology/hardware"/>
    <x v="83"/>
    <x v="1429"/>
    <x v="2"/>
    <x v="30"/>
    <x v="2009"/>
    <x v="2008"/>
    <x v="0"/>
  </r>
  <r>
    <x v="2010"/>
    <x v="2010"/>
    <x v="2008"/>
    <n v="30000"/>
    <x v="1380"/>
    <x v="0"/>
    <s v="US"/>
    <x v="0"/>
    <x v="2009"/>
    <x v="2010"/>
    <x v="1"/>
    <x v="368"/>
    <x v="0"/>
    <s v="technology/hardware"/>
    <x v="261"/>
    <x v="1240"/>
    <x v="2"/>
    <x v="30"/>
    <x v="2010"/>
    <x v="2009"/>
    <x v="0"/>
  </r>
  <r>
    <x v="2011"/>
    <x v="2011"/>
    <x v="2009"/>
    <n v="50000"/>
    <x v="1381"/>
    <x v="0"/>
    <s v="AT"/>
    <x v="3"/>
    <x v="2010"/>
    <x v="2011"/>
    <x v="1"/>
    <x v="369"/>
    <x v="0"/>
    <s v="technology/hardware"/>
    <x v="262"/>
    <x v="1430"/>
    <x v="2"/>
    <x v="30"/>
    <x v="2011"/>
    <x v="2010"/>
    <x v="0"/>
  </r>
  <r>
    <x v="2012"/>
    <x v="2012"/>
    <x v="2010"/>
    <n v="5000"/>
    <x v="1382"/>
    <x v="0"/>
    <s v="US"/>
    <x v="0"/>
    <x v="2011"/>
    <x v="2012"/>
    <x v="1"/>
    <x v="275"/>
    <x v="0"/>
    <s v="technology/hardware"/>
    <x v="263"/>
    <x v="1431"/>
    <x v="2"/>
    <x v="30"/>
    <x v="2012"/>
    <x v="2011"/>
    <x v="0"/>
  </r>
  <r>
    <x v="2013"/>
    <x v="2013"/>
    <x v="2011"/>
    <n v="160000"/>
    <x v="1383"/>
    <x v="0"/>
    <s v="US"/>
    <x v="0"/>
    <x v="2012"/>
    <x v="2013"/>
    <x v="1"/>
    <x v="370"/>
    <x v="0"/>
    <s v="technology/hardware"/>
    <x v="264"/>
    <x v="1432"/>
    <x v="2"/>
    <x v="30"/>
    <x v="2013"/>
    <x v="2012"/>
    <x v="0"/>
  </r>
  <r>
    <x v="2014"/>
    <x v="2014"/>
    <x v="2012"/>
    <n v="30000"/>
    <x v="1384"/>
    <x v="0"/>
    <s v="US"/>
    <x v="0"/>
    <x v="2013"/>
    <x v="2014"/>
    <x v="1"/>
    <x v="371"/>
    <x v="0"/>
    <s v="technology/hardware"/>
    <x v="265"/>
    <x v="1433"/>
    <x v="2"/>
    <x v="30"/>
    <x v="2014"/>
    <x v="2013"/>
    <x v="0"/>
  </r>
  <r>
    <x v="2015"/>
    <x v="2015"/>
    <x v="2013"/>
    <n v="7200"/>
    <x v="1385"/>
    <x v="0"/>
    <s v="US"/>
    <x v="0"/>
    <x v="2014"/>
    <x v="2015"/>
    <x v="1"/>
    <x v="372"/>
    <x v="0"/>
    <s v="technology/hardware"/>
    <x v="40"/>
    <x v="1434"/>
    <x v="2"/>
    <x v="30"/>
    <x v="2015"/>
    <x v="2014"/>
    <x v="0"/>
  </r>
  <r>
    <x v="2016"/>
    <x v="2016"/>
    <x v="2014"/>
    <n v="10000"/>
    <x v="1386"/>
    <x v="0"/>
    <s v="US"/>
    <x v="0"/>
    <x v="2015"/>
    <x v="2016"/>
    <x v="1"/>
    <x v="373"/>
    <x v="0"/>
    <s v="technology/hardware"/>
    <x v="266"/>
    <x v="1435"/>
    <x v="2"/>
    <x v="30"/>
    <x v="2016"/>
    <x v="2015"/>
    <x v="0"/>
  </r>
  <r>
    <x v="2017"/>
    <x v="2017"/>
    <x v="2015"/>
    <n v="25000"/>
    <x v="1387"/>
    <x v="0"/>
    <s v="US"/>
    <x v="0"/>
    <x v="2016"/>
    <x v="2017"/>
    <x v="1"/>
    <x v="374"/>
    <x v="0"/>
    <s v="technology/hardware"/>
    <x v="105"/>
    <x v="1436"/>
    <x v="2"/>
    <x v="30"/>
    <x v="2017"/>
    <x v="2016"/>
    <x v="0"/>
  </r>
  <r>
    <x v="2018"/>
    <x v="2018"/>
    <x v="2016"/>
    <n v="65000"/>
    <x v="1388"/>
    <x v="0"/>
    <s v="IE"/>
    <x v="3"/>
    <x v="2017"/>
    <x v="2018"/>
    <x v="1"/>
    <x v="375"/>
    <x v="0"/>
    <s v="technology/hardware"/>
    <x v="21"/>
    <x v="1437"/>
    <x v="2"/>
    <x v="30"/>
    <x v="2018"/>
    <x v="2017"/>
    <x v="0"/>
  </r>
  <r>
    <x v="2019"/>
    <x v="2019"/>
    <x v="2017"/>
    <n v="40000"/>
    <x v="1389"/>
    <x v="0"/>
    <s v="US"/>
    <x v="0"/>
    <x v="2018"/>
    <x v="2019"/>
    <x v="1"/>
    <x v="376"/>
    <x v="0"/>
    <s v="technology/hardware"/>
    <x v="267"/>
    <x v="1438"/>
    <x v="2"/>
    <x v="30"/>
    <x v="2019"/>
    <x v="2018"/>
    <x v="0"/>
  </r>
  <r>
    <x v="2020"/>
    <x v="2020"/>
    <x v="2018"/>
    <n v="1500"/>
    <x v="1390"/>
    <x v="0"/>
    <s v="US"/>
    <x v="0"/>
    <x v="2019"/>
    <x v="2020"/>
    <x v="1"/>
    <x v="259"/>
    <x v="0"/>
    <s v="technology/hardware"/>
    <x v="268"/>
    <x v="1439"/>
    <x v="2"/>
    <x v="30"/>
    <x v="2020"/>
    <x v="2019"/>
    <x v="0"/>
  </r>
  <r>
    <x v="2021"/>
    <x v="2021"/>
    <x v="2019"/>
    <n v="5000"/>
    <x v="1391"/>
    <x v="0"/>
    <s v="US"/>
    <x v="0"/>
    <x v="2020"/>
    <x v="2021"/>
    <x v="1"/>
    <x v="195"/>
    <x v="0"/>
    <s v="technology/hardware"/>
    <x v="269"/>
    <x v="1440"/>
    <x v="2"/>
    <x v="30"/>
    <x v="2021"/>
    <x v="2020"/>
    <x v="0"/>
  </r>
  <r>
    <x v="2022"/>
    <x v="2022"/>
    <x v="2020"/>
    <n v="100000"/>
    <x v="1392"/>
    <x v="0"/>
    <s v="US"/>
    <x v="0"/>
    <x v="2021"/>
    <x v="2022"/>
    <x v="1"/>
    <x v="166"/>
    <x v="0"/>
    <s v="technology/hardware"/>
    <x v="105"/>
    <x v="1441"/>
    <x v="2"/>
    <x v="30"/>
    <x v="2022"/>
    <x v="2021"/>
    <x v="0"/>
  </r>
  <r>
    <x v="2023"/>
    <x v="2023"/>
    <x v="2021"/>
    <n v="100000"/>
    <x v="1393"/>
    <x v="0"/>
    <s v="US"/>
    <x v="0"/>
    <x v="2022"/>
    <x v="2023"/>
    <x v="1"/>
    <x v="377"/>
    <x v="0"/>
    <s v="technology/hardware"/>
    <x v="164"/>
    <x v="1442"/>
    <x v="2"/>
    <x v="30"/>
    <x v="2023"/>
    <x v="2022"/>
    <x v="0"/>
  </r>
  <r>
    <x v="2024"/>
    <x v="2024"/>
    <x v="2022"/>
    <n v="4000"/>
    <x v="1394"/>
    <x v="0"/>
    <s v="US"/>
    <x v="0"/>
    <x v="2023"/>
    <x v="2024"/>
    <x v="1"/>
    <x v="217"/>
    <x v="0"/>
    <s v="technology/hardware"/>
    <x v="270"/>
    <x v="1443"/>
    <x v="2"/>
    <x v="30"/>
    <x v="2024"/>
    <x v="2023"/>
    <x v="0"/>
  </r>
  <r>
    <x v="2025"/>
    <x v="2025"/>
    <x v="2023"/>
    <n v="80000"/>
    <x v="1395"/>
    <x v="0"/>
    <s v="DE"/>
    <x v="3"/>
    <x v="2024"/>
    <x v="2025"/>
    <x v="1"/>
    <x v="378"/>
    <x v="0"/>
    <s v="technology/hardware"/>
    <x v="234"/>
    <x v="1444"/>
    <x v="2"/>
    <x v="30"/>
    <x v="2025"/>
    <x v="2024"/>
    <x v="0"/>
  </r>
  <r>
    <x v="2026"/>
    <x v="2026"/>
    <x v="2024"/>
    <n v="25000"/>
    <x v="1396"/>
    <x v="0"/>
    <s v="US"/>
    <x v="0"/>
    <x v="2025"/>
    <x v="2026"/>
    <x v="1"/>
    <x v="379"/>
    <x v="0"/>
    <s v="technology/hardware"/>
    <x v="18"/>
    <x v="1445"/>
    <x v="2"/>
    <x v="30"/>
    <x v="2026"/>
    <x v="2025"/>
    <x v="0"/>
  </r>
  <r>
    <x v="2027"/>
    <x v="2027"/>
    <x v="2025"/>
    <n v="100000"/>
    <x v="1397"/>
    <x v="0"/>
    <s v="US"/>
    <x v="0"/>
    <x v="2026"/>
    <x v="2027"/>
    <x v="1"/>
    <x v="380"/>
    <x v="0"/>
    <s v="technology/hardware"/>
    <x v="28"/>
    <x v="1446"/>
    <x v="2"/>
    <x v="30"/>
    <x v="2027"/>
    <x v="2026"/>
    <x v="0"/>
  </r>
  <r>
    <x v="2028"/>
    <x v="2028"/>
    <x v="2026"/>
    <n v="3000"/>
    <x v="1398"/>
    <x v="0"/>
    <s v="US"/>
    <x v="0"/>
    <x v="2027"/>
    <x v="2028"/>
    <x v="1"/>
    <x v="1"/>
    <x v="0"/>
    <s v="technology/hardware"/>
    <x v="9"/>
    <x v="1447"/>
    <x v="2"/>
    <x v="30"/>
    <x v="2028"/>
    <x v="2027"/>
    <x v="0"/>
  </r>
  <r>
    <x v="2029"/>
    <x v="2029"/>
    <x v="2027"/>
    <n v="2500"/>
    <x v="1399"/>
    <x v="0"/>
    <s v="US"/>
    <x v="0"/>
    <x v="2028"/>
    <x v="2029"/>
    <x v="1"/>
    <x v="225"/>
    <x v="0"/>
    <s v="technology/hardware"/>
    <x v="271"/>
    <x v="1448"/>
    <x v="2"/>
    <x v="30"/>
    <x v="2029"/>
    <x v="2028"/>
    <x v="0"/>
  </r>
  <r>
    <x v="2030"/>
    <x v="2030"/>
    <x v="2028"/>
    <n v="32768"/>
    <x v="1400"/>
    <x v="0"/>
    <s v="GB"/>
    <x v="1"/>
    <x v="2029"/>
    <x v="2030"/>
    <x v="1"/>
    <x v="381"/>
    <x v="0"/>
    <s v="technology/hardware"/>
    <x v="235"/>
    <x v="1449"/>
    <x v="2"/>
    <x v="30"/>
    <x v="2030"/>
    <x v="2029"/>
    <x v="0"/>
  </r>
  <r>
    <x v="2031"/>
    <x v="2031"/>
    <x v="2029"/>
    <n v="50000"/>
    <x v="1401"/>
    <x v="0"/>
    <s v="NL"/>
    <x v="3"/>
    <x v="2030"/>
    <x v="2031"/>
    <x v="1"/>
    <x v="278"/>
    <x v="0"/>
    <s v="technology/hardware"/>
    <x v="28"/>
    <x v="1450"/>
    <x v="2"/>
    <x v="30"/>
    <x v="2031"/>
    <x v="2030"/>
    <x v="0"/>
  </r>
  <r>
    <x v="2032"/>
    <x v="2032"/>
    <x v="2030"/>
    <n v="25000"/>
    <x v="1402"/>
    <x v="0"/>
    <s v="US"/>
    <x v="0"/>
    <x v="2031"/>
    <x v="2032"/>
    <x v="1"/>
    <x v="382"/>
    <x v="0"/>
    <s v="technology/hardware"/>
    <x v="272"/>
    <x v="1451"/>
    <x v="2"/>
    <x v="30"/>
    <x v="2032"/>
    <x v="2031"/>
    <x v="0"/>
  </r>
  <r>
    <x v="2033"/>
    <x v="2033"/>
    <x v="2031"/>
    <n v="25000"/>
    <x v="1403"/>
    <x v="0"/>
    <s v="US"/>
    <x v="0"/>
    <x v="2032"/>
    <x v="2033"/>
    <x v="1"/>
    <x v="150"/>
    <x v="0"/>
    <s v="technology/hardware"/>
    <x v="99"/>
    <x v="1452"/>
    <x v="2"/>
    <x v="30"/>
    <x v="2033"/>
    <x v="2032"/>
    <x v="0"/>
  </r>
  <r>
    <x v="2034"/>
    <x v="2034"/>
    <x v="2032"/>
    <n v="78000"/>
    <x v="1404"/>
    <x v="0"/>
    <s v="US"/>
    <x v="0"/>
    <x v="2033"/>
    <x v="2034"/>
    <x v="1"/>
    <x v="278"/>
    <x v="0"/>
    <s v="technology/hardware"/>
    <x v="273"/>
    <x v="1453"/>
    <x v="2"/>
    <x v="30"/>
    <x v="2034"/>
    <x v="2033"/>
    <x v="0"/>
  </r>
  <r>
    <x v="2035"/>
    <x v="2035"/>
    <x v="2033"/>
    <n v="80000"/>
    <x v="1405"/>
    <x v="0"/>
    <s v="US"/>
    <x v="0"/>
    <x v="2034"/>
    <x v="2035"/>
    <x v="1"/>
    <x v="383"/>
    <x v="0"/>
    <s v="technology/hardware"/>
    <x v="185"/>
    <x v="1454"/>
    <x v="2"/>
    <x v="30"/>
    <x v="2035"/>
    <x v="2034"/>
    <x v="0"/>
  </r>
  <r>
    <x v="2036"/>
    <x v="2036"/>
    <x v="2034"/>
    <n v="30000"/>
    <x v="1406"/>
    <x v="0"/>
    <s v="US"/>
    <x v="0"/>
    <x v="2035"/>
    <x v="2036"/>
    <x v="1"/>
    <x v="384"/>
    <x v="0"/>
    <s v="technology/hardware"/>
    <x v="88"/>
    <x v="1455"/>
    <x v="2"/>
    <x v="30"/>
    <x v="2036"/>
    <x v="2035"/>
    <x v="0"/>
  </r>
  <r>
    <x v="2037"/>
    <x v="2037"/>
    <x v="2035"/>
    <n v="10000"/>
    <x v="1407"/>
    <x v="0"/>
    <s v="US"/>
    <x v="0"/>
    <x v="2036"/>
    <x v="2037"/>
    <x v="1"/>
    <x v="385"/>
    <x v="0"/>
    <s v="technology/hardware"/>
    <x v="126"/>
    <x v="1456"/>
    <x v="2"/>
    <x v="30"/>
    <x v="2037"/>
    <x v="2036"/>
    <x v="0"/>
  </r>
  <r>
    <x v="2038"/>
    <x v="2038"/>
    <x v="2036"/>
    <n v="8000"/>
    <x v="1408"/>
    <x v="0"/>
    <s v="GB"/>
    <x v="1"/>
    <x v="2037"/>
    <x v="2038"/>
    <x v="1"/>
    <x v="386"/>
    <x v="0"/>
    <s v="technology/hardware"/>
    <x v="274"/>
    <x v="1457"/>
    <x v="2"/>
    <x v="30"/>
    <x v="2038"/>
    <x v="2037"/>
    <x v="0"/>
  </r>
  <r>
    <x v="2039"/>
    <x v="2039"/>
    <x v="2037"/>
    <n v="125000"/>
    <x v="1409"/>
    <x v="0"/>
    <s v="US"/>
    <x v="0"/>
    <x v="2038"/>
    <x v="2039"/>
    <x v="1"/>
    <x v="169"/>
    <x v="0"/>
    <s v="technology/hardware"/>
    <x v="104"/>
    <x v="1458"/>
    <x v="2"/>
    <x v="30"/>
    <x v="2039"/>
    <x v="2038"/>
    <x v="0"/>
  </r>
  <r>
    <x v="2040"/>
    <x v="2040"/>
    <x v="2038"/>
    <n v="3000"/>
    <x v="1410"/>
    <x v="0"/>
    <s v="US"/>
    <x v="0"/>
    <x v="2039"/>
    <x v="2040"/>
    <x v="1"/>
    <x v="197"/>
    <x v="0"/>
    <s v="technology/hardware"/>
    <x v="260"/>
    <x v="1459"/>
    <x v="2"/>
    <x v="30"/>
    <x v="2040"/>
    <x v="2039"/>
    <x v="0"/>
  </r>
  <r>
    <x v="2041"/>
    <x v="2041"/>
    <x v="2039"/>
    <n v="9500"/>
    <x v="1411"/>
    <x v="0"/>
    <s v="US"/>
    <x v="0"/>
    <x v="2040"/>
    <x v="2041"/>
    <x v="0"/>
    <x v="148"/>
    <x v="0"/>
    <s v="technology/hardware"/>
    <x v="112"/>
    <x v="1460"/>
    <x v="2"/>
    <x v="30"/>
    <x v="2041"/>
    <x v="2040"/>
    <x v="0"/>
  </r>
  <r>
    <x v="2042"/>
    <x v="2042"/>
    <x v="2040"/>
    <n v="10000"/>
    <x v="1412"/>
    <x v="0"/>
    <s v="US"/>
    <x v="0"/>
    <x v="2041"/>
    <x v="2042"/>
    <x v="0"/>
    <x v="205"/>
    <x v="0"/>
    <s v="technology/hardware"/>
    <x v="39"/>
    <x v="1461"/>
    <x v="2"/>
    <x v="30"/>
    <x v="2042"/>
    <x v="2041"/>
    <x v="0"/>
  </r>
  <r>
    <x v="2043"/>
    <x v="2043"/>
    <x v="2041"/>
    <n v="1385"/>
    <x v="1413"/>
    <x v="0"/>
    <s v="US"/>
    <x v="0"/>
    <x v="2042"/>
    <x v="2043"/>
    <x v="0"/>
    <x v="189"/>
    <x v="0"/>
    <s v="technology/hardware"/>
    <x v="275"/>
    <x v="811"/>
    <x v="2"/>
    <x v="30"/>
    <x v="2043"/>
    <x v="2042"/>
    <x v="0"/>
  </r>
  <r>
    <x v="2044"/>
    <x v="2044"/>
    <x v="2042"/>
    <n v="15000"/>
    <x v="1414"/>
    <x v="0"/>
    <s v="US"/>
    <x v="0"/>
    <x v="2043"/>
    <x v="2044"/>
    <x v="0"/>
    <x v="387"/>
    <x v="0"/>
    <s v="technology/hardware"/>
    <x v="29"/>
    <x v="1462"/>
    <x v="2"/>
    <x v="30"/>
    <x v="2044"/>
    <x v="2043"/>
    <x v="0"/>
  </r>
  <r>
    <x v="2045"/>
    <x v="2045"/>
    <x v="2043"/>
    <n v="4900"/>
    <x v="1415"/>
    <x v="0"/>
    <s v="US"/>
    <x v="0"/>
    <x v="2044"/>
    <x v="2045"/>
    <x v="0"/>
    <x v="40"/>
    <x v="0"/>
    <s v="technology/hardware"/>
    <x v="276"/>
    <x v="1463"/>
    <x v="2"/>
    <x v="30"/>
    <x v="2045"/>
    <x v="2044"/>
    <x v="0"/>
  </r>
  <r>
    <x v="2046"/>
    <x v="2046"/>
    <x v="2044"/>
    <n v="10000"/>
    <x v="1416"/>
    <x v="0"/>
    <s v="US"/>
    <x v="0"/>
    <x v="2045"/>
    <x v="2046"/>
    <x v="0"/>
    <x v="37"/>
    <x v="0"/>
    <s v="technology/hardware"/>
    <x v="10"/>
    <x v="1464"/>
    <x v="2"/>
    <x v="30"/>
    <x v="2046"/>
    <x v="2045"/>
    <x v="0"/>
  </r>
  <r>
    <x v="2047"/>
    <x v="2047"/>
    <x v="2045"/>
    <n v="98000"/>
    <x v="1417"/>
    <x v="0"/>
    <s v="AU"/>
    <x v="2"/>
    <x v="2046"/>
    <x v="2047"/>
    <x v="0"/>
    <x v="388"/>
    <x v="0"/>
    <s v="technology/hardware"/>
    <x v="33"/>
    <x v="1465"/>
    <x v="2"/>
    <x v="30"/>
    <x v="2047"/>
    <x v="2046"/>
    <x v="0"/>
  </r>
  <r>
    <x v="2048"/>
    <x v="2048"/>
    <x v="2046"/>
    <n v="85000"/>
    <x v="1418"/>
    <x v="0"/>
    <s v="US"/>
    <x v="0"/>
    <x v="2047"/>
    <x v="2048"/>
    <x v="0"/>
    <x v="389"/>
    <x v="0"/>
    <s v="technology/hardware"/>
    <x v="34"/>
    <x v="1466"/>
    <x v="2"/>
    <x v="30"/>
    <x v="2048"/>
    <x v="2047"/>
    <x v="0"/>
  </r>
  <r>
    <x v="2049"/>
    <x v="2049"/>
    <x v="2047"/>
    <n v="50000"/>
    <x v="1419"/>
    <x v="0"/>
    <s v="GB"/>
    <x v="1"/>
    <x v="2048"/>
    <x v="2049"/>
    <x v="0"/>
    <x v="390"/>
    <x v="0"/>
    <s v="technology/hardware"/>
    <x v="28"/>
    <x v="1467"/>
    <x v="2"/>
    <x v="30"/>
    <x v="2049"/>
    <x v="2048"/>
    <x v="0"/>
  </r>
  <r>
    <x v="2050"/>
    <x v="2050"/>
    <x v="2048"/>
    <n v="10000"/>
    <x v="1420"/>
    <x v="0"/>
    <s v="US"/>
    <x v="0"/>
    <x v="2049"/>
    <x v="2050"/>
    <x v="0"/>
    <x v="203"/>
    <x v="0"/>
    <s v="technology/hardware"/>
    <x v="277"/>
    <x v="1468"/>
    <x v="2"/>
    <x v="30"/>
    <x v="2050"/>
    <x v="2049"/>
    <x v="0"/>
  </r>
  <r>
    <x v="2051"/>
    <x v="2051"/>
    <x v="2049"/>
    <n v="8000"/>
    <x v="1421"/>
    <x v="0"/>
    <s v="US"/>
    <x v="0"/>
    <x v="2050"/>
    <x v="2051"/>
    <x v="0"/>
    <x v="391"/>
    <x v="0"/>
    <s v="technology/hardware"/>
    <x v="22"/>
    <x v="1469"/>
    <x v="2"/>
    <x v="30"/>
    <x v="2051"/>
    <x v="2050"/>
    <x v="0"/>
  </r>
  <r>
    <x v="2052"/>
    <x v="2052"/>
    <x v="2050"/>
    <n v="50000"/>
    <x v="1422"/>
    <x v="0"/>
    <s v="US"/>
    <x v="0"/>
    <x v="2051"/>
    <x v="2052"/>
    <x v="0"/>
    <x v="392"/>
    <x v="0"/>
    <s v="technology/hardware"/>
    <x v="278"/>
    <x v="1470"/>
    <x v="2"/>
    <x v="30"/>
    <x v="2052"/>
    <x v="2051"/>
    <x v="0"/>
  </r>
  <r>
    <x v="2053"/>
    <x v="2053"/>
    <x v="2051"/>
    <n v="5000"/>
    <x v="766"/>
    <x v="0"/>
    <s v="US"/>
    <x v="0"/>
    <x v="2052"/>
    <x v="2053"/>
    <x v="0"/>
    <x v="212"/>
    <x v="0"/>
    <s v="technology/hardware"/>
    <x v="7"/>
    <x v="1471"/>
    <x v="2"/>
    <x v="30"/>
    <x v="2053"/>
    <x v="2052"/>
    <x v="0"/>
  </r>
  <r>
    <x v="2054"/>
    <x v="2054"/>
    <x v="2052"/>
    <n v="35000"/>
    <x v="1423"/>
    <x v="0"/>
    <s v="GB"/>
    <x v="1"/>
    <x v="2053"/>
    <x v="2054"/>
    <x v="0"/>
    <x v="393"/>
    <x v="0"/>
    <s v="technology/hardware"/>
    <x v="35"/>
    <x v="1472"/>
    <x v="2"/>
    <x v="30"/>
    <x v="2054"/>
    <x v="2053"/>
    <x v="0"/>
  </r>
  <r>
    <x v="2055"/>
    <x v="2055"/>
    <x v="2053"/>
    <n v="6000"/>
    <x v="1424"/>
    <x v="0"/>
    <s v="US"/>
    <x v="0"/>
    <x v="2054"/>
    <x v="2055"/>
    <x v="0"/>
    <x v="21"/>
    <x v="0"/>
    <s v="technology/hardware"/>
    <x v="23"/>
    <x v="1473"/>
    <x v="2"/>
    <x v="30"/>
    <x v="2055"/>
    <x v="2054"/>
    <x v="0"/>
  </r>
  <r>
    <x v="2056"/>
    <x v="2056"/>
    <x v="2054"/>
    <n v="50000"/>
    <x v="1425"/>
    <x v="0"/>
    <s v="US"/>
    <x v="0"/>
    <x v="2055"/>
    <x v="2056"/>
    <x v="0"/>
    <x v="394"/>
    <x v="0"/>
    <s v="technology/hardware"/>
    <x v="42"/>
    <x v="1474"/>
    <x v="2"/>
    <x v="30"/>
    <x v="2056"/>
    <x v="2055"/>
    <x v="0"/>
  </r>
  <r>
    <x v="2057"/>
    <x v="2057"/>
    <x v="2055"/>
    <n v="15000"/>
    <x v="1426"/>
    <x v="0"/>
    <s v="GB"/>
    <x v="1"/>
    <x v="2056"/>
    <x v="2057"/>
    <x v="0"/>
    <x v="395"/>
    <x v="0"/>
    <s v="technology/hardware"/>
    <x v="180"/>
    <x v="1475"/>
    <x v="2"/>
    <x v="30"/>
    <x v="2057"/>
    <x v="2056"/>
    <x v="0"/>
  </r>
  <r>
    <x v="2058"/>
    <x v="2058"/>
    <x v="2056"/>
    <n v="2560"/>
    <x v="1427"/>
    <x v="0"/>
    <s v="GB"/>
    <x v="1"/>
    <x v="2057"/>
    <x v="2058"/>
    <x v="0"/>
    <x v="396"/>
    <x v="0"/>
    <s v="technology/hardware"/>
    <x v="239"/>
    <x v="1476"/>
    <x v="2"/>
    <x v="30"/>
    <x v="2058"/>
    <x v="2057"/>
    <x v="0"/>
  </r>
  <r>
    <x v="2059"/>
    <x v="2059"/>
    <x v="2057"/>
    <n v="30000"/>
    <x v="1428"/>
    <x v="0"/>
    <s v="US"/>
    <x v="0"/>
    <x v="2058"/>
    <x v="2059"/>
    <x v="0"/>
    <x v="269"/>
    <x v="0"/>
    <s v="technology/hardware"/>
    <x v="1"/>
    <x v="1477"/>
    <x v="2"/>
    <x v="30"/>
    <x v="2059"/>
    <x v="2058"/>
    <x v="0"/>
  </r>
  <r>
    <x v="2060"/>
    <x v="2060"/>
    <x v="2058"/>
    <n v="25000"/>
    <x v="1429"/>
    <x v="0"/>
    <s v="US"/>
    <x v="0"/>
    <x v="2059"/>
    <x v="2060"/>
    <x v="0"/>
    <x v="397"/>
    <x v="0"/>
    <s v="technology/hardware"/>
    <x v="279"/>
    <x v="1478"/>
    <x v="2"/>
    <x v="30"/>
    <x v="2060"/>
    <x v="2059"/>
    <x v="0"/>
  </r>
  <r>
    <x v="2061"/>
    <x v="2061"/>
    <x v="2059"/>
    <n v="5000"/>
    <x v="1430"/>
    <x v="0"/>
    <s v="US"/>
    <x v="0"/>
    <x v="2060"/>
    <x v="2061"/>
    <x v="0"/>
    <x v="2"/>
    <x v="0"/>
    <s v="technology/hardware"/>
    <x v="29"/>
    <x v="1479"/>
    <x v="2"/>
    <x v="30"/>
    <x v="2061"/>
    <x v="2060"/>
    <x v="0"/>
  </r>
  <r>
    <x v="2062"/>
    <x v="2062"/>
    <x v="2060"/>
    <n v="100000"/>
    <x v="1431"/>
    <x v="0"/>
    <s v="DK"/>
    <x v="7"/>
    <x v="2061"/>
    <x v="2062"/>
    <x v="0"/>
    <x v="398"/>
    <x v="0"/>
    <s v="technology/hardware"/>
    <x v="41"/>
    <x v="1480"/>
    <x v="2"/>
    <x v="30"/>
    <x v="2062"/>
    <x v="2061"/>
    <x v="0"/>
  </r>
  <r>
    <x v="2063"/>
    <x v="2063"/>
    <x v="2061"/>
    <n v="4000"/>
    <x v="1432"/>
    <x v="0"/>
    <s v="DE"/>
    <x v="3"/>
    <x v="2062"/>
    <x v="2063"/>
    <x v="0"/>
    <x v="72"/>
    <x v="0"/>
    <s v="technology/hardware"/>
    <x v="34"/>
    <x v="1481"/>
    <x v="2"/>
    <x v="30"/>
    <x v="2063"/>
    <x v="2062"/>
    <x v="0"/>
  </r>
  <r>
    <x v="2064"/>
    <x v="2064"/>
    <x v="2062"/>
    <n v="261962"/>
    <x v="1433"/>
    <x v="0"/>
    <s v="US"/>
    <x v="0"/>
    <x v="2063"/>
    <x v="2064"/>
    <x v="0"/>
    <x v="399"/>
    <x v="0"/>
    <s v="technology/hardware"/>
    <x v="87"/>
    <x v="344"/>
    <x v="2"/>
    <x v="30"/>
    <x v="2064"/>
    <x v="2063"/>
    <x v="0"/>
  </r>
  <r>
    <x v="2065"/>
    <x v="2065"/>
    <x v="2063"/>
    <n v="40000"/>
    <x v="1434"/>
    <x v="0"/>
    <s v="GB"/>
    <x v="1"/>
    <x v="2064"/>
    <x v="2065"/>
    <x v="0"/>
    <x v="400"/>
    <x v="0"/>
    <s v="technology/hardware"/>
    <x v="171"/>
    <x v="1482"/>
    <x v="2"/>
    <x v="30"/>
    <x v="2065"/>
    <x v="2064"/>
    <x v="0"/>
  </r>
  <r>
    <x v="2066"/>
    <x v="2066"/>
    <x v="2064"/>
    <n v="2000"/>
    <x v="1435"/>
    <x v="0"/>
    <s v="US"/>
    <x v="0"/>
    <x v="2065"/>
    <x v="2066"/>
    <x v="0"/>
    <x v="71"/>
    <x v="0"/>
    <s v="technology/hardware"/>
    <x v="198"/>
    <x v="1483"/>
    <x v="2"/>
    <x v="30"/>
    <x v="2066"/>
    <x v="2065"/>
    <x v="0"/>
  </r>
  <r>
    <x v="2067"/>
    <x v="2067"/>
    <x v="2065"/>
    <n v="495"/>
    <x v="1436"/>
    <x v="0"/>
    <s v="GB"/>
    <x v="1"/>
    <x v="2066"/>
    <x v="2067"/>
    <x v="0"/>
    <x v="73"/>
    <x v="0"/>
    <s v="technology/hardware"/>
    <x v="37"/>
    <x v="1484"/>
    <x v="2"/>
    <x v="30"/>
    <x v="2067"/>
    <x v="2066"/>
    <x v="0"/>
  </r>
  <r>
    <x v="2068"/>
    <x v="2068"/>
    <x v="2066"/>
    <n v="25000"/>
    <x v="1437"/>
    <x v="0"/>
    <s v="US"/>
    <x v="0"/>
    <x v="2067"/>
    <x v="2068"/>
    <x v="0"/>
    <x v="88"/>
    <x v="0"/>
    <s v="technology/hardware"/>
    <x v="2"/>
    <x v="1485"/>
    <x v="2"/>
    <x v="30"/>
    <x v="2068"/>
    <x v="2067"/>
    <x v="0"/>
  </r>
  <r>
    <x v="2069"/>
    <x v="2069"/>
    <x v="2067"/>
    <n v="50000"/>
    <x v="1438"/>
    <x v="0"/>
    <s v="US"/>
    <x v="0"/>
    <x v="2068"/>
    <x v="2069"/>
    <x v="0"/>
    <x v="40"/>
    <x v="0"/>
    <s v="technology/hardware"/>
    <x v="30"/>
    <x v="1486"/>
    <x v="2"/>
    <x v="30"/>
    <x v="2069"/>
    <x v="2068"/>
    <x v="0"/>
  </r>
  <r>
    <x v="2070"/>
    <x v="2070"/>
    <x v="2068"/>
    <n v="125000"/>
    <x v="1439"/>
    <x v="0"/>
    <s v="DE"/>
    <x v="3"/>
    <x v="2069"/>
    <x v="2070"/>
    <x v="0"/>
    <x v="401"/>
    <x v="0"/>
    <s v="technology/hardware"/>
    <x v="280"/>
    <x v="1487"/>
    <x v="2"/>
    <x v="30"/>
    <x v="2070"/>
    <x v="2069"/>
    <x v="0"/>
  </r>
  <r>
    <x v="2071"/>
    <x v="2071"/>
    <x v="2069"/>
    <n v="20000"/>
    <x v="1440"/>
    <x v="0"/>
    <s v="US"/>
    <x v="0"/>
    <x v="2070"/>
    <x v="2071"/>
    <x v="0"/>
    <x v="402"/>
    <x v="0"/>
    <s v="technology/hardware"/>
    <x v="269"/>
    <x v="1488"/>
    <x v="2"/>
    <x v="30"/>
    <x v="2071"/>
    <x v="2070"/>
    <x v="0"/>
  </r>
  <r>
    <x v="2072"/>
    <x v="2072"/>
    <x v="2070"/>
    <n v="71500"/>
    <x v="1441"/>
    <x v="0"/>
    <s v="US"/>
    <x v="0"/>
    <x v="2071"/>
    <x v="2072"/>
    <x v="0"/>
    <x v="403"/>
    <x v="0"/>
    <s v="technology/hardware"/>
    <x v="38"/>
    <x v="1489"/>
    <x v="2"/>
    <x v="30"/>
    <x v="2072"/>
    <x v="2071"/>
    <x v="0"/>
  </r>
  <r>
    <x v="2073"/>
    <x v="2073"/>
    <x v="2071"/>
    <n v="100000"/>
    <x v="1442"/>
    <x v="0"/>
    <s v="US"/>
    <x v="0"/>
    <x v="2072"/>
    <x v="2073"/>
    <x v="0"/>
    <x v="404"/>
    <x v="0"/>
    <s v="technology/hardware"/>
    <x v="42"/>
    <x v="1490"/>
    <x v="2"/>
    <x v="30"/>
    <x v="2073"/>
    <x v="2072"/>
    <x v="0"/>
  </r>
  <r>
    <x v="2074"/>
    <x v="2074"/>
    <x v="2072"/>
    <n v="600"/>
    <x v="1443"/>
    <x v="0"/>
    <s v="US"/>
    <x v="0"/>
    <x v="2073"/>
    <x v="2074"/>
    <x v="0"/>
    <x v="83"/>
    <x v="0"/>
    <s v="technology/hardware"/>
    <x v="33"/>
    <x v="1491"/>
    <x v="2"/>
    <x v="30"/>
    <x v="2074"/>
    <x v="2073"/>
    <x v="0"/>
  </r>
  <r>
    <x v="2075"/>
    <x v="2075"/>
    <x v="2073"/>
    <n v="9999"/>
    <x v="1444"/>
    <x v="0"/>
    <s v="US"/>
    <x v="0"/>
    <x v="2074"/>
    <x v="2075"/>
    <x v="0"/>
    <x v="405"/>
    <x v="0"/>
    <s v="technology/hardware"/>
    <x v="281"/>
    <x v="1492"/>
    <x v="2"/>
    <x v="30"/>
    <x v="2075"/>
    <x v="2074"/>
    <x v="0"/>
  </r>
  <r>
    <x v="2076"/>
    <x v="2076"/>
    <x v="2074"/>
    <n v="179000"/>
    <x v="1445"/>
    <x v="0"/>
    <s v="GB"/>
    <x v="1"/>
    <x v="2075"/>
    <x v="2076"/>
    <x v="0"/>
    <x v="406"/>
    <x v="0"/>
    <s v="technology/hardware"/>
    <x v="282"/>
    <x v="1493"/>
    <x v="2"/>
    <x v="30"/>
    <x v="2076"/>
    <x v="2075"/>
    <x v="0"/>
  </r>
  <r>
    <x v="2077"/>
    <x v="2077"/>
    <x v="2075"/>
    <n v="50000"/>
    <x v="1446"/>
    <x v="0"/>
    <s v="US"/>
    <x v="0"/>
    <x v="2076"/>
    <x v="2077"/>
    <x v="0"/>
    <x v="101"/>
    <x v="0"/>
    <s v="technology/hardware"/>
    <x v="31"/>
    <x v="1494"/>
    <x v="2"/>
    <x v="30"/>
    <x v="2077"/>
    <x v="2076"/>
    <x v="0"/>
  </r>
  <r>
    <x v="2078"/>
    <x v="2078"/>
    <x v="2076"/>
    <n v="20000"/>
    <x v="1447"/>
    <x v="0"/>
    <s v="ES"/>
    <x v="3"/>
    <x v="2077"/>
    <x v="2078"/>
    <x v="0"/>
    <x v="53"/>
    <x v="0"/>
    <s v="technology/hardware"/>
    <x v="26"/>
    <x v="1495"/>
    <x v="2"/>
    <x v="30"/>
    <x v="2078"/>
    <x v="2077"/>
    <x v="0"/>
  </r>
  <r>
    <x v="2079"/>
    <x v="2079"/>
    <x v="2077"/>
    <n v="10000"/>
    <x v="1448"/>
    <x v="0"/>
    <s v="GB"/>
    <x v="1"/>
    <x v="2078"/>
    <x v="2079"/>
    <x v="0"/>
    <x v="407"/>
    <x v="0"/>
    <s v="technology/hardware"/>
    <x v="283"/>
    <x v="1496"/>
    <x v="2"/>
    <x v="30"/>
    <x v="2079"/>
    <x v="2078"/>
    <x v="0"/>
  </r>
  <r>
    <x v="2080"/>
    <x v="2080"/>
    <x v="2078"/>
    <n v="1000"/>
    <x v="1449"/>
    <x v="0"/>
    <s v="US"/>
    <x v="0"/>
    <x v="2079"/>
    <x v="2080"/>
    <x v="0"/>
    <x v="133"/>
    <x v="0"/>
    <s v="technology/hardware"/>
    <x v="284"/>
    <x v="1497"/>
    <x v="2"/>
    <x v="30"/>
    <x v="2080"/>
    <x v="2079"/>
    <x v="0"/>
  </r>
  <r>
    <x v="2081"/>
    <x v="2081"/>
    <x v="2079"/>
    <n v="3500"/>
    <x v="1450"/>
    <x v="0"/>
    <s v="US"/>
    <x v="0"/>
    <x v="2080"/>
    <x v="2081"/>
    <x v="0"/>
    <x v="165"/>
    <x v="0"/>
    <s v="music/indie rock"/>
    <x v="41"/>
    <x v="1498"/>
    <x v="4"/>
    <x v="14"/>
    <x v="2081"/>
    <x v="2080"/>
    <x v="0"/>
  </r>
  <r>
    <x v="2082"/>
    <x v="2082"/>
    <x v="2080"/>
    <n v="1500"/>
    <x v="1451"/>
    <x v="0"/>
    <s v="US"/>
    <x v="0"/>
    <x v="2081"/>
    <x v="2082"/>
    <x v="0"/>
    <x v="44"/>
    <x v="0"/>
    <s v="music/indie rock"/>
    <x v="38"/>
    <x v="1499"/>
    <x v="4"/>
    <x v="14"/>
    <x v="2082"/>
    <x v="2081"/>
    <x v="0"/>
  </r>
  <r>
    <x v="2083"/>
    <x v="2083"/>
    <x v="2081"/>
    <n v="750"/>
    <x v="447"/>
    <x v="0"/>
    <s v="US"/>
    <x v="0"/>
    <x v="2082"/>
    <x v="2083"/>
    <x v="0"/>
    <x v="20"/>
    <x v="0"/>
    <s v="music/indie rock"/>
    <x v="40"/>
    <x v="441"/>
    <x v="4"/>
    <x v="14"/>
    <x v="2083"/>
    <x v="2082"/>
    <x v="0"/>
  </r>
  <r>
    <x v="2084"/>
    <x v="2084"/>
    <x v="2082"/>
    <n v="3000"/>
    <x v="1452"/>
    <x v="0"/>
    <s v="US"/>
    <x v="0"/>
    <x v="2083"/>
    <x v="2084"/>
    <x v="0"/>
    <x v="67"/>
    <x v="0"/>
    <s v="music/indie rock"/>
    <x v="29"/>
    <x v="1500"/>
    <x v="4"/>
    <x v="14"/>
    <x v="2084"/>
    <x v="2083"/>
    <x v="0"/>
  </r>
  <r>
    <x v="2085"/>
    <x v="2085"/>
    <x v="2083"/>
    <n v="6000"/>
    <x v="1453"/>
    <x v="0"/>
    <s v="US"/>
    <x v="0"/>
    <x v="2084"/>
    <x v="2085"/>
    <x v="0"/>
    <x v="183"/>
    <x v="0"/>
    <s v="music/indie rock"/>
    <x v="39"/>
    <x v="1501"/>
    <x v="4"/>
    <x v="14"/>
    <x v="2085"/>
    <x v="2084"/>
    <x v="0"/>
  </r>
  <r>
    <x v="2086"/>
    <x v="2086"/>
    <x v="2084"/>
    <n v="4000"/>
    <x v="1454"/>
    <x v="0"/>
    <s v="US"/>
    <x v="0"/>
    <x v="2085"/>
    <x v="2086"/>
    <x v="0"/>
    <x v="2"/>
    <x v="0"/>
    <s v="music/indie rock"/>
    <x v="7"/>
    <x v="1502"/>
    <x v="4"/>
    <x v="14"/>
    <x v="2086"/>
    <x v="2085"/>
    <x v="0"/>
  </r>
  <r>
    <x v="2087"/>
    <x v="2087"/>
    <x v="2085"/>
    <n v="1500"/>
    <x v="1455"/>
    <x v="0"/>
    <s v="US"/>
    <x v="0"/>
    <x v="2086"/>
    <x v="2087"/>
    <x v="0"/>
    <x v="20"/>
    <x v="0"/>
    <s v="music/indie rock"/>
    <x v="3"/>
    <x v="1503"/>
    <x v="4"/>
    <x v="14"/>
    <x v="2087"/>
    <x v="2086"/>
    <x v="0"/>
  </r>
  <r>
    <x v="2088"/>
    <x v="2088"/>
    <x v="2086"/>
    <n v="3000"/>
    <x v="1456"/>
    <x v="0"/>
    <s v="US"/>
    <x v="0"/>
    <x v="2087"/>
    <x v="2088"/>
    <x v="0"/>
    <x v="11"/>
    <x v="0"/>
    <s v="music/indie rock"/>
    <x v="31"/>
    <x v="1504"/>
    <x v="4"/>
    <x v="14"/>
    <x v="2088"/>
    <x v="2087"/>
    <x v="0"/>
  </r>
  <r>
    <x v="2089"/>
    <x v="2089"/>
    <x v="2087"/>
    <n v="2500"/>
    <x v="1457"/>
    <x v="0"/>
    <s v="US"/>
    <x v="0"/>
    <x v="2088"/>
    <x v="2089"/>
    <x v="0"/>
    <x v="95"/>
    <x v="0"/>
    <s v="music/indie rock"/>
    <x v="28"/>
    <x v="1505"/>
    <x v="4"/>
    <x v="14"/>
    <x v="2089"/>
    <x v="2088"/>
    <x v="0"/>
  </r>
  <r>
    <x v="2090"/>
    <x v="2090"/>
    <x v="2088"/>
    <n v="8000"/>
    <x v="1458"/>
    <x v="0"/>
    <s v="US"/>
    <x v="0"/>
    <x v="2089"/>
    <x v="2090"/>
    <x v="0"/>
    <x v="322"/>
    <x v="0"/>
    <s v="music/indie rock"/>
    <x v="41"/>
    <x v="1506"/>
    <x v="4"/>
    <x v="14"/>
    <x v="2090"/>
    <x v="2089"/>
    <x v="0"/>
  </r>
  <r>
    <x v="2091"/>
    <x v="2091"/>
    <x v="2089"/>
    <n v="18000"/>
    <x v="1459"/>
    <x v="0"/>
    <s v="US"/>
    <x v="0"/>
    <x v="2090"/>
    <x v="2091"/>
    <x v="0"/>
    <x v="336"/>
    <x v="0"/>
    <s v="music/indie rock"/>
    <x v="28"/>
    <x v="1507"/>
    <x v="4"/>
    <x v="14"/>
    <x v="2091"/>
    <x v="2090"/>
    <x v="0"/>
  </r>
  <r>
    <x v="2092"/>
    <x v="2092"/>
    <x v="2090"/>
    <n v="6000"/>
    <x v="1460"/>
    <x v="0"/>
    <s v="US"/>
    <x v="0"/>
    <x v="2091"/>
    <x v="2092"/>
    <x v="0"/>
    <x v="165"/>
    <x v="0"/>
    <s v="music/indie rock"/>
    <x v="7"/>
    <x v="1508"/>
    <x v="4"/>
    <x v="14"/>
    <x v="2092"/>
    <x v="2091"/>
    <x v="0"/>
  </r>
  <r>
    <x v="2093"/>
    <x v="2093"/>
    <x v="2091"/>
    <n v="1500"/>
    <x v="1461"/>
    <x v="0"/>
    <s v="US"/>
    <x v="0"/>
    <x v="2092"/>
    <x v="2093"/>
    <x v="0"/>
    <x v="23"/>
    <x v="0"/>
    <s v="music/indie rock"/>
    <x v="21"/>
    <x v="1509"/>
    <x v="4"/>
    <x v="14"/>
    <x v="2093"/>
    <x v="2092"/>
    <x v="0"/>
  </r>
  <r>
    <x v="2094"/>
    <x v="2094"/>
    <x v="2092"/>
    <n v="3500"/>
    <x v="1462"/>
    <x v="0"/>
    <s v="US"/>
    <x v="0"/>
    <x v="2093"/>
    <x v="2094"/>
    <x v="0"/>
    <x v="250"/>
    <x v="0"/>
    <s v="music/indie rock"/>
    <x v="10"/>
    <x v="1510"/>
    <x v="4"/>
    <x v="14"/>
    <x v="2094"/>
    <x v="2093"/>
    <x v="0"/>
  </r>
  <r>
    <x v="2095"/>
    <x v="2095"/>
    <x v="2093"/>
    <n v="2500"/>
    <x v="911"/>
    <x v="0"/>
    <s v="US"/>
    <x v="0"/>
    <x v="2094"/>
    <x v="2095"/>
    <x v="0"/>
    <x v="19"/>
    <x v="0"/>
    <s v="music/indie rock"/>
    <x v="8"/>
    <x v="382"/>
    <x v="4"/>
    <x v="14"/>
    <x v="2095"/>
    <x v="2094"/>
    <x v="0"/>
  </r>
  <r>
    <x v="2096"/>
    <x v="2096"/>
    <x v="2094"/>
    <n v="600"/>
    <x v="904"/>
    <x v="0"/>
    <s v="US"/>
    <x v="0"/>
    <x v="2095"/>
    <x v="2096"/>
    <x v="0"/>
    <x v="25"/>
    <x v="0"/>
    <s v="music/indie rock"/>
    <x v="21"/>
    <x v="1511"/>
    <x v="4"/>
    <x v="14"/>
    <x v="2096"/>
    <x v="2095"/>
    <x v="0"/>
  </r>
  <r>
    <x v="2097"/>
    <x v="2097"/>
    <x v="2095"/>
    <n v="3000"/>
    <x v="142"/>
    <x v="0"/>
    <s v="US"/>
    <x v="0"/>
    <x v="2096"/>
    <x v="2097"/>
    <x v="0"/>
    <x v="44"/>
    <x v="0"/>
    <s v="music/indie rock"/>
    <x v="8"/>
    <x v="1512"/>
    <x v="4"/>
    <x v="14"/>
    <x v="2097"/>
    <x v="2096"/>
    <x v="0"/>
  </r>
  <r>
    <x v="2098"/>
    <x v="2098"/>
    <x v="2096"/>
    <n v="6000"/>
    <x v="1463"/>
    <x v="0"/>
    <s v="US"/>
    <x v="0"/>
    <x v="2097"/>
    <x v="2098"/>
    <x v="0"/>
    <x v="58"/>
    <x v="0"/>
    <s v="music/indie rock"/>
    <x v="8"/>
    <x v="1513"/>
    <x v="4"/>
    <x v="14"/>
    <x v="2098"/>
    <x v="2097"/>
    <x v="0"/>
  </r>
  <r>
    <x v="2099"/>
    <x v="2099"/>
    <x v="2097"/>
    <n v="3000"/>
    <x v="1464"/>
    <x v="0"/>
    <s v="US"/>
    <x v="0"/>
    <x v="2098"/>
    <x v="2099"/>
    <x v="0"/>
    <x v="287"/>
    <x v="0"/>
    <s v="music/indie rock"/>
    <x v="88"/>
    <x v="1514"/>
    <x v="4"/>
    <x v="14"/>
    <x v="2099"/>
    <x v="2098"/>
    <x v="0"/>
  </r>
  <r>
    <x v="2100"/>
    <x v="2100"/>
    <x v="2098"/>
    <n v="600"/>
    <x v="1465"/>
    <x v="0"/>
    <s v="US"/>
    <x v="0"/>
    <x v="2099"/>
    <x v="2100"/>
    <x v="0"/>
    <x v="74"/>
    <x v="0"/>
    <s v="music/indie rock"/>
    <x v="0"/>
    <x v="1515"/>
    <x v="4"/>
    <x v="14"/>
    <x v="2100"/>
    <x v="2099"/>
    <x v="0"/>
  </r>
  <r>
    <x v="2101"/>
    <x v="2101"/>
    <x v="2099"/>
    <n v="2000"/>
    <x v="1466"/>
    <x v="0"/>
    <s v="US"/>
    <x v="0"/>
    <x v="2100"/>
    <x v="2101"/>
    <x v="0"/>
    <x v="34"/>
    <x v="0"/>
    <s v="music/indie rock"/>
    <x v="40"/>
    <x v="1516"/>
    <x v="4"/>
    <x v="14"/>
    <x v="2101"/>
    <x v="2100"/>
    <x v="0"/>
  </r>
  <r>
    <x v="2102"/>
    <x v="2102"/>
    <x v="2100"/>
    <n v="1000"/>
    <x v="1467"/>
    <x v="0"/>
    <s v="US"/>
    <x v="0"/>
    <x v="2101"/>
    <x v="2102"/>
    <x v="0"/>
    <x v="44"/>
    <x v="0"/>
    <s v="music/indie rock"/>
    <x v="104"/>
    <x v="1517"/>
    <x v="4"/>
    <x v="14"/>
    <x v="2102"/>
    <x v="2101"/>
    <x v="0"/>
  </r>
  <r>
    <x v="2103"/>
    <x v="2103"/>
    <x v="2101"/>
    <n v="7777"/>
    <x v="1468"/>
    <x v="0"/>
    <s v="US"/>
    <x v="0"/>
    <x v="2102"/>
    <x v="2103"/>
    <x v="0"/>
    <x v="248"/>
    <x v="0"/>
    <s v="music/indie rock"/>
    <x v="91"/>
    <x v="1518"/>
    <x v="4"/>
    <x v="14"/>
    <x v="2103"/>
    <x v="2102"/>
    <x v="0"/>
  </r>
  <r>
    <x v="2104"/>
    <x v="2104"/>
    <x v="2102"/>
    <n v="800"/>
    <x v="1469"/>
    <x v="0"/>
    <s v="US"/>
    <x v="0"/>
    <x v="2103"/>
    <x v="2104"/>
    <x v="0"/>
    <x v="77"/>
    <x v="0"/>
    <s v="music/indie rock"/>
    <x v="22"/>
    <x v="138"/>
    <x v="4"/>
    <x v="14"/>
    <x v="2104"/>
    <x v="2103"/>
    <x v="0"/>
  </r>
  <r>
    <x v="2105"/>
    <x v="2105"/>
    <x v="2103"/>
    <n v="2000"/>
    <x v="1470"/>
    <x v="0"/>
    <s v="US"/>
    <x v="0"/>
    <x v="2104"/>
    <x v="2105"/>
    <x v="0"/>
    <x v="221"/>
    <x v="0"/>
    <s v="music/indie rock"/>
    <x v="172"/>
    <x v="1383"/>
    <x v="4"/>
    <x v="14"/>
    <x v="2105"/>
    <x v="2104"/>
    <x v="0"/>
  </r>
  <r>
    <x v="2106"/>
    <x v="2106"/>
    <x v="2104"/>
    <n v="2200"/>
    <x v="1229"/>
    <x v="0"/>
    <s v="US"/>
    <x v="0"/>
    <x v="2105"/>
    <x v="2106"/>
    <x v="0"/>
    <x v="34"/>
    <x v="0"/>
    <s v="music/indie rock"/>
    <x v="13"/>
    <x v="1519"/>
    <x v="4"/>
    <x v="14"/>
    <x v="2106"/>
    <x v="2105"/>
    <x v="0"/>
  </r>
  <r>
    <x v="2107"/>
    <x v="2107"/>
    <x v="2105"/>
    <n v="2000"/>
    <x v="1471"/>
    <x v="0"/>
    <s v="US"/>
    <x v="0"/>
    <x v="2106"/>
    <x v="2107"/>
    <x v="0"/>
    <x v="6"/>
    <x v="0"/>
    <s v="music/indie rock"/>
    <x v="29"/>
    <x v="1520"/>
    <x v="4"/>
    <x v="14"/>
    <x v="2107"/>
    <x v="2106"/>
    <x v="0"/>
  </r>
  <r>
    <x v="2108"/>
    <x v="2108"/>
    <x v="2106"/>
    <n v="16000"/>
    <x v="1472"/>
    <x v="0"/>
    <s v="US"/>
    <x v="0"/>
    <x v="2107"/>
    <x v="2108"/>
    <x v="0"/>
    <x v="277"/>
    <x v="0"/>
    <s v="music/indie rock"/>
    <x v="13"/>
    <x v="1521"/>
    <x v="4"/>
    <x v="14"/>
    <x v="2108"/>
    <x v="2107"/>
    <x v="0"/>
  </r>
  <r>
    <x v="2109"/>
    <x v="2109"/>
    <x v="2107"/>
    <n v="4000"/>
    <x v="1473"/>
    <x v="0"/>
    <s v="US"/>
    <x v="0"/>
    <x v="2108"/>
    <x v="2109"/>
    <x v="0"/>
    <x v="244"/>
    <x v="0"/>
    <s v="music/indie rock"/>
    <x v="13"/>
    <x v="1522"/>
    <x v="4"/>
    <x v="14"/>
    <x v="2109"/>
    <x v="2108"/>
    <x v="0"/>
  </r>
  <r>
    <x v="2110"/>
    <x v="2110"/>
    <x v="2108"/>
    <n v="2000"/>
    <x v="1474"/>
    <x v="0"/>
    <s v="US"/>
    <x v="0"/>
    <x v="2109"/>
    <x v="2110"/>
    <x v="0"/>
    <x v="44"/>
    <x v="0"/>
    <s v="music/indie rock"/>
    <x v="8"/>
    <x v="1523"/>
    <x v="4"/>
    <x v="14"/>
    <x v="2110"/>
    <x v="2109"/>
    <x v="0"/>
  </r>
  <r>
    <x v="2111"/>
    <x v="2111"/>
    <x v="2109"/>
    <n v="2000"/>
    <x v="167"/>
    <x v="0"/>
    <s v="US"/>
    <x v="0"/>
    <x v="2110"/>
    <x v="2111"/>
    <x v="0"/>
    <x v="70"/>
    <x v="0"/>
    <s v="music/indie rock"/>
    <x v="13"/>
    <x v="851"/>
    <x v="4"/>
    <x v="14"/>
    <x v="2111"/>
    <x v="2110"/>
    <x v="0"/>
  </r>
  <r>
    <x v="2112"/>
    <x v="2112"/>
    <x v="2110"/>
    <n v="300"/>
    <x v="452"/>
    <x v="0"/>
    <s v="US"/>
    <x v="0"/>
    <x v="2111"/>
    <x v="2112"/>
    <x v="0"/>
    <x v="202"/>
    <x v="0"/>
    <s v="music/indie rock"/>
    <x v="8"/>
    <x v="50"/>
    <x v="4"/>
    <x v="14"/>
    <x v="2112"/>
    <x v="2111"/>
    <x v="0"/>
  </r>
  <r>
    <x v="2113"/>
    <x v="2113"/>
    <x v="2111"/>
    <n v="7000"/>
    <x v="1475"/>
    <x v="0"/>
    <s v="US"/>
    <x v="0"/>
    <x v="2112"/>
    <x v="2113"/>
    <x v="0"/>
    <x v="329"/>
    <x v="0"/>
    <s v="music/indie rock"/>
    <x v="2"/>
    <x v="1524"/>
    <x v="4"/>
    <x v="14"/>
    <x v="2113"/>
    <x v="2112"/>
    <x v="0"/>
  </r>
  <r>
    <x v="2114"/>
    <x v="2114"/>
    <x v="2112"/>
    <n v="5000"/>
    <x v="1476"/>
    <x v="0"/>
    <s v="US"/>
    <x v="0"/>
    <x v="2113"/>
    <x v="2114"/>
    <x v="0"/>
    <x v="206"/>
    <x v="0"/>
    <s v="music/indie rock"/>
    <x v="2"/>
    <x v="1525"/>
    <x v="4"/>
    <x v="14"/>
    <x v="2114"/>
    <x v="2113"/>
    <x v="0"/>
  </r>
  <r>
    <x v="2115"/>
    <x v="2115"/>
    <x v="2113"/>
    <n v="1500"/>
    <x v="1477"/>
    <x v="0"/>
    <s v="US"/>
    <x v="0"/>
    <x v="2114"/>
    <x v="2115"/>
    <x v="0"/>
    <x v="17"/>
    <x v="0"/>
    <s v="music/indie rock"/>
    <x v="235"/>
    <x v="1526"/>
    <x v="4"/>
    <x v="14"/>
    <x v="2115"/>
    <x v="2114"/>
    <x v="0"/>
  </r>
  <r>
    <x v="2116"/>
    <x v="2116"/>
    <x v="2114"/>
    <n v="48000"/>
    <x v="1478"/>
    <x v="0"/>
    <s v="US"/>
    <x v="0"/>
    <x v="2115"/>
    <x v="2116"/>
    <x v="0"/>
    <x v="297"/>
    <x v="0"/>
    <s v="music/indie rock"/>
    <x v="7"/>
    <x v="1527"/>
    <x v="4"/>
    <x v="14"/>
    <x v="2116"/>
    <x v="2115"/>
    <x v="0"/>
  </r>
  <r>
    <x v="2117"/>
    <x v="2117"/>
    <x v="2115"/>
    <n v="1200"/>
    <x v="1479"/>
    <x v="0"/>
    <s v="US"/>
    <x v="0"/>
    <x v="2116"/>
    <x v="2117"/>
    <x v="0"/>
    <x v="2"/>
    <x v="0"/>
    <s v="music/indie rock"/>
    <x v="34"/>
    <x v="1528"/>
    <x v="4"/>
    <x v="14"/>
    <x v="2117"/>
    <x v="2116"/>
    <x v="0"/>
  </r>
  <r>
    <x v="2118"/>
    <x v="2118"/>
    <x v="2116"/>
    <n v="1000"/>
    <x v="1480"/>
    <x v="0"/>
    <s v="US"/>
    <x v="0"/>
    <x v="2117"/>
    <x v="2118"/>
    <x v="0"/>
    <x v="57"/>
    <x v="0"/>
    <s v="music/indie rock"/>
    <x v="165"/>
    <x v="1529"/>
    <x v="4"/>
    <x v="14"/>
    <x v="2118"/>
    <x v="2117"/>
    <x v="0"/>
  </r>
  <r>
    <x v="2119"/>
    <x v="2119"/>
    <x v="2117"/>
    <n v="2000"/>
    <x v="1132"/>
    <x v="0"/>
    <s v="US"/>
    <x v="0"/>
    <x v="2118"/>
    <x v="2119"/>
    <x v="0"/>
    <x v="19"/>
    <x v="0"/>
    <s v="music/indie rock"/>
    <x v="7"/>
    <x v="1530"/>
    <x v="4"/>
    <x v="14"/>
    <x v="2119"/>
    <x v="2118"/>
    <x v="0"/>
  </r>
  <r>
    <x v="2120"/>
    <x v="2120"/>
    <x v="2118"/>
    <n v="8000"/>
    <x v="1481"/>
    <x v="0"/>
    <s v="US"/>
    <x v="0"/>
    <x v="2119"/>
    <x v="2120"/>
    <x v="0"/>
    <x v="50"/>
    <x v="0"/>
    <s v="music/indie rock"/>
    <x v="7"/>
    <x v="1531"/>
    <x v="4"/>
    <x v="14"/>
    <x v="2120"/>
    <x v="2119"/>
    <x v="0"/>
  </r>
  <r>
    <x v="2121"/>
    <x v="2121"/>
    <x v="2119"/>
    <n v="50000"/>
    <x v="1482"/>
    <x v="2"/>
    <s v="CH"/>
    <x v="11"/>
    <x v="2120"/>
    <x v="2121"/>
    <x v="0"/>
    <x v="73"/>
    <x v="1"/>
    <s v="games/video games"/>
    <x v="60"/>
    <x v="1532"/>
    <x v="6"/>
    <x v="17"/>
    <x v="2121"/>
    <x v="2120"/>
    <x v="0"/>
  </r>
  <r>
    <x v="2122"/>
    <x v="2122"/>
    <x v="2120"/>
    <n v="80000"/>
    <x v="622"/>
    <x v="2"/>
    <s v="MX"/>
    <x v="10"/>
    <x v="2121"/>
    <x v="2122"/>
    <x v="0"/>
    <x v="83"/>
    <x v="1"/>
    <s v="games/video games"/>
    <x v="50"/>
    <x v="1533"/>
    <x v="6"/>
    <x v="17"/>
    <x v="2122"/>
    <x v="2121"/>
    <x v="0"/>
  </r>
  <r>
    <x v="2123"/>
    <x v="2123"/>
    <x v="2121"/>
    <n v="500"/>
    <x v="155"/>
    <x v="2"/>
    <s v="US"/>
    <x v="0"/>
    <x v="2122"/>
    <x v="2123"/>
    <x v="0"/>
    <x v="81"/>
    <x v="1"/>
    <s v="games/video games"/>
    <x v="54"/>
    <x v="119"/>
    <x v="6"/>
    <x v="17"/>
    <x v="2123"/>
    <x v="2122"/>
    <x v="0"/>
  </r>
  <r>
    <x v="2124"/>
    <x v="2124"/>
    <x v="2122"/>
    <n v="1100"/>
    <x v="129"/>
    <x v="2"/>
    <s v="US"/>
    <x v="0"/>
    <x v="2123"/>
    <x v="2124"/>
    <x v="0"/>
    <x v="81"/>
    <x v="1"/>
    <s v="games/video games"/>
    <x v="54"/>
    <x v="1534"/>
    <x v="6"/>
    <x v="17"/>
    <x v="2124"/>
    <x v="2123"/>
    <x v="0"/>
  </r>
  <r>
    <x v="2125"/>
    <x v="2125"/>
    <x v="2123"/>
    <n v="60000"/>
    <x v="1483"/>
    <x v="2"/>
    <s v="US"/>
    <x v="0"/>
    <x v="2124"/>
    <x v="2125"/>
    <x v="0"/>
    <x v="74"/>
    <x v="1"/>
    <s v="games/video games"/>
    <x v="60"/>
    <x v="1535"/>
    <x v="6"/>
    <x v="17"/>
    <x v="2125"/>
    <x v="2124"/>
    <x v="0"/>
  </r>
  <r>
    <x v="2126"/>
    <x v="2126"/>
    <x v="2124"/>
    <n v="20000"/>
    <x v="115"/>
    <x v="2"/>
    <s v="US"/>
    <x v="0"/>
    <x v="2125"/>
    <x v="2126"/>
    <x v="0"/>
    <x v="84"/>
    <x v="1"/>
    <s v="games/video games"/>
    <x v="50"/>
    <x v="144"/>
    <x v="6"/>
    <x v="17"/>
    <x v="2126"/>
    <x v="2125"/>
    <x v="0"/>
  </r>
  <r>
    <x v="2127"/>
    <x v="2127"/>
    <x v="2125"/>
    <n v="28000"/>
    <x v="1484"/>
    <x v="2"/>
    <s v="GB"/>
    <x v="1"/>
    <x v="2126"/>
    <x v="2127"/>
    <x v="0"/>
    <x v="163"/>
    <x v="1"/>
    <s v="games/video games"/>
    <x v="129"/>
    <x v="1536"/>
    <x v="6"/>
    <x v="17"/>
    <x v="2127"/>
    <x v="2126"/>
    <x v="0"/>
  </r>
  <r>
    <x v="2128"/>
    <x v="2128"/>
    <x v="2126"/>
    <n v="15000"/>
    <x v="379"/>
    <x v="2"/>
    <s v="CA"/>
    <x v="5"/>
    <x v="2127"/>
    <x v="2128"/>
    <x v="0"/>
    <x v="29"/>
    <x v="1"/>
    <s v="games/video games"/>
    <x v="50"/>
    <x v="380"/>
    <x v="6"/>
    <x v="17"/>
    <x v="2128"/>
    <x v="2127"/>
    <x v="0"/>
  </r>
  <r>
    <x v="2129"/>
    <x v="2129"/>
    <x v="2127"/>
    <n v="2000"/>
    <x v="1369"/>
    <x v="2"/>
    <s v="US"/>
    <x v="0"/>
    <x v="2128"/>
    <x v="2129"/>
    <x v="0"/>
    <x v="8"/>
    <x v="1"/>
    <s v="games/video games"/>
    <x v="81"/>
    <x v="1537"/>
    <x v="6"/>
    <x v="17"/>
    <x v="2129"/>
    <x v="2128"/>
    <x v="0"/>
  </r>
  <r>
    <x v="2130"/>
    <x v="2130"/>
    <x v="2128"/>
    <n v="42000"/>
    <x v="1079"/>
    <x v="2"/>
    <s v="US"/>
    <x v="0"/>
    <x v="2129"/>
    <x v="2130"/>
    <x v="0"/>
    <x v="80"/>
    <x v="1"/>
    <s v="games/video games"/>
    <x v="50"/>
    <x v="1209"/>
    <x v="6"/>
    <x v="17"/>
    <x v="2130"/>
    <x v="2129"/>
    <x v="0"/>
  </r>
  <r>
    <x v="2131"/>
    <x v="2131"/>
    <x v="2129"/>
    <n v="500"/>
    <x v="379"/>
    <x v="2"/>
    <s v="US"/>
    <x v="0"/>
    <x v="2130"/>
    <x v="2131"/>
    <x v="0"/>
    <x v="83"/>
    <x v="1"/>
    <s v="games/video games"/>
    <x v="62"/>
    <x v="1538"/>
    <x v="6"/>
    <x v="17"/>
    <x v="2131"/>
    <x v="2130"/>
    <x v="0"/>
  </r>
  <r>
    <x v="2132"/>
    <x v="2132"/>
    <x v="2130"/>
    <n v="100000"/>
    <x v="1485"/>
    <x v="2"/>
    <s v="US"/>
    <x v="0"/>
    <x v="2131"/>
    <x v="2132"/>
    <x v="0"/>
    <x v="221"/>
    <x v="1"/>
    <s v="games/video games"/>
    <x v="53"/>
    <x v="1539"/>
    <x v="6"/>
    <x v="17"/>
    <x v="2132"/>
    <x v="2131"/>
    <x v="0"/>
  </r>
  <r>
    <x v="2133"/>
    <x v="2133"/>
    <x v="2131"/>
    <n v="1000"/>
    <x v="1486"/>
    <x v="2"/>
    <s v="US"/>
    <x v="0"/>
    <x v="2132"/>
    <x v="2133"/>
    <x v="0"/>
    <x v="83"/>
    <x v="1"/>
    <s v="games/video games"/>
    <x v="53"/>
    <x v="1540"/>
    <x v="6"/>
    <x v="17"/>
    <x v="2133"/>
    <x v="2132"/>
    <x v="0"/>
  </r>
  <r>
    <x v="2134"/>
    <x v="2134"/>
    <x v="2132"/>
    <n v="6000"/>
    <x v="1487"/>
    <x v="2"/>
    <s v="US"/>
    <x v="0"/>
    <x v="2133"/>
    <x v="2134"/>
    <x v="0"/>
    <x v="83"/>
    <x v="1"/>
    <s v="games/video games"/>
    <x v="53"/>
    <x v="1541"/>
    <x v="6"/>
    <x v="17"/>
    <x v="2134"/>
    <x v="2133"/>
    <x v="0"/>
  </r>
  <r>
    <x v="2135"/>
    <x v="2135"/>
    <x v="2133"/>
    <n v="5000"/>
    <x v="1488"/>
    <x v="2"/>
    <s v="US"/>
    <x v="0"/>
    <x v="2134"/>
    <x v="2135"/>
    <x v="0"/>
    <x v="19"/>
    <x v="1"/>
    <s v="games/video games"/>
    <x v="54"/>
    <x v="1542"/>
    <x v="6"/>
    <x v="17"/>
    <x v="2135"/>
    <x v="2134"/>
    <x v="0"/>
  </r>
  <r>
    <x v="2136"/>
    <x v="2136"/>
    <x v="2134"/>
    <n v="80000"/>
    <x v="1489"/>
    <x v="2"/>
    <s v="US"/>
    <x v="0"/>
    <x v="2135"/>
    <x v="2136"/>
    <x v="0"/>
    <x v="80"/>
    <x v="1"/>
    <s v="games/video games"/>
    <x v="50"/>
    <x v="1543"/>
    <x v="6"/>
    <x v="17"/>
    <x v="2136"/>
    <x v="2135"/>
    <x v="0"/>
  </r>
  <r>
    <x v="2137"/>
    <x v="2137"/>
    <x v="2135"/>
    <n v="50000"/>
    <x v="1490"/>
    <x v="2"/>
    <s v="CA"/>
    <x v="5"/>
    <x v="2136"/>
    <x v="2137"/>
    <x v="0"/>
    <x v="408"/>
    <x v="1"/>
    <s v="games/video games"/>
    <x v="58"/>
    <x v="1544"/>
    <x v="6"/>
    <x v="17"/>
    <x v="2137"/>
    <x v="2136"/>
    <x v="0"/>
  </r>
  <r>
    <x v="2138"/>
    <x v="2138"/>
    <x v="2136"/>
    <n v="1000"/>
    <x v="1491"/>
    <x v="2"/>
    <s v="GB"/>
    <x v="1"/>
    <x v="2137"/>
    <x v="2138"/>
    <x v="0"/>
    <x v="8"/>
    <x v="1"/>
    <s v="games/video games"/>
    <x v="55"/>
    <x v="1545"/>
    <x v="6"/>
    <x v="17"/>
    <x v="2138"/>
    <x v="2137"/>
    <x v="0"/>
  </r>
  <r>
    <x v="2139"/>
    <x v="2139"/>
    <x v="2137"/>
    <n v="30000"/>
    <x v="1492"/>
    <x v="2"/>
    <s v="US"/>
    <x v="0"/>
    <x v="2138"/>
    <x v="2139"/>
    <x v="0"/>
    <x v="66"/>
    <x v="1"/>
    <s v="games/video games"/>
    <x v="62"/>
    <x v="1546"/>
    <x v="6"/>
    <x v="17"/>
    <x v="2139"/>
    <x v="2138"/>
    <x v="0"/>
  </r>
  <r>
    <x v="2140"/>
    <x v="2140"/>
    <x v="2138"/>
    <n v="500000"/>
    <x v="145"/>
    <x v="2"/>
    <s v="US"/>
    <x v="0"/>
    <x v="2139"/>
    <x v="2140"/>
    <x v="0"/>
    <x v="202"/>
    <x v="1"/>
    <s v="games/video games"/>
    <x v="50"/>
    <x v="1547"/>
    <x v="6"/>
    <x v="17"/>
    <x v="2140"/>
    <x v="2139"/>
    <x v="0"/>
  </r>
  <r>
    <x v="2141"/>
    <x v="2141"/>
    <x v="2139"/>
    <n v="15000"/>
    <x v="117"/>
    <x v="2"/>
    <s v="US"/>
    <x v="0"/>
    <x v="2140"/>
    <x v="2141"/>
    <x v="0"/>
    <x v="78"/>
    <x v="1"/>
    <s v="games/video games"/>
    <x v="50"/>
    <x v="121"/>
    <x v="6"/>
    <x v="17"/>
    <x v="2141"/>
    <x v="2140"/>
    <x v="0"/>
  </r>
  <r>
    <x v="2142"/>
    <x v="2142"/>
    <x v="2140"/>
    <n v="10500"/>
    <x v="321"/>
    <x v="2"/>
    <s v="DE"/>
    <x v="3"/>
    <x v="2141"/>
    <x v="2142"/>
    <x v="0"/>
    <x v="8"/>
    <x v="1"/>
    <s v="games/video games"/>
    <x v="52"/>
    <x v="1548"/>
    <x v="6"/>
    <x v="17"/>
    <x v="2142"/>
    <x v="2141"/>
    <x v="0"/>
  </r>
  <r>
    <x v="2143"/>
    <x v="2143"/>
    <x v="2141"/>
    <n v="2000"/>
    <x v="1175"/>
    <x v="2"/>
    <s v="US"/>
    <x v="0"/>
    <x v="2142"/>
    <x v="2143"/>
    <x v="0"/>
    <x v="81"/>
    <x v="1"/>
    <s v="games/video games"/>
    <x v="57"/>
    <x v="817"/>
    <x v="6"/>
    <x v="17"/>
    <x v="2143"/>
    <x v="2142"/>
    <x v="0"/>
  </r>
  <r>
    <x v="2144"/>
    <x v="2144"/>
    <x v="2142"/>
    <n v="35500"/>
    <x v="1493"/>
    <x v="2"/>
    <s v="US"/>
    <x v="0"/>
    <x v="2143"/>
    <x v="2144"/>
    <x v="0"/>
    <x v="54"/>
    <x v="1"/>
    <s v="games/video games"/>
    <x v="53"/>
    <x v="1549"/>
    <x v="6"/>
    <x v="17"/>
    <x v="2144"/>
    <x v="2143"/>
    <x v="0"/>
  </r>
  <r>
    <x v="2145"/>
    <x v="2145"/>
    <x v="2143"/>
    <n v="15000"/>
    <x v="1494"/>
    <x v="2"/>
    <s v="US"/>
    <x v="0"/>
    <x v="2144"/>
    <x v="2145"/>
    <x v="0"/>
    <x v="30"/>
    <x v="1"/>
    <s v="games/video games"/>
    <x v="75"/>
    <x v="1550"/>
    <x v="6"/>
    <x v="17"/>
    <x v="2145"/>
    <x v="2144"/>
    <x v="0"/>
  </r>
  <r>
    <x v="2146"/>
    <x v="2146"/>
    <x v="2144"/>
    <n v="5000"/>
    <x v="116"/>
    <x v="2"/>
    <s v="US"/>
    <x v="0"/>
    <x v="2145"/>
    <x v="2146"/>
    <x v="0"/>
    <x v="29"/>
    <x v="1"/>
    <s v="games/video games"/>
    <x v="50"/>
    <x v="120"/>
    <x v="6"/>
    <x v="17"/>
    <x v="2146"/>
    <x v="2145"/>
    <x v="0"/>
  </r>
  <r>
    <x v="2147"/>
    <x v="2147"/>
    <x v="2145"/>
    <n v="390000"/>
    <x v="1495"/>
    <x v="2"/>
    <s v="US"/>
    <x v="0"/>
    <x v="2146"/>
    <x v="2147"/>
    <x v="0"/>
    <x v="165"/>
    <x v="1"/>
    <s v="games/video games"/>
    <x v="60"/>
    <x v="1551"/>
    <x v="6"/>
    <x v="17"/>
    <x v="2147"/>
    <x v="2146"/>
    <x v="0"/>
  </r>
  <r>
    <x v="2148"/>
    <x v="2148"/>
    <x v="2146"/>
    <n v="100"/>
    <x v="369"/>
    <x v="2"/>
    <s v="GB"/>
    <x v="1"/>
    <x v="2147"/>
    <x v="2148"/>
    <x v="0"/>
    <x v="84"/>
    <x v="1"/>
    <s v="games/video games"/>
    <x v="53"/>
    <x v="120"/>
    <x v="6"/>
    <x v="17"/>
    <x v="2148"/>
    <x v="2147"/>
    <x v="0"/>
  </r>
  <r>
    <x v="2149"/>
    <x v="2149"/>
    <x v="2147"/>
    <n v="2000"/>
    <x v="117"/>
    <x v="2"/>
    <s v="US"/>
    <x v="0"/>
    <x v="2148"/>
    <x v="2149"/>
    <x v="0"/>
    <x v="78"/>
    <x v="1"/>
    <s v="games/video games"/>
    <x v="50"/>
    <x v="121"/>
    <x v="6"/>
    <x v="17"/>
    <x v="2149"/>
    <x v="2148"/>
    <x v="0"/>
  </r>
  <r>
    <x v="2150"/>
    <x v="2150"/>
    <x v="2148"/>
    <n v="50000"/>
    <x v="1496"/>
    <x v="2"/>
    <s v="NO"/>
    <x v="8"/>
    <x v="2149"/>
    <x v="2150"/>
    <x v="0"/>
    <x v="80"/>
    <x v="1"/>
    <s v="games/video games"/>
    <x v="60"/>
    <x v="1552"/>
    <x v="6"/>
    <x v="17"/>
    <x v="2150"/>
    <x v="2149"/>
    <x v="0"/>
  </r>
  <r>
    <x v="2151"/>
    <x v="2151"/>
    <x v="2149"/>
    <n v="45000"/>
    <x v="1497"/>
    <x v="2"/>
    <s v="US"/>
    <x v="0"/>
    <x v="2150"/>
    <x v="2151"/>
    <x v="0"/>
    <x v="79"/>
    <x v="1"/>
    <s v="games/video games"/>
    <x v="50"/>
    <x v="1537"/>
    <x v="6"/>
    <x v="17"/>
    <x v="2151"/>
    <x v="2150"/>
    <x v="0"/>
  </r>
  <r>
    <x v="2152"/>
    <x v="2152"/>
    <x v="2150"/>
    <n v="30000"/>
    <x v="155"/>
    <x v="2"/>
    <s v="US"/>
    <x v="0"/>
    <x v="2151"/>
    <x v="2152"/>
    <x v="0"/>
    <x v="80"/>
    <x v="1"/>
    <s v="games/video games"/>
    <x v="50"/>
    <x v="381"/>
    <x v="6"/>
    <x v="17"/>
    <x v="2152"/>
    <x v="2151"/>
    <x v="0"/>
  </r>
  <r>
    <x v="2153"/>
    <x v="2153"/>
    <x v="2151"/>
    <n v="372625"/>
    <x v="1172"/>
    <x v="2"/>
    <s v="US"/>
    <x v="0"/>
    <x v="2152"/>
    <x v="2153"/>
    <x v="0"/>
    <x v="80"/>
    <x v="1"/>
    <s v="games/video games"/>
    <x v="50"/>
    <x v="434"/>
    <x v="6"/>
    <x v="17"/>
    <x v="2153"/>
    <x v="2152"/>
    <x v="0"/>
  </r>
  <r>
    <x v="2154"/>
    <x v="2154"/>
    <x v="2152"/>
    <n v="250"/>
    <x v="369"/>
    <x v="2"/>
    <s v="US"/>
    <x v="0"/>
    <x v="2153"/>
    <x v="2154"/>
    <x v="0"/>
    <x v="84"/>
    <x v="1"/>
    <s v="games/video games"/>
    <x v="60"/>
    <x v="120"/>
    <x v="6"/>
    <x v="17"/>
    <x v="2154"/>
    <x v="2153"/>
    <x v="0"/>
  </r>
  <r>
    <x v="2155"/>
    <x v="2155"/>
    <x v="2153"/>
    <n v="5000"/>
    <x v="129"/>
    <x v="2"/>
    <s v="GB"/>
    <x v="1"/>
    <x v="2154"/>
    <x v="2155"/>
    <x v="0"/>
    <x v="81"/>
    <x v="1"/>
    <s v="games/video games"/>
    <x v="53"/>
    <x v="1534"/>
    <x v="6"/>
    <x v="17"/>
    <x v="2155"/>
    <x v="2154"/>
    <x v="0"/>
  </r>
  <r>
    <x v="2156"/>
    <x v="2156"/>
    <x v="2154"/>
    <n v="56000"/>
    <x v="1498"/>
    <x v="2"/>
    <s v="US"/>
    <x v="0"/>
    <x v="2155"/>
    <x v="2156"/>
    <x v="0"/>
    <x v="183"/>
    <x v="1"/>
    <s v="games/video games"/>
    <x v="56"/>
    <x v="1553"/>
    <x v="6"/>
    <x v="17"/>
    <x v="2156"/>
    <x v="2155"/>
    <x v="0"/>
  </r>
  <r>
    <x v="2157"/>
    <x v="2157"/>
    <x v="2155"/>
    <n v="75000"/>
    <x v="1499"/>
    <x v="2"/>
    <s v="US"/>
    <x v="0"/>
    <x v="2156"/>
    <x v="2157"/>
    <x v="0"/>
    <x v="7"/>
    <x v="1"/>
    <s v="games/video games"/>
    <x v="58"/>
    <x v="1554"/>
    <x v="6"/>
    <x v="17"/>
    <x v="2157"/>
    <x v="2156"/>
    <x v="0"/>
  </r>
  <r>
    <x v="2158"/>
    <x v="2158"/>
    <x v="2156"/>
    <n v="300000"/>
    <x v="1500"/>
    <x v="2"/>
    <s v="US"/>
    <x v="0"/>
    <x v="2157"/>
    <x v="2158"/>
    <x v="0"/>
    <x v="409"/>
    <x v="1"/>
    <s v="games/video games"/>
    <x v="113"/>
    <x v="1555"/>
    <x v="6"/>
    <x v="17"/>
    <x v="2158"/>
    <x v="2157"/>
    <x v="0"/>
  </r>
  <r>
    <x v="2159"/>
    <x v="2159"/>
    <x v="2157"/>
    <n v="3600"/>
    <x v="375"/>
    <x v="2"/>
    <s v="US"/>
    <x v="0"/>
    <x v="2158"/>
    <x v="2159"/>
    <x v="0"/>
    <x v="84"/>
    <x v="1"/>
    <s v="games/video games"/>
    <x v="60"/>
    <x v="31"/>
    <x v="6"/>
    <x v="17"/>
    <x v="2159"/>
    <x v="2158"/>
    <x v="0"/>
  </r>
  <r>
    <x v="2160"/>
    <x v="2160"/>
    <x v="2158"/>
    <n v="10000"/>
    <x v="1079"/>
    <x v="2"/>
    <s v="US"/>
    <x v="0"/>
    <x v="2159"/>
    <x v="2160"/>
    <x v="0"/>
    <x v="38"/>
    <x v="1"/>
    <s v="games/video games"/>
    <x v="60"/>
    <x v="1556"/>
    <x v="6"/>
    <x v="17"/>
    <x v="2160"/>
    <x v="2159"/>
    <x v="0"/>
  </r>
  <r>
    <x v="2161"/>
    <x v="2161"/>
    <x v="2159"/>
    <n v="400"/>
    <x v="1501"/>
    <x v="0"/>
    <s v="US"/>
    <x v="0"/>
    <x v="2160"/>
    <x v="2161"/>
    <x v="0"/>
    <x v="62"/>
    <x v="0"/>
    <s v="music/rock"/>
    <x v="31"/>
    <x v="1557"/>
    <x v="4"/>
    <x v="11"/>
    <x v="2161"/>
    <x v="2160"/>
    <x v="0"/>
  </r>
  <r>
    <x v="2162"/>
    <x v="2162"/>
    <x v="2160"/>
    <n v="4500"/>
    <x v="1502"/>
    <x v="0"/>
    <s v="US"/>
    <x v="0"/>
    <x v="2161"/>
    <x v="2162"/>
    <x v="0"/>
    <x v="6"/>
    <x v="0"/>
    <s v="music/rock"/>
    <x v="20"/>
    <x v="1558"/>
    <x v="4"/>
    <x v="11"/>
    <x v="2162"/>
    <x v="2161"/>
    <x v="0"/>
  </r>
  <r>
    <x v="2163"/>
    <x v="2163"/>
    <x v="2161"/>
    <n v="2500"/>
    <x v="1503"/>
    <x v="0"/>
    <s v="US"/>
    <x v="0"/>
    <x v="2162"/>
    <x v="2163"/>
    <x v="0"/>
    <x v="34"/>
    <x v="0"/>
    <s v="music/rock"/>
    <x v="88"/>
    <x v="1559"/>
    <x v="4"/>
    <x v="11"/>
    <x v="2163"/>
    <x v="2162"/>
    <x v="0"/>
  </r>
  <r>
    <x v="2164"/>
    <x v="2164"/>
    <x v="2162"/>
    <n v="5500"/>
    <x v="1504"/>
    <x v="0"/>
    <s v="US"/>
    <x v="0"/>
    <x v="2163"/>
    <x v="2164"/>
    <x v="0"/>
    <x v="183"/>
    <x v="0"/>
    <s v="music/rock"/>
    <x v="33"/>
    <x v="1560"/>
    <x v="4"/>
    <x v="11"/>
    <x v="2164"/>
    <x v="2163"/>
    <x v="0"/>
  </r>
  <r>
    <x v="2165"/>
    <x v="2165"/>
    <x v="2163"/>
    <n v="2500"/>
    <x v="1505"/>
    <x v="0"/>
    <s v="FR"/>
    <x v="3"/>
    <x v="2164"/>
    <x v="2165"/>
    <x v="0"/>
    <x v="27"/>
    <x v="0"/>
    <s v="music/rock"/>
    <x v="86"/>
    <x v="1561"/>
    <x v="4"/>
    <x v="11"/>
    <x v="2165"/>
    <x v="2164"/>
    <x v="0"/>
  </r>
  <r>
    <x v="2166"/>
    <x v="2166"/>
    <x v="2164"/>
    <n v="2000"/>
    <x v="1506"/>
    <x v="0"/>
    <s v="US"/>
    <x v="0"/>
    <x v="2165"/>
    <x v="2166"/>
    <x v="0"/>
    <x v="58"/>
    <x v="0"/>
    <s v="music/rock"/>
    <x v="92"/>
    <x v="1562"/>
    <x v="4"/>
    <x v="11"/>
    <x v="2166"/>
    <x v="2165"/>
    <x v="0"/>
  </r>
  <r>
    <x v="2167"/>
    <x v="2167"/>
    <x v="2165"/>
    <n v="150"/>
    <x v="147"/>
    <x v="0"/>
    <s v="US"/>
    <x v="0"/>
    <x v="2166"/>
    <x v="2167"/>
    <x v="0"/>
    <x v="22"/>
    <x v="0"/>
    <s v="music/rock"/>
    <x v="28"/>
    <x v="377"/>
    <x v="4"/>
    <x v="11"/>
    <x v="2167"/>
    <x v="2166"/>
    <x v="0"/>
  </r>
  <r>
    <x v="2168"/>
    <x v="2168"/>
    <x v="2166"/>
    <n v="18000"/>
    <x v="1507"/>
    <x v="0"/>
    <s v="US"/>
    <x v="0"/>
    <x v="2167"/>
    <x v="2168"/>
    <x v="0"/>
    <x v="158"/>
    <x v="0"/>
    <s v="music/rock"/>
    <x v="108"/>
    <x v="1563"/>
    <x v="4"/>
    <x v="11"/>
    <x v="2168"/>
    <x v="2167"/>
    <x v="0"/>
  </r>
  <r>
    <x v="2169"/>
    <x v="2169"/>
    <x v="2167"/>
    <n v="153"/>
    <x v="358"/>
    <x v="0"/>
    <s v="US"/>
    <x v="0"/>
    <x v="2168"/>
    <x v="2169"/>
    <x v="0"/>
    <x v="63"/>
    <x v="0"/>
    <s v="music/rock"/>
    <x v="8"/>
    <x v="1564"/>
    <x v="4"/>
    <x v="11"/>
    <x v="2169"/>
    <x v="2168"/>
    <x v="0"/>
  </r>
  <r>
    <x v="2170"/>
    <x v="2170"/>
    <x v="2168"/>
    <n v="350"/>
    <x v="1508"/>
    <x v="0"/>
    <s v="US"/>
    <x v="0"/>
    <x v="2169"/>
    <x v="2170"/>
    <x v="0"/>
    <x v="10"/>
    <x v="0"/>
    <s v="music/rock"/>
    <x v="141"/>
    <x v="1565"/>
    <x v="4"/>
    <x v="11"/>
    <x v="2170"/>
    <x v="2169"/>
    <x v="0"/>
  </r>
  <r>
    <x v="2171"/>
    <x v="2171"/>
    <x v="2169"/>
    <n v="4000"/>
    <x v="1509"/>
    <x v="0"/>
    <s v="US"/>
    <x v="0"/>
    <x v="2170"/>
    <x v="2171"/>
    <x v="0"/>
    <x v="5"/>
    <x v="0"/>
    <s v="music/rock"/>
    <x v="6"/>
    <x v="1566"/>
    <x v="4"/>
    <x v="11"/>
    <x v="2171"/>
    <x v="2170"/>
    <x v="0"/>
  </r>
  <r>
    <x v="2172"/>
    <x v="2172"/>
    <x v="2170"/>
    <n v="1000"/>
    <x v="325"/>
    <x v="0"/>
    <s v="US"/>
    <x v="0"/>
    <x v="2171"/>
    <x v="2172"/>
    <x v="0"/>
    <x v="62"/>
    <x v="0"/>
    <s v="music/rock"/>
    <x v="8"/>
    <x v="909"/>
    <x v="4"/>
    <x v="11"/>
    <x v="2172"/>
    <x v="2171"/>
    <x v="0"/>
  </r>
  <r>
    <x v="2173"/>
    <x v="2173"/>
    <x v="2171"/>
    <n v="4200"/>
    <x v="1510"/>
    <x v="0"/>
    <s v="US"/>
    <x v="0"/>
    <x v="2172"/>
    <x v="2173"/>
    <x v="0"/>
    <x v="240"/>
    <x v="0"/>
    <s v="music/rock"/>
    <x v="37"/>
    <x v="1567"/>
    <x v="4"/>
    <x v="11"/>
    <x v="2173"/>
    <x v="2172"/>
    <x v="0"/>
  </r>
  <r>
    <x v="2174"/>
    <x v="2174"/>
    <x v="2172"/>
    <n v="4000"/>
    <x v="1511"/>
    <x v="0"/>
    <s v="GB"/>
    <x v="1"/>
    <x v="2173"/>
    <x v="2174"/>
    <x v="0"/>
    <x v="287"/>
    <x v="0"/>
    <s v="music/rock"/>
    <x v="33"/>
    <x v="109"/>
    <x v="4"/>
    <x v="11"/>
    <x v="2174"/>
    <x v="2173"/>
    <x v="0"/>
  </r>
  <r>
    <x v="2175"/>
    <x v="2175"/>
    <x v="2173"/>
    <n v="700"/>
    <x v="1512"/>
    <x v="0"/>
    <s v="US"/>
    <x v="0"/>
    <x v="2174"/>
    <x v="2175"/>
    <x v="0"/>
    <x v="55"/>
    <x v="0"/>
    <s v="music/rock"/>
    <x v="211"/>
    <x v="1568"/>
    <x v="4"/>
    <x v="11"/>
    <x v="2175"/>
    <x v="2174"/>
    <x v="0"/>
  </r>
  <r>
    <x v="2176"/>
    <x v="2176"/>
    <x v="2174"/>
    <n v="5000"/>
    <x v="1513"/>
    <x v="0"/>
    <s v="US"/>
    <x v="0"/>
    <x v="2175"/>
    <x v="2176"/>
    <x v="0"/>
    <x v="26"/>
    <x v="0"/>
    <s v="music/rock"/>
    <x v="9"/>
    <x v="1569"/>
    <x v="4"/>
    <x v="11"/>
    <x v="2176"/>
    <x v="2175"/>
    <x v="0"/>
  </r>
  <r>
    <x v="2177"/>
    <x v="2177"/>
    <x v="2175"/>
    <n v="2500"/>
    <x v="1514"/>
    <x v="0"/>
    <s v="US"/>
    <x v="0"/>
    <x v="2176"/>
    <x v="2177"/>
    <x v="0"/>
    <x v="44"/>
    <x v="0"/>
    <s v="music/rock"/>
    <x v="8"/>
    <x v="927"/>
    <x v="4"/>
    <x v="11"/>
    <x v="2177"/>
    <x v="2176"/>
    <x v="0"/>
  </r>
  <r>
    <x v="2178"/>
    <x v="2178"/>
    <x v="2176"/>
    <n v="25000"/>
    <x v="1515"/>
    <x v="0"/>
    <s v="US"/>
    <x v="0"/>
    <x v="2177"/>
    <x v="2178"/>
    <x v="0"/>
    <x v="410"/>
    <x v="0"/>
    <s v="music/rock"/>
    <x v="86"/>
    <x v="1570"/>
    <x v="4"/>
    <x v="11"/>
    <x v="2178"/>
    <x v="2177"/>
    <x v="0"/>
  </r>
  <r>
    <x v="2179"/>
    <x v="2179"/>
    <x v="2177"/>
    <n v="1000"/>
    <x v="1516"/>
    <x v="0"/>
    <s v="US"/>
    <x v="0"/>
    <x v="2178"/>
    <x v="2179"/>
    <x v="0"/>
    <x v="64"/>
    <x v="0"/>
    <s v="music/rock"/>
    <x v="164"/>
    <x v="1571"/>
    <x v="4"/>
    <x v="11"/>
    <x v="2179"/>
    <x v="2178"/>
    <x v="0"/>
  </r>
  <r>
    <x v="2180"/>
    <x v="2180"/>
    <x v="2178"/>
    <n v="5000"/>
    <x v="1517"/>
    <x v="0"/>
    <s v="US"/>
    <x v="0"/>
    <x v="2179"/>
    <x v="2180"/>
    <x v="0"/>
    <x v="76"/>
    <x v="0"/>
    <s v="music/rock"/>
    <x v="13"/>
    <x v="1572"/>
    <x v="4"/>
    <x v="11"/>
    <x v="2180"/>
    <x v="2179"/>
    <x v="0"/>
  </r>
  <r>
    <x v="2181"/>
    <x v="2181"/>
    <x v="2179"/>
    <n v="2000"/>
    <x v="1518"/>
    <x v="0"/>
    <s v="US"/>
    <x v="0"/>
    <x v="2180"/>
    <x v="2181"/>
    <x v="0"/>
    <x v="28"/>
    <x v="0"/>
    <s v="games/tabletop games"/>
    <x v="42"/>
    <x v="1573"/>
    <x v="6"/>
    <x v="32"/>
    <x v="2181"/>
    <x v="2180"/>
    <x v="0"/>
  </r>
  <r>
    <x v="2182"/>
    <x v="2182"/>
    <x v="2180"/>
    <n v="3000"/>
    <x v="1519"/>
    <x v="0"/>
    <s v="CA"/>
    <x v="5"/>
    <x v="2181"/>
    <x v="2182"/>
    <x v="0"/>
    <x v="289"/>
    <x v="0"/>
    <s v="games/tabletop games"/>
    <x v="285"/>
    <x v="820"/>
    <x v="6"/>
    <x v="32"/>
    <x v="2182"/>
    <x v="2181"/>
    <x v="0"/>
  </r>
  <r>
    <x v="2183"/>
    <x v="2183"/>
    <x v="2181"/>
    <n v="1800"/>
    <x v="1520"/>
    <x v="0"/>
    <s v="US"/>
    <x v="0"/>
    <x v="2182"/>
    <x v="2183"/>
    <x v="0"/>
    <x v="411"/>
    <x v="0"/>
    <s v="games/tabletop games"/>
    <x v="286"/>
    <x v="1574"/>
    <x v="6"/>
    <x v="32"/>
    <x v="2183"/>
    <x v="2182"/>
    <x v="0"/>
  </r>
  <r>
    <x v="2184"/>
    <x v="2184"/>
    <x v="2182"/>
    <n v="10000"/>
    <x v="1521"/>
    <x v="0"/>
    <s v="US"/>
    <x v="0"/>
    <x v="2183"/>
    <x v="2184"/>
    <x v="1"/>
    <x v="161"/>
    <x v="0"/>
    <s v="games/tabletop games"/>
    <x v="245"/>
    <x v="1575"/>
    <x v="6"/>
    <x v="32"/>
    <x v="2184"/>
    <x v="2183"/>
    <x v="0"/>
  </r>
  <r>
    <x v="2185"/>
    <x v="2185"/>
    <x v="2183"/>
    <n v="5000"/>
    <x v="1522"/>
    <x v="0"/>
    <s v="GB"/>
    <x v="1"/>
    <x v="2184"/>
    <x v="2185"/>
    <x v="0"/>
    <x v="412"/>
    <x v="0"/>
    <s v="games/tabletop games"/>
    <x v="287"/>
    <x v="1576"/>
    <x v="6"/>
    <x v="32"/>
    <x v="2185"/>
    <x v="2184"/>
    <x v="0"/>
  </r>
  <r>
    <x v="2186"/>
    <x v="2186"/>
    <x v="2184"/>
    <n v="20000"/>
    <x v="1523"/>
    <x v="0"/>
    <s v="US"/>
    <x v="0"/>
    <x v="2185"/>
    <x v="2186"/>
    <x v="0"/>
    <x v="413"/>
    <x v="0"/>
    <s v="games/tabletop games"/>
    <x v="5"/>
    <x v="1577"/>
    <x v="6"/>
    <x v="32"/>
    <x v="2186"/>
    <x v="2185"/>
    <x v="0"/>
  </r>
  <r>
    <x v="2187"/>
    <x v="2187"/>
    <x v="2185"/>
    <n v="20000"/>
    <x v="1524"/>
    <x v="0"/>
    <s v="US"/>
    <x v="0"/>
    <x v="2186"/>
    <x v="2187"/>
    <x v="1"/>
    <x v="414"/>
    <x v="0"/>
    <s v="games/tabletop games"/>
    <x v="288"/>
    <x v="1578"/>
    <x v="6"/>
    <x v="32"/>
    <x v="2187"/>
    <x v="2186"/>
    <x v="0"/>
  </r>
  <r>
    <x v="2188"/>
    <x v="2188"/>
    <x v="2186"/>
    <n v="5494"/>
    <x v="1525"/>
    <x v="0"/>
    <s v="AU"/>
    <x v="2"/>
    <x v="2187"/>
    <x v="2188"/>
    <x v="0"/>
    <x v="415"/>
    <x v="0"/>
    <s v="games/tabletop games"/>
    <x v="289"/>
    <x v="1579"/>
    <x v="6"/>
    <x v="32"/>
    <x v="2188"/>
    <x v="2187"/>
    <x v="0"/>
  </r>
  <r>
    <x v="2189"/>
    <x v="2189"/>
    <x v="2187"/>
    <n v="1200"/>
    <x v="1526"/>
    <x v="0"/>
    <s v="GB"/>
    <x v="1"/>
    <x v="2188"/>
    <x v="2189"/>
    <x v="0"/>
    <x v="106"/>
    <x v="0"/>
    <s v="games/tabletop games"/>
    <x v="290"/>
    <x v="1580"/>
    <x v="6"/>
    <x v="32"/>
    <x v="2189"/>
    <x v="2188"/>
    <x v="0"/>
  </r>
  <r>
    <x v="2190"/>
    <x v="2190"/>
    <x v="2188"/>
    <n v="19000"/>
    <x v="1527"/>
    <x v="0"/>
    <s v="US"/>
    <x v="0"/>
    <x v="2189"/>
    <x v="2190"/>
    <x v="0"/>
    <x v="416"/>
    <x v="0"/>
    <s v="games/tabletop games"/>
    <x v="85"/>
    <x v="1581"/>
    <x v="6"/>
    <x v="32"/>
    <x v="2190"/>
    <x v="2189"/>
    <x v="0"/>
  </r>
  <r>
    <x v="2191"/>
    <x v="2191"/>
    <x v="2189"/>
    <n v="750"/>
    <x v="1528"/>
    <x v="0"/>
    <s v="GB"/>
    <x v="1"/>
    <x v="2190"/>
    <x v="2191"/>
    <x v="0"/>
    <x v="20"/>
    <x v="0"/>
    <s v="games/tabletop games"/>
    <x v="28"/>
    <x v="1582"/>
    <x v="6"/>
    <x v="32"/>
    <x v="2191"/>
    <x v="2190"/>
    <x v="0"/>
  </r>
  <r>
    <x v="2192"/>
    <x v="2192"/>
    <x v="2190"/>
    <n v="12000"/>
    <x v="1529"/>
    <x v="0"/>
    <s v="GB"/>
    <x v="1"/>
    <x v="2191"/>
    <x v="2192"/>
    <x v="0"/>
    <x v="417"/>
    <x v="0"/>
    <s v="games/tabletop games"/>
    <x v="291"/>
    <x v="1583"/>
    <x v="6"/>
    <x v="32"/>
    <x v="2192"/>
    <x v="2191"/>
    <x v="0"/>
  </r>
  <r>
    <x v="2193"/>
    <x v="2193"/>
    <x v="2191"/>
    <n v="15000"/>
    <x v="1530"/>
    <x v="0"/>
    <s v="US"/>
    <x v="0"/>
    <x v="2192"/>
    <x v="2193"/>
    <x v="0"/>
    <x v="418"/>
    <x v="0"/>
    <s v="games/tabletop games"/>
    <x v="292"/>
    <x v="1584"/>
    <x v="6"/>
    <x v="32"/>
    <x v="2193"/>
    <x v="2192"/>
    <x v="0"/>
  </r>
  <r>
    <x v="2194"/>
    <x v="2194"/>
    <x v="2192"/>
    <n v="10000"/>
    <x v="1531"/>
    <x v="0"/>
    <s v="US"/>
    <x v="0"/>
    <x v="2193"/>
    <x v="2194"/>
    <x v="0"/>
    <x v="419"/>
    <x v="0"/>
    <s v="games/tabletop games"/>
    <x v="293"/>
    <x v="1585"/>
    <x v="6"/>
    <x v="32"/>
    <x v="2194"/>
    <x v="2193"/>
    <x v="0"/>
  </r>
  <r>
    <x v="2195"/>
    <x v="2195"/>
    <x v="2193"/>
    <n v="4600"/>
    <x v="968"/>
    <x v="0"/>
    <s v="US"/>
    <x v="0"/>
    <x v="2194"/>
    <x v="2195"/>
    <x v="0"/>
    <x v="248"/>
    <x v="0"/>
    <s v="games/tabletop games"/>
    <x v="28"/>
    <x v="1586"/>
    <x v="6"/>
    <x v="32"/>
    <x v="2195"/>
    <x v="2194"/>
    <x v="0"/>
  </r>
  <r>
    <x v="2196"/>
    <x v="2196"/>
    <x v="2194"/>
    <n v="14000"/>
    <x v="1532"/>
    <x v="0"/>
    <s v="US"/>
    <x v="0"/>
    <x v="2195"/>
    <x v="2196"/>
    <x v="0"/>
    <x v="302"/>
    <x v="0"/>
    <s v="games/tabletop games"/>
    <x v="35"/>
    <x v="1587"/>
    <x v="6"/>
    <x v="32"/>
    <x v="2196"/>
    <x v="2195"/>
    <x v="0"/>
  </r>
  <r>
    <x v="2197"/>
    <x v="2197"/>
    <x v="2195"/>
    <n v="30000"/>
    <x v="1533"/>
    <x v="0"/>
    <s v="US"/>
    <x v="0"/>
    <x v="2196"/>
    <x v="2197"/>
    <x v="0"/>
    <x v="420"/>
    <x v="0"/>
    <s v="games/tabletop games"/>
    <x v="294"/>
    <x v="1588"/>
    <x v="6"/>
    <x v="32"/>
    <x v="2197"/>
    <x v="2196"/>
    <x v="0"/>
  </r>
  <r>
    <x v="2198"/>
    <x v="2198"/>
    <x v="2196"/>
    <n v="40000"/>
    <x v="1534"/>
    <x v="0"/>
    <s v="US"/>
    <x v="0"/>
    <x v="2197"/>
    <x v="2198"/>
    <x v="0"/>
    <x v="421"/>
    <x v="0"/>
    <s v="games/tabletop games"/>
    <x v="18"/>
    <x v="1589"/>
    <x v="6"/>
    <x v="32"/>
    <x v="2198"/>
    <x v="2197"/>
    <x v="0"/>
  </r>
  <r>
    <x v="2199"/>
    <x v="2199"/>
    <x v="2197"/>
    <n v="9000"/>
    <x v="1535"/>
    <x v="0"/>
    <s v="IE"/>
    <x v="3"/>
    <x v="2198"/>
    <x v="2199"/>
    <x v="1"/>
    <x v="140"/>
    <x v="0"/>
    <s v="games/tabletop games"/>
    <x v="92"/>
    <x v="1590"/>
    <x v="6"/>
    <x v="32"/>
    <x v="2199"/>
    <x v="2198"/>
    <x v="0"/>
  </r>
  <r>
    <x v="2200"/>
    <x v="2200"/>
    <x v="2198"/>
    <n v="2000"/>
    <x v="1536"/>
    <x v="0"/>
    <s v="GB"/>
    <x v="1"/>
    <x v="2199"/>
    <x v="2200"/>
    <x v="0"/>
    <x v="40"/>
    <x v="0"/>
    <s v="games/tabletop games"/>
    <x v="295"/>
    <x v="1591"/>
    <x v="6"/>
    <x v="32"/>
    <x v="2200"/>
    <x v="2199"/>
    <x v="0"/>
  </r>
  <r>
    <x v="2201"/>
    <x v="2201"/>
    <x v="2199"/>
    <n v="110"/>
    <x v="1537"/>
    <x v="0"/>
    <s v="GB"/>
    <x v="1"/>
    <x v="2200"/>
    <x v="2201"/>
    <x v="0"/>
    <x v="33"/>
    <x v="0"/>
    <s v="music/electronic music"/>
    <x v="296"/>
    <x v="1592"/>
    <x v="4"/>
    <x v="15"/>
    <x v="2201"/>
    <x v="2200"/>
    <x v="0"/>
  </r>
  <r>
    <x v="2202"/>
    <x v="2202"/>
    <x v="2200"/>
    <n v="4000"/>
    <x v="1538"/>
    <x v="0"/>
    <s v="US"/>
    <x v="0"/>
    <x v="2201"/>
    <x v="2202"/>
    <x v="0"/>
    <x v="422"/>
    <x v="0"/>
    <s v="music/electronic music"/>
    <x v="297"/>
    <x v="476"/>
    <x v="4"/>
    <x v="15"/>
    <x v="2202"/>
    <x v="2201"/>
    <x v="0"/>
  </r>
  <r>
    <x v="2203"/>
    <x v="2203"/>
    <x v="2201"/>
    <n v="2000"/>
    <x v="1539"/>
    <x v="0"/>
    <s v="CA"/>
    <x v="5"/>
    <x v="2202"/>
    <x v="2203"/>
    <x v="0"/>
    <x v="133"/>
    <x v="0"/>
    <s v="music/electronic music"/>
    <x v="5"/>
    <x v="1593"/>
    <x v="4"/>
    <x v="15"/>
    <x v="2203"/>
    <x v="2202"/>
    <x v="0"/>
  </r>
  <r>
    <x v="2204"/>
    <x v="2204"/>
    <x v="2202"/>
    <n v="1500"/>
    <x v="1540"/>
    <x v="0"/>
    <s v="US"/>
    <x v="0"/>
    <x v="2203"/>
    <x v="2204"/>
    <x v="0"/>
    <x v="196"/>
    <x v="0"/>
    <s v="music/electronic music"/>
    <x v="18"/>
    <x v="1594"/>
    <x v="4"/>
    <x v="15"/>
    <x v="2204"/>
    <x v="2203"/>
    <x v="0"/>
  </r>
  <r>
    <x v="2205"/>
    <x v="2205"/>
    <x v="2203"/>
    <n v="750"/>
    <x v="1541"/>
    <x v="0"/>
    <s v="US"/>
    <x v="0"/>
    <x v="2204"/>
    <x v="2205"/>
    <x v="0"/>
    <x v="74"/>
    <x v="0"/>
    <s v="music/electronic music"/>
    <x v="143"/>
    <x v="1278"/>
    <x v="4"/>
    <x v="15"/>
    <x v="2205"/>
    <x v="2204"/>
    <x v="0"/>
  </r>
  <r>
    <x v="2206"/>
    <x v="2206"/>
    <x v="2204"/>
    <n v="1100"/>
    <x v="932"/>
    <x v="0"/>
    <s v="US"/>
    <x v="0"/>
    <x v="2205"/>
    <x v="2206"/>
    <x v="0"/>
    <x v="69"/>
    <x v="0"/>
    <s v="music/electronic music"/>
    <x v="33"/>
    <x v="1595"/>
    <x v="4"/>
    <x v="15"/>
    <x v="2206"/>
    <x v="2205"/>
    <x v="0"/>
  </r>
  <r>
    <x v="2207"/>
    <x v="2207"/>
    <x v="2205"/>
    <n v="2000"/>
    <x v="41"/>
    <x v="0"/>
    <s v="US"/>
    <x v="0"/>
    <x v="2206"/>
    <x v="2207"/>
    <x v="0"/>
    <x v="63"/>
    <x v="0"/>
    <s v="music/electronic music"/>
    <x v="8"/>
    <x v="1596"/>
    <x v="4"/>
    <x v="15"/>
    <x v="2207"/>
    <x v="2206"/>
    <x v="0"/>
  </r>
  <r>
    <x v="2208"/>
    <x v="2208"/>
    <x v="2206"/>
    <n v="1000"/>
    <x v="1542"/>
    <x v="0"/>
    <s v="US"/>
    <x v="0"/>
    <x v="2207"/>
    <x v="2208"/>
    <x v="0"/>
    <x v="54"/>
    <x v="0"/>
    <s v="music/electronic music"/>
    <x v="21"/>
    <x v="1597"/>
    <x v="4"/>
    <x v="15"/>
    <x v="2208"/>
    <x v="2207"/>
    <x v="0"/>
  </r>
  <r>
    <x v="2209"/>
    <x v="2209"/>
    <x v="2207"/>
    <n v="500"/>
    <x v="1543"/>
    <x v="0"/>
    <s v="GB"/>
    <x v="1"/>
    <x v="2208"/>
    <x v="2209"/>
    <x v="0"/>
    <x v="41"/>
    <x v="0"/>
    <s v="music/electronic music"/>
    <x v="298"/>
    <x v="1598"/>
    <x v="4"/>
    <x v="15"/>
    <x v="2209"/>
    <x v="2208"/>
    <x v="0"/>
  </r>
  <r>
    <x v="2210"/>
    <x v="2210"/>
    <x v="2208"/>
    <n v="4000"/>
    <x v="1544"/>
    <x v="0"/>
    <s v="US"/>
    <x v="0"/>
    <x v="2209"/>
    <x v="2210"/>
    <x v="0"/>
    <x v="250"/>
    <x v="0"/>
    <s v="music/electronic music"/>
    <x v="38"/>
    <x v="1599"/>
    <x v="4"/>
    <x v="15"/>
    <x v="2210"/>
    <x v="2209"/>
    <x v="0"/>
  </r>
  <r>
    <x v="2211"/>
    <x v="2211"/>
    <x v="2209"/>
    <n v="2500"/>
    <x v="1545"/>
    <x v="0"/>
    <s v="US"/>
    <x v="0"/>
    <x v="2210"/>
    <x v="2211"/>
    <x v="0"/>
    <x v="148"/>
    <x v="0"/>
    <s v="music/electronic music"/>
    <x v="279"/>
    <x v="603"/>
    <x v="4"/>
    <x v="15"/>
    <x v="2211"/>
    <x v="2210"/>
    <x v="0"/>
  </r>
  <r>
    <x v="2212"/>
    <x v="2212"/>
    <x v="2210"/>
    <n v="6000"/>
    <x v="1546"/>
    <x v="0"/>
    <s v="US"/>
    <x v="0"/>
    <x v="2211"/>
    <x v="2212"/>
    <x v="0"/>
    <x v="252"/>
    <x v="0"/>
    <s v="music/electronic music"/>
    <x v="35"/>
    <x v="1600"/>
    <x v="4"/>
    <x v="15"/>
    <x v="2212"/>
    <x v="2211"/>
    <x v="0"/>
  </r>
  <r>
    <x v="2213"/>
    <x v="2213"/>
    <x v="2211"/>
    <n v="5"/>
    <x v="115"/>
    <x v="0"/>
    <s v="US"/>
    <x v="0"/>
    <x v="2212"/>
    <x v="2213"/>
    <x v="0"/>
    <x v="29"/>
    <x v="0"/>
    <s v="music/electronic music"/>
    <x v="177"/>
    <x v="119"/>
    <x v="4"/>
    <x v="15"/>
    <x v="2213"/>
    <x v="2212"/>
    <x v="0"/>
  </r>
  <r>
    <x v="2214"/>
    <x v="2214"/>
    <x v="2212"/>
    <n v="600"/>
    <x v="1547"/>
    <x v="0"/>
    <s v="US"/>
    <x v="0"/>
    <x v="2213"/>
    <x v="2214"/>
    <x v="0"/>
    <x v="54"/>
    <x v="0"/>
    <s v="music/electronic music"/>
    <x v="101"/>
    <x v="1601"/>
    <x v="4"/>
    <x v="15"/>
    <x v="2214"/>
    <x v="2213"/>
    <x v="0"/>
  </r>
  <r>
    <x v="2215"/>
    <x v="2215"/>
    <x v="2213"/>
    <n v="550"/>
    <x v="1548"/>
    <x v="0"/>
    <s v="US"/>
    <x v="0"/>
    <x v="2214"/>
    <x v="2215"/>
    <x v="0"/>
    <x v="51"/>
    <x v="0"/>
    <s v="music/electronic music"/>
    <x v="94"/>
    <x v="1602"/>
    <x v="4"/>
    <x v="15"/>
    <x v="2215"/>
    <x v="2214"/>
    <x v="0"/>
  </r>
  <r>
    <x v="2216"/>
    <x v="2216"/>
    <x v="2214"/>
    <n v="300"/>
    <x v="1549"/>
    <x v="0"/>
    <s v="US"/>
    <x v="0"/>
    <x v="2215"/>
    <x v="2216"/>
    <x v="0"/>
    <x v="25"/>
    <x v="0"/>
    <s v="music/electronic music"/>
    <x v="6"/>
    <x v="1603"/>
    <x v="4"/>
    <x v="15"/>
    <x v="2216"/>
    <x v="2215"/>
    <x v="0"/>
  </r>
  <r>
    <x v="2217"/>
    <x v="2217"/>
    <x v="2215"/>
    <n v="420"/>
    <x v="94"/>
    <x v="0"/>
    <s v="US"/>
    <x v="0"/>
    <x v="2216"/>
    <x v="2217"/>
    <x v="0"/>
    <x v="82"/>
    <x v="0"/>
    <s v="music/electronic music"/>
    <x v="7"/>
    <x v="1604"/>
    <x v="4"/>
    <x v="15"/>
    <x v="2217"/>
    <x v="2216"/>
    <x v="0"/>
  </r>
  <r>
    <x v="2218"/>
    <x v="2218"/>
    <x v="2216"/>
    <n v="2000"/>
    <x v="1550"/>
    <x v="0"/>
    <s v="US"/>
    <x v="0"/>
    <x v="2217"/>
    <x v="2218"/>
    <x v="0"/>
    <x v="88"/>
    <x v="0"/>
    <s v="music/electronic music"/>
    <x v="4"/>
    <x v="1090"/>
    <x v="4"/>
    <x v="15"/>
    <x v="2218"/>
    <x v="2217"/>
    <x v="0"/>
  </r>
  <r>
    <x v="2219"/>
    <x v="2219"/>
    <x v="2217"/>
    <n v="1000"/>
    <x v="1101"/>
    <x v="0"/>
    <s v="US"/>
    <x v="0"/>
    <x v="2218"/>
    <x v="2219"/>
    <x v="0"/>
    <x v="10"/>
    <x v="0"/>
    <s v="music/electronic music"/>
    <x v="21"/>
    <x v="1605"/>
    <x v="4"/>
    <x v="15"/>
    <x v="2219"/>
    <x v="2218"/>
    <x v="0"/>
  </r>
  <r>
    <x v="2220"/>
    <x v="2220"/>
    <x v="2218"/>
    <n v="3500"/>
    <x v="1551"/>
    <x v="0"/>
    <s v="US"/>
    <x v="0"/>
    <x v="2219"/>
    <x v="2220"/>
    <x v="0"/>
    <x v="50"/>
    <x v="0"/>
    <s v="music/electronic music"/>
    <x v="7"/>
    <x v="1606"/>
    <x v="4"/>
    <x v="15"/>
    <x v="2220"/>
    <x v="2219"/>
    <x v="0"/>
  </r>
  <r>
    <x v="2221"/>
    <x v="2221"/>
    <x v="2219"/>
    <n v="7500"/>
    <x v="1552"/>
    <x v="0"/>
    <s v="US"/>
    <x v="0"/>
    <x v="2220"/>
    <x v="2221"/>
    <x v="0"/>
    <x v="423"/>
    <x v="0"/>
    <s v="games/tabletop games"/>
    <x v="29"/>
    <x v="1607"/>
    <x v="6"/>
    <x v="32"/>
    <x v="2221"/>
    <x v="2220"/>
    <x v="0"/>
  </r>
  <r>
    <x v="2222"/>
    <x v="2222"/>
    <x v="2220"/>
    <n v="500"/>
    <x v="1553"/>
    <x v="0"/>
    <s v="US"/>
    <x v="0"/>
    <x v="2221"/>
    <x v="2222"/>
    <x v="0"/>
    <x v="209"/>
    <x v="0"/>
    <s v="games/tabletop games"/>
    <x v="200"/>
    <x v="1608"/>
    <x v="6"/>
    <x v="32"/>
    <x v="2222"/>
    <x v="2221"/>
    <x v="0"/>
  </r>
  <r>
    <x v="2223"/>
    <x v="2223"/>
    <x v="2221"/>
    <n v="19500"/>
    <x v="1554"/>
    <x v="0"/>
    <s v="CA"/>
    <x v="5"/>
    <x v="2222"/>
    <x v="2223"/>
    <x v="0"/>
    <x v="61"/>
    <x v="0"/>
    <s v="games/tabletop games"/>
    <x v="6"/>
    <x v="1609"/>
    <x v="6"/>
    <x v="32"/>
    <x v="2223"/>
    <x v="2222"/>
    <x v="0"/>
  </r>
  <r>
    <x v="2224"/>
    <x v="2224"/>
    <x v="2222"/>
    <n v="10000"/>
    <x v="1555"/>
    <x v="0"/>
    <s v="US"/>
    <x v="0"/>
    <x v="2223"/>
    <x v="2224"/>
    <x v="0"/>
    <x v="228"/>
    <x v="0"/>
    <s v="games/tabletop games"/>
    <x v="299"/>
    <x v="1610"/>
    <x v="6"/>
    <x v="32"/>
    <x v="2224"/>
    <x v="2223"/>
    <x v="0"/>
  </r>
  <r>
    <x v="2225"/>
    <x v="2225"/>
    <x v="2223"/>
    <n v="21000"/>
    <x v="1556"/>
    <x v="0"/>
    <s v="GB"/>
    <x v="1"/>
    <x v="2224"/>
    <x v="2225"/>
    <x v="0"/>
    <x v="424"/>
    <x v="0"/>
    <s v="games/tabletop games"/>
    <x v="300"/>
    <x v="1611"/>
    <x v="6"/>
    <x v="32"/>
    <x v="2225"/>
    <x v="2224"/>
    <x v="0"/>
  </r>
  <r>
    <x v="2226"/>
    <x v="2226"/>
    <x v="2224"/>
    <n v="18000"/>
    <x v="1557"/>
    <x v="0"/>
    <s v="US"/>
    <x v="0"/>
    <x v="2225"/>
    <x v="2226"/>
    <x v="0"/>
    <x v="306"/>
    <x v="0"/>
    <s v="games/tabletop games"/>
    <x v="29"/>
    <x v="1612"/>
    <x v="6"/>
    <x v="32"/>
    <x v="2226"/>
    <x v="2225"/>
    <x v="0"/>
  </r>
  <r>
    <x v="2227"/>
    <x v="2227"/>
    <x v="2225"/>
    <n v="13000"/>
    <x v="1558"/>
    <x v="0"/>
    <s v="GB"/>
    <x v="1"/>
    <x v="2226"/>
    <x v="2227"/>
    <x v="0"/>
    <x v="425"/>
    <x v="0"/>
    <s v="games/tabletop games"/>
    <x v="96"/>
    <x v="1613"/>
    <x v="6"/>
    <x v="32"/>
    <x v="2227"/>
    <x v="2226"/>
    <x v="0"/>
  </r>
  <r>
    <x v="2228"/>
    <x v="2228"/>
    <x v="2226"/>
    <n v="1000"/>
    <x v="1559"/>
    <x v="0"/>
    <s v="DE"/>
    <x v="3"/>
    <x v="2227"/>
    <x v="2228"/>
    <x v="0"/>
    <x v="296"/>
    <x v="0"/>
    <s v="games/tabletop games"/>
    <x v="301"/>
    <x v="1614"/>
    <x v="6"/>
    <x v="32"/>
    <x v="2228"/>
    <x v="2227"/>
    <x v="0"/>
  </r>
  <r>
    <x v="2229"/>
    <x v="2229"/>
    <x v="2227"/>
    <n v="8012"/>
    <x v="1560"/>
    <x v="0"/>
    <s v="US"/>
    <x v="0"/>
    <x v="2228"/>
    <x v="2229"/>
    <x v="0"/>
    <x v="380"/>
    <x v="0"/>
    <s v="games/tabletop games"/>
    <x v="193"/>
    <x v="815"/>
    <x v="6"/>
    <x v="32"/>
    <x v="2229"/>
    <x v="2228"/>
    <x v="0"/>
  </r>
  <r>
    <x v="2230"/>
    <x v="2230"/>
    <x v="2228"/>
    <n v="8500"/>
    <x v="1561"/>
    <x v="0"/>
    <s v="US"/>
    <x v="0"/>
    <x v="2229"/>
    <x v="2230"/>
    <x v="0"/>
    <x v="156"/>
    <x v="0"/>
    <s v="games/tabletop games"/>
    <x v="9"/>
    <x v="1615"/>
    <x v="6"/>
    <x v="32"/>
    <x v="2230"/>
    <x v="2229"/>
    <x v="0"/>
  </r>
  <r>
    <x v="2231"/>
    <x v="2231"/>
    <x v="2229"/>
    <n v="2500"/>
    <x v="1562"/>
    <x v="0"/>
    <s v="US"/>
    <x v="0"/>
    <x v="2230"/>
    <x v="2231"/>
    <x v="0"/>
    <x v="426"/>
    <x v="0"/>
    <s v="games/tabletop games"/>
    <x v="302"/>
    <x v="1616"/>
    <x v="6"/>
    <x v="32"/>
    <x v="2231"/>
    <x v="2230"/>
    <x v="0"/>
  </r>
  <r>
    <x v="2232"/>
    <x v="2232"/>
    <x v="2230"/>
    <n v="5000"/>
    <x v="1563"/>
    <x v="0"/>
    <s v="US"/>
    <x v="0"/>
    <x v="2231"/>
    <x v="2232"/>
    <x v="0"/>
    <x v="427"/>
    <x v="0"/>
    <s v="games/tabletop games"/>
    <x v="303"/>
    <x v="1617"/>
    <x v="6"/>
    <x v="32"/>
    <x v="2232"/>
    <x v="2231"/>
    <x v="0"/>
  </r>
  <r>
    <x v="2233"/>
    <x v="2233"/>
    <x v="2231"/>
    <n v="2500"/>
    <x v="1564"/>
    <x v="0"/>
    <s v="GB"/>
    <x v="1"/>
    <x v="2232"/>
    <x v="2233"/>
    <x v="0"/>
    <x v="428"/>
    <x v="0"/>
    <s v="games/tabletop games"/>
    <x v="304"/>
    <x v="1618"/>
    <x v="6"/>
    <x v="32"/>
    <x v="2233"/>
    <x v="2232"/>
    <x v="0"/>
  </r>
  <r>
    <x v="2234"/>
    <x v="2234"/>
    <x v="2232"/>
    <n v="100"/>
    <x v="1565"/>
    <x v="0"/>
    <s v="US"/>
    <x v="0"/>
    <x v="2233"/>
    <x v="2234"/>
    <x v="0"/>
    <x v="33"/>
    <x v="0"/>
    <s v="games/tabletop games"/>
    <x v="305"/>
    <x v="1619"/>
    <x v="6"/>
    <x v="32"/>
    <x v="2234"/>
    <x v="2233"/>
    <x v="0"/>
  </r>
  <r>
    <x v="2235"/>
    <x v="2235"/>
    <x v="2233"/>
    <n v="13000"/>
    <x v="1566"/>
    <x v="0"/>
    <s v="CA"/>
    <x v="5"/>
    <x v="2234"/>
    <x v="2235"/>
    <x v="0"/>
    <x v="206"/>
    <x v="0"/>
    <s v="games/tabletop games"/>
    <x v="42"/>
    <x v="1620"/>
    <x v="6"/>
    <x v="32"/>
    <x v="2235"/>
    <x v="2234"/>
    <x v="0"/>
  </r>
  <r>
    <x v="2236"/>
    <x v="2236"/>
    <x v="2234"/>
    <n v="2800"/>
    <x v="1567"/>
    <x v="0"/>
    <s v="US"/>
    <x v="0"/>
    <x v="2235"/>
    <x v="2236"/>
    <x v="0"/>
    <x v="340"/>
    <x v="0"/>
    <s v="games/tabletop games"/>
    <x v="293"/>
    <x v="1621"/>
    <x v="6"/>
    <x v="32"/>
    <x v="2236"/>
    <x v="2235"/>
    <x v="0"/>
  </r>
  <r>
    <x v="2237"/>
    <x v="2237"/>
    <x v="2235"/>
    <n v="18000"/>
    <x v="1568"/>
    <x v="0"/>
    <s v="US"/>
    <x v="0"/>
    <x v="2236"/>
    <x v="2237"/>
    <x v="0"/>
    <x v="429"/>
    <x v="0"/>
    <s v="games/tabletop games"/>
    <x v="278"/>
    <x v="1622"/>
    <x v="6"/>
    <x v="32"/>
    <x v="2237"/>
    <x v="2236"/>
    <x v="0"/>
  </r>
  <r>
    <x v="2238"/>
    <x v="2238"/>
    <x v="2236"/>
    <n v="4000"/>
    <x v="1569"/>
    <x v="0"/>
    <s v="DE"/>
    <x v="3"/>
    <x v="2237"/>
    <x v="2238"/>
    <x v="0"/>
    <x v="1"/>
    <x v="0"/>
    <s v="games/tabletop games"/>
    <x v="0"/>
    <x v="1623"/>
    <x v="6"/>
    <x v="32"/>
    <x v="2238"/>
    <x v="2237"/>
    <x v="0"/>
  </r>
  <r>
    <x v="2239"/>
    <x v="2239"/>
    <x v="2237"/>
    <n v="25000"/>
    <x v="1570"/>
    <x v="0"/>
    <s v="US"/>
    <x v="0"/>
    <x v="2238"/>
    <x v="2239"/>
    <x v="0"/>
    <x v="374"/>
    <x v="0"/>
    <s v="games/tabletop games"/>
    <x v="30"/>
    <x v="1624"/>
    <x v="6"/>
    <x v="32"/>
    <x v="2239"/>
    <x v="2238"/>
    <x v="0"/>
  </r>
  <r>
    <x v="2240"/>
    <x v="2240"/>
    <x v="2238"/>
    <n v="5000"/>
    <x v="1571"/>
    <x v="0"/>
    <s v="US"/>
    <x v="0"/>
    <x v="2239"/>
    <x v="2240"/>
    <x v="0"/>
    <x v="93"/>
    <x v="0"/>
    <s v="games/tabletop games"/>
    <x v="306"/>
    <x v="1625"/>
    <x v="6"/>
    <x v="32"/>
    <x v="2240"/>
    <x v="2239"/>
    <x v="0"/>
  </r>
  <r>
    <x v="2241"/>
    <x v="2241"/>
    <x v="2239"/>
    <n v="1000"/>
    <x v="1572"/>
    <x v="0"/>
    <s v="GB"/>
    <x v="1"/>
    <x v="2240"/>
    <x v="2241"/>
    <x v="0"/>
    <x v="430"/>
    <x v="0"/>
    <s v="games/tabletop games"/>
    <x v="307"/>
    <x v="1626"/>
    <x v="6"/>
    <x v="32"/>
    <x v="2241"/>
    <x v="2240"/>
    <x v="0"/>
  </r>
  <r>
    <x v="2242"/>
    <x v="2242"/>
    <x v="2240"/>
    <n v="10000"/>
    <x v="1573"/>
    <x v="0"/>
    <s v="US"/>
    <x v="0"/>
    <x v="2241"/>
    <x v="2242"/>
    <x v="0"/>
    <x v="431"/>
    <x v="0"/>
    <s v="games/tabletop games"/>
    <x v="308"/>
    <x v="1627"/>
    <x v="6"/>
    <x v="32"/>
    <x v="2242"/>
    <x v="2241"/>
    <x v="0"/>
  </r>
  <r>
    <x v="2243"/>
    <x v="2243"/>
    <x v="2241"/>
    <n v="1"/>
    <x v="1574"/>
    <x v="0"/>
    <s v="US"/>
    <x v="0"/>
    <x v="2242"/>
    <x v="2243"/>
    <x v="0"/>
    <x v="432"/>
    <x v="0"/>
    <s v="games/tabletop games"/>
    <x v="309"/>
    <x v="1628"/>
    <x v="6"/>
    <x v="32"/>
    <x v="2243"/>
    <x v="2242"/>
    <x v="0"/>
  </r>
  <r>
    <x v="2244"/>
    <x v="2244"/>
    <x v="2242"/>
    <n v="5000"/>
    <x v="1575"/>
    <x v="0"/>
    <s v="US"/>
    <x v="0"/>
    <x v="2243"/>
    <x v="2244"/>
    <x v="0"/>
    <x v="126"/>
    <x v="0"/>
    <s v="games/tabletop games"/>
    <x v="310"/>
    <x v="177"/>
    <x v="6"/>
    <x v="32"/>
    <x v="2244"/>
    <x v="2243"/>
    <x v="0"/>
  </r>
  <r>
    <x v="2245"/>
    <x v="2245"/>
    <x v="2243"/>
    <n v="4000"/>
    <x v="1576"/>
    <x v="0"/>
    <s v="US"/>
    <x v="0"/>
    <x v="2244"/>
    <x v="2245"/>
    <x v="0"/>
    <x v="433"/>
    <x v="0"/>
    <s v="games/tabletop games"/>
    <x v="311"/>
    <x v="1629"/>
    <x v="6"/>
    <x v="32"/>
    <x v="2245"/>
    <x v="2244"/>
    <x v="0"/>
  </r>
  <r>
    <x v="2246"/>
    <x v="2246"/>
    <x v="2244"/>
    <n v="2500"/>
    <x v="1514"/>
    <x v="0"/>
    <s v="GB"/>
    <x v="1"/>
    <x v="2245"/>
    <x v="2246"/>
    <x v="0"/>
    <x v="7"/>
    <x v="0"/>
    <s v="games/tabletop games"/>
    <x v="8"/>
    <x v="1630"/>
    <x v="6"/>
    <x v="32"/>
    <x v="2246"/>
    <x v="2245"/>
    <x v="0"/>
  </r>
  <r>
    <x v="2247"/>
    <x v="2247"/>
    <x v="2245"/>
    <n v="18500"/>
    <x v="1577"/>
    <x v="0"/>
    <s v="US"/>
    <x v="0"/>
    <x v="2246"/>
    <x v="2247"/>
    <x v="0"/>
    <x v="434"/>
    <x v="0"/>
    <s v="games/tabletop games"/>
    <x v="3"/>
    <x v="1631"/>
    <x v="6"/>
    <x v="32"/>
    <x v="2247"/>
    <x v="2246"/>
    <x v="0"/>
  </r>
  <r>
    <x v="2248"/>
    <x v="2248"/>
    <x v="2246"/>
    <n v="7000"/>
    <x v="1578"/>
    <x v="0"/>
    <s v="GB"/>
    <x v="1"/>
    <x v="2247"/>
    <x v="2248"/>
    <x v="0"/>
    <x v="130"/>
    <x v="0"/>
    <s v="games/tabletop games"/>
    <x v="13"/>
    <x v="632"/>
    <x v="6"/>
    <x v="32"/>
    <x v="2248"/>
    <x v="2247"/>
    <x v="0"/>
  </r>
  <r>
    <x v="2249"/>
    <x v="2249"/>
    <x v="2247"/>
    <n v="3500"/>
    <x v="1579"/>
    <x v="0"/>
    <s v="US"/>
    <x v="0"/>
    <x v="2248"/>
    <x v="2249"/>
    <x v="0"/>
    <x v="387"/>
    <x v="0"/>
    <s v="games/tabletop games"/>
    <x v="312"/>
    <x v="1323"/>
    <x v="6"/>
    <x v="32"/>
    <x v="2249"/>
    <x v="2248"/>
    <x v="0"/>
  </r>
  <r>
    <x v="2250"/>
    <x v="2250"/>
    <x v="2248"/>
    <n v="25000"/>
    <x v="1580"/>
    <x v="0"/>
    <s v="US"/>
    <x v="0"/>
    <x v="2249"/>
    <x v="2250"/>
    <x v="0"/>
    <x v="435"/>
    <x v="0"/>
    <s v="games/tabletop games"/>
    <x v="313"/>
    <x v="1632"/>
    <x v="6"/>
    <x v="32"/>
    <x v="2250"/>
    <x v="2249"/>
    <x v="0"/>
  </r>
  <r>
    <x v="2251"/>
    <x v="2251"/>
    <x v="2249"/>
    <n v="8500"/>
    <x v="1581"/>
    <x v="0"/>
    <s v="US"/>
    <x v="0"/>
    <x v="2250"/>
    <x v="2251"/>
    <x v="0"/>
    <x v="436"/>
    <x v="0"/>
    <s v="games/tabletop games"/>
    <x v="84"/>
    <x v="1633"/>
    <x v="6"/>
    <x v="32"/>
    <x v="2251"/>
    <x v="2250"/>
    <x v="0"/>
  </r>
  <r>
    <x v="2252"/>
    <x v="2252"/>
    <x v="2250"/>
    <n v="9000"/>
    <x v="1582"/>
    <x v="0"/>
    <s v="ES"/>
    <x v="3"/>
    <x v="2251"/>
    <x v="2252"/>
    <x v="0"/>
    <x v="437"/>
    <x v="0"/>
    <s v="games/tabletop games"/>
    <x v="212"/>
    <x v="1634"/>
    <x v="6"/>
    <x v="32"/>
    <x v="2252"/>
    <x v="2251"/>
    <x v="0"/>
  </r>
  <r>
    <x v="2253"/>
    <x v="2253"/>
    <x v="2251"/>
    <n v="8000"/>
    <x v="1583"/>
    <x v="0"/>
    <s v="US"/>
    <x v="0"/>
    <x v="2252"/>
    <x v="2253"/>
    <x v="0"/>
    <x v="87"/>
    <x v="0"/>
    <s v="games/tabletop games"/>
    <x v="40"/>
    <x v="1635"/>
    <x v="6"/>
    <x v="32"/>
    <x v="2253"/>
    <x v="2252"/>
    <x v="0"/>
  </r>
  <r>
    <x v="2254"/>
    <x v="2254"/>
    <x v="2252"/>
    <n v="500"/>
    <x v="1584"/>
    <x v="0"/>
    <s v="US"/>
    <x v="0"/>
    <x v="2253"/>
    <x v="2254"/>
    <x v="0"/>
    <x v="438"/>
    <x v="0"/>
    <s v="games/tabletop games"/>
    <x v="314"/>
    <x v="123"/>
    <x v="6"/>
    <x v="32"/>
    <x v="2254"/>
    <x v="2253"/>
    <x v="0"/>
  </r>
  <r>
    <x v="2255"/>
    <x v="2255"/>
    <x v="2253"/>
    <n v="3950"/>
    <x v="1585"/>
    <x v="0"/>
    <s v="US"/>
    <x v="0"/>
    <x v="2254"/>
    <x v="2255"/>
    <x v="0"/>
    <x v="197"/>
    <x v="0"/>
    <s v="games/tabletop games"/>
    <x v="315"/>
    <x v="311"/>
    <x v="6"/>
    <x v="32"/>
    <x v="2255"/>
    <x v="2254"/>
    <x v="0"/>
  </r>
  <r>
    <x v="2256"/>
    <x v="2256"/>
    <x v="2254"/>
    <n v="480"/>
    <x v="1586"/>
    <x v="0"/>
    <s v="GB"/>
    <x v="1"/>
    <x v="2255"/>
    <x v="2256"/>
    <x v="0"/>
    <x v="133"/>
    <x v="0"/>
    <s v="games/tabletop games"/>
    <x v="316"/>
    <x v="1012"/>
    <x v="6"/>
    <x v="32"/>
    <x v="2256"/>
    <x v="2255"/>
    <x v="0"/>
  </r>
  <r>
    <x v="2257"/>
    <x v="2257"/>
    <x v="2255"/>
    <n v="2500"/>
    <x v="1587"/>
    <x v="0"/>
    <s v="GB"/>
    <x v="1"/>
    <x v="2256"/>
    <x v="2257"/>
    <x v="0"/>
    <x v="39"/>
    <x v="0"/>
    <s v="games/tabletop games"/>
    <x v="317"/>
    <x v="1636"/>
    <x v="6"/>
    <x v="32"/>
    <x v="2257"/>
    <x v="2256"/>
    <x v="0"/>
  </r>
  <r>
    <x v="2258"/>
    <x v="2258"/>
    <x v="2256"/>
    <n v="2200"/>
    <x v="1588"/>
    <x v="0"/>
    <s v="US"/>
    <x v="0"/>
    <x v="2257"/>
    <x v="2258"/>
    <x v="0"/>
    <x v="242"/>
    <x v="0"/>
    <s v="games/tabletop games"/>
    <x v="92"/>
    <x v="1637"/>
    <x v="6"/>
    <x v="32"/>
    <x v="2258"/>
    <x v="2257"/>
    <x v="0"/>
  </r>
  <r>
    <x v="2259"/>
    <x v="2259"/>
    <x v="2257"/>
    <n v="1000"/>
    <x v="1589"/>
    <x v="0"/>
    <s v="GB"/>
    <x v="1"/>
    <x v="2258"/>
    <x v="2259"/>
    <x v="0"/>
    <x v="190"/>
    <x v="0"/>
    <s v="games/tabletop games"/>
    <x v="318"/>
    <x v="1638"/>
    <x v="6"/>
    <x v="32"/>
    <x v="2259"/>
    <x v="2258"/>
    <x v="0"/>
  </r>
  <r>
    <x v="2260"/>
    <x v="2260"/>
    <x v="2258"/>
    <n v="2500"/>
    <x v="1590"/>
    <x v="0"/>
    <s v="US"/>
    <x v="0"/>
    <x v="2259"/>
    <x v="2260"/>
    <x v="0"/>
    <x v="87"/>
    <x v="0"/>
    <s v="games/tabletop games"/>
    <x v="319"/>
    <x v="1639"/>
    <x v="6"/>
    <x v="32"/>
    <x v="2260"/>
    <x v="2259"/>
    <x v="0"/>
  </r>
  <r>
    <x v="2261"/>
    <x v="2261"/>
    <x v="2259"/>
    <n v="1000"/>
    <x v="1591"/>
    <x v="0"/>
    <s v="AU"/>
    <x v="2"/>
    <x v="2260"/>
    <x v="2261"/>
    <x v="0"/>
    <x v="439"/>
    <x v="0"/>
    <s v="games/tabletop games"/>
    <x v="320"/>
    <x v="1640"/>
    <x v="6"/>
    <x v="32"/>
    <x v="2261"/>
    <x v="2260"/>
    <x v="0"/>
  </r>
  <r>
    <x v="2262"/>
    <x v="2262"/>
    <x v="2260"/>
    <n v="3300"/>
    <x v="1592"/>
    <x v="0"/>
    <s v="US"/>
    <x v="0"/>
    <x v="2261"/>
    <x v="2262"/>
    <x v="0"/>
    <x v="331"/>
    <x v="0"/>
    <s v="games/tabletop games"/>
    <x v="224"/>
    <x v="1641"/>
    <x v="6"/>
    <x v="32"/>
    <x v="2262"/>
    <x v="2261"/>
    <x v="0"/>
  </r>
  <r>
    <x v="2263"/>
    <x v="2263"/>
    <x v="2261"/>
    <n v="7500"/>
    <x v="1593"/>
    <x v="0"/>
    <s v="SE"/>
    <x v="9"/>
    <x v="2262"/>
    <x v="2263"/>
    <x v="0"/>
    <x v="65"/>
    <x v="0"/>
    <s v="games/tabletop games"/>
    <x v="31"/>
    <x v="1642"/>
    <x v="6"/>
    <x v="32"/>
    <x v="2263"/>
    <x v="2262"/>
    <x v="0"/>
  </r>
  <r>
    <x v="2264"/>
    <x v="2264"/>
    <x v="2262"/>
    <n v="6000"/>
    <x v="1594"/>
    <x v="0"/>
    <s v="US"/>
    <x v="0"/>
    <x v="2263"/>
    <x v="2264"/>
    <x v="0"/>
    <x v="440"/>
    <x v="0"/>
    <s v="games/tabletop games"/>
    <x v="144"/>
    <x v="1643"/>
    <x v="6"/>
    <x v="32"/>
    <x v="2264"/>
    <x v="2263"/>
    <x v="0"/>
  </r>
  <r>
    <x v="2265"/>
    <x v="2265"/>
    <x v="2263"/>
    <n v="200"/>
    <x v="1595"/>
    <x v="0"/>
    <s v="GB"/>
    <x v="1"/>
    <x v="2264"/>
    <x v="2265"/>
    <x v="0"/>
    <x v="57"/>
    <x v="0"/>
    <s v="games/tabletop games"/>
    <x v="321"/>
    <x v="1644"/>
    <x v="6"/>
    <x v="32"/>
    <x v="2265"/>
    <x v="2264"/>
    <x v="0"/>
  </r>
  <r>
    <x v="2266"/>
    <x v="2266"/>
    <x v="2264"/>
    <n v="1500"/>
    <x v="1596"/>
    <x v="0"/>
    <s v="US"/>
    <x v="0"/>
    <x v="2265"/>
    <x v="2266"/>
    <x v="0"/>
    <x v="441"/>
    <x v="0"/>
    <s v="games/tabletop games"/>
    <x v="261"/>
    <x v="1645"/>
    <x v="6"/>
    <x v="32"/>
    <x v="2266"/>
    <x v="2265"/>
    <x v="0"/>
  </r>
  <r>
    <x v="2267"/>
    <x v="2267"/>
    <x v="2265"/>
    <n v="20000"/>
    <x v="1597"/>
    <x v="0"/>
    <s v="US"/>
    <x v="0"/>
    <x v="2266"/>
    <x v="2267"/>
    <x v="0"/>
    <x v="442"/>
    <x v="0"/>
    <s v="games/tabletop games"/>
    <x v="322"/>
    <x v="1646"/>
    <x v="6"/>
    <x v="32"/>
    <x v="2267"/>
    <x v="2266"/>
    <x v="0"/>
  </r>
  <r>
    <x v="2268"/>
    <x v="2268"/>
    <x v="2266"/>
    <n v="28000"/>
    <x v="1598"/>
    <x v="0"/>
    <s v="US"/>
    <x v="0"/>
    <x v="2267"/>
    <x v="2268"/>
    <x v="0"/>
    <x v="441"/>
    <x v="0"/>
    <s v="games/tabletop games"/>
    <x v="33"/>
    <x v="1647"/>
    <x v="6"/>
    <x v="32"/>
    <x v="2268"/>
    <x v="2267"/>
    <x v="0"/>
  </r>
  <r>
    <x v="2269"/>
    <x v="2269"/>
    <x v="2267"/>
    <n v="2500"/>
    <x v="1599"/>
    <x v="0"/>
    <s v="US"/>
    <x v="0"/>
    <x v="2268"/>
    <x v="2269"/>
    <x v="0"/>
    <x v="443"/>
    <x v="0"/>
    <s v="games/tabletop games"/>
    <x v="323"/>
    <x v="1648"/>
    <x v="6"/>
    <x v="32"/>
    <x v="2269"/>
    <x v="2268"/>
    <x v="0"/>
  </r>
  <r>
    <x v="2270"/>
    <x v="2270"/>
    <x v="2268"/>
    <n v="25000"/>
    <x v="1600"/>
    <x v="0"/>
    <s v="US"/>
    <x v="0"/>
    <x v="2269"/>
    <x v="2270"/>
    <x v="0"/>
    <x v="444"/>
    <x v="0"/>
    <s v="games/tabletop games"/>
    <x v="324"/>
    <x v="1649"/>
    <x v="6"/>
    <x v="32"/>
    <x v="2270"/>
    <x v="2269"/>
    <x v="0"/>
  </r>
  <r>
    <x v="2271"/>
    <x v="2271"/>
    <x v="2269"/>
    <n v="20000"/>
    <x v="1601"/>
    <x v="0"/>
    <s v="US"/>
    <x v="0"/>
    <x v="2270"/>
    <x v="2271"/>
    <x v="0"/>
    <x v="445"/>
    <x v="0"/>
    <s v="games/tabletop games"/>
    <x v="103"/>
    <x v="1650"/>
    <x v="6"/>
    <x v="32"/>
    <x v="2271"/>
    <x v="2270"/>
    <x v="0"/>
  </r>
  <r>
    <x v="2272"/>
    <x v="2272"/>
    <x v="2270"/>
    <n v="1000"/>
    <x v="1602"/>
    <x v="0"/>
    <s v="US"/>
    <x v="0"/>
    <x v="2271"/>
    <x v="2272"/>
    <x v="0"/>
    <x v="446"/>
    <x v="0"/>
    <s v="games/tabletop games"/>
    <x v="325"/>
    <x v="1651"/>
    <x v="6"/>
    <x v="32"/>
    <x v="2272"/>
    <x v="2271"/>
    <x v="0"/>
  </r>
  <r>
    <x v="2273"/>
    <x v="2273"/>
    <x v="2271"/>
    <n v="2500"/>
    <x v="1603"/>
    <x v="0"/>
    <s v="CA"/>
    <x v="5"/>
    <x v="2272"/>
    <x v="2273"/>
    <x v="0"/>
    <x v="206"/>
    <x v="0"/>
    <s v="games/tabletop games"/>
    <x v="47"/>
    <x v="1652"/>
    <x v="6"/>
    <x v="32"/>
    <x v="2273"/>
    <x v="2272"/>
    <x v="0"/>
  </r>
  <r>
    <x v="2274"/>
    <x v="2274"/>
    <x v="2272"/>
    <n v="2500"/>
    <x v="1604"/>
    <x v="0"/>
    <s v="US"/>
    <x v="0"/>
    <x v="2273"/>
    <x v="2274"/>
    <x v="0"/>
    <x v="221"/>
    <x v="0"/>
    <s v="games/tabletop games"/>
    <x v="28"/>
    <x v="1653"/>
    <x v="6"/>
    <x v="32"/>
    <x v="2274"/>
    <x v="2273"/>
    <x v="0"/>
  </r>
  <r>
    <x v="2275"/>
    <x v="2275"/>
    <x v="2273"/>
    <n v="650"/>
    <x v="1605"/>
    <x v="0"/>
    <s v="GB"/>
    <x v="1"/>
    <x v="2274"/>
    <x v="2275"/>
    <x v="0"/>
    <x v="1"/>
    <x v="0"/>
    <s v="games/tabletop games"/>
    <x v="326"/>
    <x v="1654"/>
    <x v="6"/>
    <x v="32"/>
    <x v="2275"/>
    <x v="2274"/>
    <x v="0"/>
  </r>
  <r>
    <x v="2276"/>
    <x v="2276"/>
    <x v="2274"/>
    <n v="4589"/>
    <x v="1606"/>
    <x v="0"/>
    <s v="US"/>
    <x v="0"/>
    <x v="2275"/>
    <x v="2276"/>
    <x v="0"/>
    <x v="11"/>
    <x v="0"/>
    <s v="games/tabletop games"/>
    <x v="6"/>
    <x v="446"/>
    <x v="6"/>
    <x v="32"/>
    <x v="2276"/>
    <x v="2275"/>
    <x v="0"/>
  </r>
  <r>
    <x v="2277"/>
    <x v="2277"/>
    <x v="2275"/>
    <n v="8500"/>
    <x v="1607"/>
    <x v="0"/>
    <s v="US"/>
    <x v="0"/>
    <x v="2276"/>
    <x v="2277"/>
    <x v="0"/>
    <x v="447"/>
    <x v="0"/>
    <s v="games/tabletop games"/>
    <x v="48"/>
    <x v="1655"/>
    <x v="6"/>
    <x v="32"/>
    <x v="2277"/>
    <x v="2276"/>
    <x v="0"/>
  </r>
  <r>
    <x v="2278"/>
    <x v="2278"/>
    <x v="2276"/>
    <n v="2000"/>
    <x v="1608"/>
    <x v="0"/>
    <s v="IT"/>
    <x v="3"/>
    <x v="2277"/>
    <x v="2278"/>
    <x v="0"/>
    <x v="332"/>
    <x v="0"/>
    <s v="games/tabletop games"/>
    <x v="306"/>
    <x v="1656"/>
    <x v="6"/>
    <x v="32"/>
    <x v="2278"/>
    <x v="2277"/>
    <x v="0"/>
  </r>
  <r>
    <x v="2279"/>
    <x v="2279"/>
    <x v="2277"/>
    <n v="1000"/>
    <x v="1609"/>
    <x v="0"/>
    <s v="US"/>
    <x v="0"/>
    <x v="2278"/>
    <x v="2279"/>
    <x v="0"/>
    <x v="58"/>
    <x v="0"/>
    <s v="games/tabletop games"/>
    <x v="224"/>
    <x v="1657"/>
    <x v="6"/>
    <x v="32"/>
    <x v="2279"/>
    <x v="2278"/>
    <x v="0"/>
  </r>
  <r>
    <x v="2280"/>
    <x v="2280"/>
    <x v="2278"/>
    <n v="9800"/>
    <x v="1610"/>
    <x v="0"/>
    <s v="US"/>
    <x v="0"/>
    <x v="2279"/>
    <x v="2280"/>
    <x v="0"/>
    <x v="436"/>
    <x v="0"/>
    <s v="games/tabletop games"/>
    <x v="327"/>
    <x v="1658"/>
    <x v="6"/>
    <x v="32"/>
    <x v="2280"/>
    <x v="2279"/>
    <x v="0"/>
  </r>
  <r>
    <x v="2281"/>
    <x v="2281"/>
    <x v="2279"/>
    <n v="300"/>
    <x v="1611"/>
    <x v="0"/>
    <s v="US"/>
    <x v="0"/>
    <x v="2280"/>
    <x v="2281"/>
    <x v="0"/>
    <x v="202"/>
    <x v="0"/>
    <s v="music/rock"/>
    <x v="85"/>
    <x v="1659"/>
    <x v="4"/>
    <x v="11"/>
    <x v="2281"/>
    <x v="2280"/>
    <x v="0"/>
  </r>
  <r>
    <x v="2282"/>
    <x v="2282"/>
    <x v="2280"/>
    <n v="750"/>
    <x v="1612"/>
    <x v="0"/>
    <s v="US"/>
    <x v="0"/>
    <x v="2281"/>
    <x v="2282"/>
    <x v="0"/>
    <x v="8"/>
    <x v="0"/>
    <s v="music/rock"/>
    <x v="85"/>
    <x v="1660"/>
    <x v="4"/>
    <x v="11"/>
    <x v="2282"/>
    <x v="2281"/>
    <x v="0"/>
  </r>
  <r>
    <x v="2283"/>
    <x v="2283"/>
    <x v="2281"/>
    <n v="3000"/>
    <x v="1613"/>
    <x v="0"/>
    <s v="US"/>
    <x v="0"/>
    <x v="2282"/>
    <x v="2283"/>
    <x v="0"/>
    <x v="53"/>
    <x v="0"/>
    <s v="music/rock"/>
    <x v="7"/>
    <x v="1514"/>
    <x v="4"/>
    <x v="11"/>
    <x v="2283"/>
    <x v="2282"/>
    <x v="0"/>
  </r>
  <r>
    <x v="2284"/>
    <x v="2284"/>
    <x v="2282"/>
    <n v="6000"/>
    <x v="1614"/>
    <x v="0"/>
    <s v="US"/>
    <x v="0"/>
    <x v="2283"/>
    <x v="2284"/>
    <x v="0"/>
    <x v="211"/>
    <x v="0"/>
    <s v="music/rock"/>
    <x v="6"/>
    <x v="1661"/>
    <x v="4"/>
    <x v="11"/>
    <x v="2284"/>
    <x v="2283"/>
    <x v="0"/>
  </r>
  <r>
    <x v="2285"/>
    <x v="2285"/>
    <x v="2283"/>
    <n v="3000"/>
    <x v="1615"/>
    <x v="0"/>
    <s v="US"/>
    <x v="0"/>
    <x v="2284"/>
    <x v="2285"/>
    <x v="0"/>
    <x v="1"/>
    <x v="0"/>
    <s v="music/rock"/>
    <x v="10"/>
    <x v="1662"/>
    <x v="4"/>
    <x v="11"/>
    <x v="2285"/>
    <x v="2284"/>
    <x v="0"/>
  </r>
  <r>
    <x v="2286"/>
    <x v="2286"/>
    <x v="2284"/>
    <n v="1500"/>
    <x v="1616"/>
    <x v="0"/>
    <s v="US"/>
    <x v="0"/>
    <x v="2285"/>
    <x v="2286"/>
    <x v="0"/>
    <x v="25"/>
    <x v="0"/>
    <s v="music/rock"/>
    <x v="8"/>
    <x v="1663"/>
    <x v="4"/>
    <x v="11"/>
    <x v="2286"/>
    <x v="2285"/>
    <x v="0"/>
  </r>
  <r>
    <x v="2287"/>
    <x v="2287"/>
    <x v="2285"/>
    <n v="4500"/>
    <x v="1617"/>
    <x v="0"/>
    <s v="US"/>
    <x v="0"/>
    <x v="2286"/>
    <x v="2287"/>
    <x v="0"/>
    <x v="448"/>
    <x v="0"/>
    <s v="music/rock"/>
    <x v="28"/>
    <x v="1664"/>
    <x v="4"/>
    <x v="11"/>
    <x v="2287"/>
    <x v="2286"/>
    <x v="0"/>
  </r>
  <r>
    <x v="2288"/>
    <x v="2288"/>
    <x v="2286"/>
    <n v="1000"/>
    <x v="1099"/>
    <x v="0"/>
    <s v="US"/>
    <x v="0"/>
    <x v="2287"/>
    <x v="2288"/>
    <x v="0"/>
    <x v="20"/>
    <x v="0"/>
    <s v="music/rock"/>
    <x v="8"/>
    <x v="1665"/>
    <x v="4"/>
    <x v="11"/>
    <x v="2288"/>
    <x v="2287"/>
    <x v="0"/>
  </r>
  <r>
    <x v="2289"/>
    <x v="2289"/>
    <x v="2287"/>
    <n v="1500"/>
    <x v="1618"/>
    <x v="0"/>
    <s v="US"/>
    <x v="0"/>
    <x v="2288"/>
    <x v="2289"/>
    <x v="0"/>
    <x v="20"/>
    <x v="0"/>
    <s v="music/rock"/>
    <x v="13"/>
    <x v="1666"/>
    <x v="4"/>
    <x v="11"/>
    <x v="2289"/>
    <x v="2288"/>
    <x v="0"/>
  </r>
  <r>
    <x v="2290"/>
    <x v="2290"/>
    <x v="2288"/>
    <n v="1500"/>
    <x v="1619"/>
    <x v="0"/>
    <s v="US"/>
    <x v="0"/>
    <x v="2289"/>
    <x v="2290"/>
    <x v="0"/>
    <x v="60"/>
    <x v="0"/>
    <s v="music/rock"/>
    <x v="3"/>
    <x v="1667"/>
    <x v="4"/>
    <x v="11"/>
    <x v="2290"/>
    <x v="2289"/>
    <x v="0"/>
  </r>
  <r>
    <x v="2291"/>
    <x v="2291"/>
    <x v="2289"/>
    <n v="2500"/>
    <x v="1620"/>
    <x v="0"/>
    <s v="US"/>
    <x v="0"/>
    <x v="2290"/>
    <x v="2291"/>
    <x v="0"/>
    <x v="68"/>
    <x v="0"/>
    <s v="music/rock"/>
    <x v="36"/>
    <x v="1668"/>
    <x v="4"/>
    <x v="11"/>
    <x v="2291"/>
    <x v="2290"/>
    <x v="0"/>
  </r>
  <r>
    <x v="2292"/>
    <x v="2292"/>
    <x v="2290"/>
    <n v="2000"/>
    <x v="1621"/>
    <x v="0"/>
    <s v="US"/>
    <x v="0"/>
    <x v="2291"/>
    <x v="2292"/>
    <x v="0"/>
    <x v="67"/>
    <x v="0"/>
    <s v="music/rock"/>
    <x v="13"/>
    <x v="832"/>
    <x v="4"/>
    <x v="11"/>
    <x v="2292"/>
    <x v="2291"/>
    <x v="0"/>
  </r>
  <r>
    <x v="2293"/>
    <x v="2293"/>
    <x v="2291"/>
    <n v="850"/>
    <x v="1622"/>
    <x v="0"/>
    <s v="US"/>
    <x v="0"/>
    <x v="2292"/>
    <x v="2293"/>
    <x v="0"/>
    <x v="74"/>
    <x v="0"/>
    <s v="music/rock"/>
    <x v="29"/>
    <x v="1669"/>
    <x v="4"/>
    <x v="11"/>
    <x v="2293"/>
    <x v="2292"/>
    <x v="0"/>
  </r>
  <r>
    <x v="2294"/>
    <x v="2294"/>
    <x v="2292"/>
    <n v="5000"/>
    <x v="1623"/>
    <x v="0"/>
    <s v="US"/>
    <x v="0"/>
    <x v="2293"/>
    <x v="2294"/>
    <x v="0"/>
    <x v="300"/>
    <x v="0"/>
    <s v="music/rock"/>
    <x v="91"/>
    <x v="1670"/>
    <x v="4"/>
    <x v="11"/>
    <x v="2294"/>
    <x v="2293"/>
    <x v="0"/>
  </r>
  <r>
    <x v="2295"/>
    <x v="2295"/>
    <x v="2293"/>
    <n v="1200"/>
    <x v="1624"/>
    <x v="0"/>
    <s v="US"/>
    <x v="0"/>
    <x v="2294"/>
    <x v="2295"/>
    <x v="0"/>
    <x v="69"/>
    <x v="0"/>
    <s v="music/rock"/>
    <x v="105"/>
    <x v="1671"/>
    <x v="4"/>
    <x v="11"/>
    <x v="2295"/>
    <x v="2294"/>
    <x v="0"/>
  </r>
  <r>
    <x v="2296"/>
    <x v="2296"/>
    <x v="2294"/>
    <n v="7000"/>
    <x v="1625"/>
    <x v="0"/>
    <s v="US"/>
    <x v="0"/>
    <x v="2295"/>
    <x v="2296"/>
    <x v="0"/>
    <x v="108"/>
    <x v="0"/>
    <s v="music/rock"/>
    <x v="328"/>
    <x v="1672"/>
    <x v="4"/>
    <x v="11"/>
    <x v="2296"/>
    <x v="2295"/>
    <x v="0"/>
  </r>
  <r>
    <x v="2297"/>
    <x v="2297"/>
    <x v="2295"/>
    <n v="1000"/>
    <x v="1626"/>
    <x v="0"/>
    <s v="US"/>
    <x v="0"/>
    <x v="2296"/>
    <x v="2297"/>
    <x v="0"/>
    <x v="10"/>
    <x v="0"/>
    <s v="music/rock"/>
    <x v="7"/>
    <x v="1673"/>
    <x v="4"/>
    <x v="11"/>
    <x v="2297"/>
    <x v="2296"/>
    <x v="0"/>
  </r>
  <r>
    <x v="2298"/>
    <x v="2298"/>
    <x v="2296"/>
    <n v="30000"/>
    <x v="1627"/>
    <x v="0"/>
    <s v="US"/>
    <x v="0"/>
    <x v="2297"/>
    <x v="2298"/>
    <x v="0"/>
    <x v="449"/>
    <x v="0"/>
    <s v="music/rock"/>
    <x v="2"/>
    <x v="1674"/>
    <x v="4"/>
    <x v="11"/>
    <x v="2298"/>
    <x v="2297"/>
    <x v="0"/>
  </r>
  <r>
    <x v="2299"/>
    <x v="2299"/>
    <x v="2297"/>
    <n v="300"/>
    <x v="1628"/>
    <x v="0"/>
    <s v="US"/>
    <x v="0"/>
    <x v="2298"/>
    <x v="2299"/>
    <x v="0"/>
    <x v="25"/>
    <x v="0"/>
    <s v="music/rock"/>
    <x v="329"/>
    <x v="1675"/>
    <x v="4"/>
    <x v="11"/>
    <x v="2299"/>
    <x v="2298"/>
    <x v="0"/>
  </r>
  <r>
    <x v="2300"/>
    <x v="2300"/>
    <x v="2298"/>
    <n v="800"/>
    <x v="1629"/>
    <x v="0"/>
    <s v="US"/>
    <x v="0"/>
    <x v="2299"/>
    <x v="2300"/>
    <x v="0"/>
    <x v="63"/>
    <x v="0"/>
    <s v="music/rock"/>
    <x v="7"/>
    <x v="1211"/>
    <x v="4"/>
    <x v="11"/>
    <x v="2300"/>
    <x v="2299"/>
    <x v="0"/>
  </r>
  <r>
    <x v="2301"/>
    <x v="2301"/>
    <x v="2299"/>
    <n v="5000"/>
    <x v="1630"/>
    <x v="0"/>
    <s v="US"/>
    <x v="0"/>
    <x v="2300"/>
    <x v="2301"/>
    <x v="1"/>
    <x v="263"/>
    <x v="0"/>
    <s v="music/indie rock"/>
    <x v="84"/>
    <x v="484"/>
    <x v="4"/>
    <x v="14"/>
    <x v="2301"/>
    <x v="2300"/>
    <x v="0"/>
  </r>
  <r>
    <x v="2302"/>
    <x v="2302"/>
    <x v="2300"/>
    <n v="2300"/>
    <x v="1631"/>
    <x v="0"/>
    <s v="US"/>
    <x v="0"/>
    <x v="2301"/>
    <x v="2302"/>
    <x v="1"/>
    <x v="268"/>
    <x v="0"/>
    <s v="music/indie rock"/>
    <x v="193"/>
    <x v="131"/>
    <x v="4"/>
    <x v="14"/>
    <x v="2302"/>
    <x v="2301"/>
    <x v="0"/>
  </r>
  <r>
    <x v="2303"/>
    <x v="2303"/>
    <x v="2301"/>
    <n v="6450"/>
    <x v="1632"/>
    <x v="0"/>
    <s v="US"/>
    <x v="0"/>
    <x v="2302"/>
    <x v="2303"/>
    <x v="1"/>
    <x v="273"/>
    <x v="0"/>
    <s v="music/indie rock"/>
    <x v="15"/>
    <x v="1676"/>
    <x v="4"/>
    <x v="14"/>
    <x v="2303"/>
    <x v="2302"/>
    <x v="0"/>
  </r>
  <r>
    <x v="2304"/>
    <x v="2304"/>
    <x v="2302"/>
    <n v="6000"/>
    <x v="1633"/>
    <x v="0"/>
    <s v="US"/>
    <x v="0"/>
    <x v="1254"/>
    <x v="2304"/>
    <x v="1"/>
    <x v="116"/>
    <x v="0"/>
    <s v="music/indie rock"/>
    <x v="7"/>
    <x v="1677"/>
    <x v="4"/>
    <x v="14"/>
    <x v="2304"/>
    <x v="1254"/>
    <x v="0"/>
  </r>
  <r>
    <x v="2305"/>
    <x v="2305"/>
    <x v="2303"/>
    <n v="18000"/>
    <x v="1634"/>
    <x v="0"/>
    <s v="US"/>
    <x v="0"/>
    <x v="2303"/>
    <x v="2305"/>
    <x v="1"/>
    <x v="157"/>
    <x v="0"/>
    <s v="music/indie rock"/>
    <x v="7"/>
    <x v="1678"/>
    <x v="4"/>
    <x v="14"/>
    <x v="2305"/>
    <x v="2303"/>
    <x v="0"/>
  </r>
  <r>
    <x v="2306"/>
    <x v="2306"/>
    <x v="2304"/>
    <n v="3500"/>
    <x v="1635"/>
    <x v="0"/>
    <s v="US"/>
    <x v="0"/>
    <x v="2304"/>
    <x v="2306"/>
    <x v="1"/>
    <x v="196"/>
    <x v="0"/>
    <s v="music/indie rock"/>
    <x v="13"/>
    <x v="1679"/>
    <x v="4"/>
    <x v="14"/>
    <x v="2306"/>
    <x v="2304"/>
    <x v="0"/>
  </r>
  <r>
    <x v="2307"/>
    <x v="2307"/>
    <x v="2305"/>
    <n v="1964.47"/>
    <x v="1636"/>
    <x v="0"/>
    <s v="US"/>
    <x v="0"/>
    <x v="2305"/>
    <x v="2307"/>
    <x v="1"/>
    <x v="11"/>
    <x v="0"/>
    <s v="music/indie rock"/>
    <x v="13"/>
    <x v="1680"/>
    <x v="4"/>
    <x v="14"/>
    <x v="2307"/>
    <x v="2305"/>
    <x v="0"/>
  </r>
  <r>
    <x v="2308"/>
    <x v="2308"/>
    <x v="2306"/>
    <n v="50000"/>
    <x v="1637"/>
    <x v="0"/>
    <s v="US"/>
    <x v="0"/>
    <x v="2306"/>
    <x v="2308"/>
    <x v="1"/>
    <x v="450"/>
    <x v="0"/>
    <s v="music/indie rock"/>
    <x v="7"/>
    <x v="1681"/>
    <x v="4"/>
    <x v="14"/>
    <x v="2308"/>
    <x v="2306"/>
    <x v="0"/>
  </r>
  <r>
    <x v="2309"/>
    <x v="2309"/>
    <x v="2307"/>
    <n v="6000"/>
    <x v="1638"/>
    <x v="0"/>
    <s v="US"/>
    <x v="0"/>
    <x v="2307"/>
    <x v="2309"/>
    <x v="1"/>
    <x v="329"/>
    <x v="0"/>
    <s v="music/indie rock"/>
    <x v="13"/>
    <x v="1682"/>
    <x v="4"/>
    <x v="14"/>
    <x v="2309"/>
    <x v="2307"/>
    <x v="0"/>
  </r>
  <r>
    <x v="2310"/>
    <x v="2310"/>
    <x v="2308"/>
    <n v="18500"/>
    <x v="1639"/>
    <x v="0"/>
    <s v="US"/>
    <x v="0"/>
    <x v="2308"/>
    <x v="2310"/>
    <x v="1"/>
    <x v="451"/>
    <x v="0"/>
    <s v="music/indie rock"/>
    <x v="330"/>
    <x v="1683"/>
    <x v="4"/>
    <x v="14"/>
    <x v="2310"/>
    <x v="2308"/>
    <x v="0"/>
  </r>
  <r>
    <x v="2311"/>
    <x v="2311"/>
    <x v="2309"/>
    <n v="9000"/>
    <x v="1640"/>
    <x v="0"/>
    <s v="US"/>
    <x v="0"/>
    <x v="2309"/>
    <x v="2311"/>
    <x v="1"/>
    <x v="201"/>
    <x v="0"/>
    <s v="music/indie rock"/>
    <x v="3"/>
    <x v="1684"/>
    <x v="4"/>
    <x v="14"/>
    <x v="2311"/>
    <x v="2309"/>
    <x v="0"/>
  </r>
  <r>
    <x v="2312"/>
    <x v="2312"/>
    <x v="2310"/>
    <n v="3000"/>
    <x v="1641"/>
    <x v="0"/>
    <s v="US"/>
    <x v="0"/>
    <x v="2310"/>
    <x v="2312"/>
    <x v="1"/>
    <x v="1"/>
    <x v="0"/>
    <s v="music/indie rock"/>
    <x v="29"/>
    <x v="1685"/>
    <x v="4"/>
    <x v="14"/>
    <x v="2312"/>
    <x v="2310"/>
    <x v="0"/>
  </r>
  <r>
    <x v="2313"/>
    <x v="2313"/>
    <x v="2311"/>
    <n v="5000"/>
    <x v="1642"/>
    <x v="0"/>
    <s v="US"/>
    <x v="0"/>
    <x v="2311"/>
    <x v="2313"/>
    <x v="1"/>
    <x v="328"/>
    <x v="0"/>
    <s v="music/indie rock"/>
    <x v="98"/>
    <x v="150"/>
    <x v="4"/>
    <x v="14"/>
    <x v="2313"/>
    <x v="2311"/>
    <x v="0"/>
  </r>
  <r>
    <x v="2314"/>
    <x v="2314"/>
    <x v="2312"/>
    <n v="1200"/>
    <x v="1643"/>
    <x v="0"/>
    <s v="US"/>
    <x v="0"/>
    <x v="2312"/>
    <x v="2314"/>
    <x v="1"/>
    <x v="133"/>
    <x v="0"/>
    <s v="music/indie rock"/>
    <x v="96"/>
    <x v="789"/>
    <x v="4"/>
    <x v="14"/>
    <x v="2314"/>
    <x v="2312"/>
    <x v="0"/>
  </r>
  <r>
    <x v="2315"/>
    <x v="2315"/>
    <x v="2313"/>
    <n v="2500"/>
    <x v="1644"/>
    <x v="0"/>
    <s v="US"/>
    <x v="0"/>
    <x v="2313"/>
    <x v="2315"/>
    <x v="1"/>
    <x v="31"/>
    <x v="0"/>
    <s v="music/indie rock"/>
    <x v="33"/>
    <x v="1686"/>
    <x v="4"/>
    <x v="14"/>
    <x v="2315"/>
    <x v="2313"/>
    <x v="0"/>
  </r>
  <r>
    <x v="2316"/>
    <x v="2316"/>
    <x v="2314"/>
    <n v="15000"/>
    <x v="1645"/>
    <x v="0"/>
    <s v="US"/>
    <x v="0"/>
    <x v="2314"/>
    <x v="2316"/>
    <x v="1"/>
    <x v="452"/>
    <x v="0"/>
    <s v="music/indie rock"/>
    <x v="3"/>
    <x v="1687"/>
    <x v="4"/>
    <x v="14"/>
    <x v="2316"/>
    <x v="2314"/>
    <x v="0"/>
  </r>
  <r>
    <x v="2317"/>
    <x v="2317"/>
    <x v="2315"/>
    <n v="400"/>
    <x v="1646"/>
    <x v="0"/>
    <s v="US"/>
    <x v="0"/>
    <x v="2315"/>
    <x v="2317"/>
    <x v="1"/>
    <x v="19"/>
    <x v="0"/>
    <s v="music/indie rock"/>
    <x v="3"/>
    <x v="1688"/>
    <x v="4"/>
    <x v="14"/>
    <x v="2317"/>
    <x v="2315"/>
    <x v="0"/>
  </r>
  <r>
    <x v="2318"/>
    <x v="2318"/>
    <x v="2316"/>
    <n v="5000"/>
    <x v="1647"/>
    <x v="0"/>
    <s v="US"/>
    <x v="0"/>
    <x v="2316"/>
    <x v="2318"/>
    <x v="1"/>
    <x v="430"/>
    <x v="0"/>
    <s v="music/indie rock"/>
    <x v="10"/>
    <x v="1689"/>
    <x v="4"/>
    <x v="14"/>
    <x v="2318"/>
    <x v="2316"/>
    <x v="0"/>
  </r>
  <r>
    <x v="2319"/>
    <x v="2319"/>
    <x v="2317"/>
    <n v="3000"/>
    <x v="1648"/>
    <x v="0"/>
    <s v="US"/>
    <x v="0"/>
    <x v="2317"/>
    <x v="2319"/>
    <x v="1"/>
    <x v="99"/>
    <x v="0"/>
    <s v="music/indie rock"/>
    <x v="29"/>
    <x v="1690"/>
    <x v="4"/>
    <x v="14"/>
    <x v="2319"/>
    <x v="2317"/>
    <x v="0"/>
  </r>
  <r>
    <x v="2320"/>
    <x v="2320"/>
    <x v="2318"/>
    <n v="5000"/>
    <x v="1649"/>
    <x v="0"/>
    <s v="US"/>
    <x v="0"/>
    <x v="2318"/>
    <x v="2320"/>
    <x v="1"/>
    <x v="30"/>
    <x v="0"/>
    <s v="music/indie rock"/>
    <x v="15"/>
    <x v="880"/>
    <x v="4"/>
    <x v="14"/>
    <x v="2320"/>
    <x v="2318"/>
    <x v="0"/>
  </r>
  <r>
    <x v="2321"/>
    <x v="2321"/>
    <x v="2319"/>
    <n v="10557"/>
    <x v="1650"/>
    <x v="3"/>
    <s v="AT"/>
    <x v="3"/>
    <x v="2319"/>
    <x v="2321"/>
    <x v="0"/>
    <x v="31"/>
    <x v="1"/>
    <s v="food/small batch"/>
    <x v="115"/>
    <x v="1691"/>
    <x v="7"/>
    <x v="33"/>
    <x v="2321"/>
    <x v="2319"/>
    <x v="0"/>
  </r>
  <r>
    <x v="2322"/>
    <x v="2322"/>
    <x v="2320"/>
    <n v="2700"/>
    <x v="1079"/>
    <x v="3"/>
    <s v="US"/>
    <x v="0"/>
    <x v="2320"/>
    <x v="2322"/>
    <x v="0"/>
    <x v="80"/>
    <x v="1"/>
    <s v="food/small batch"/>
    <x v="56"/>
    <x v="1209"/>
    <x v="7"/>
    <x v="33"/>
    <x v="2322"/>
    <x v="2320"/>
    <x v="0"/>
  </r>
  <r>
    <x v="2323"/>
    <x v="2323"/>
    <x v="2321"/>
    <n v="250"/>
    <x v="678"/>
    <x v="3"/>
    <s v="US"/>
    <x v="0"/>
    <x v="2321"/>
    <x v="2323"/>
    <x v="0"/>
    <x v="80"/>
    <x v="1"/>
    <s v="food/small batch"/>
    <x v="216"/>
    <x v="179"/>
    <x v="7"/>
    <x v="33"/>
    <x v="2323"/>
    <x v="2321"/>
    <x v="0"/>
  </r>
  <r>
    <x v="2324"/>
    <x v="2324"/>
    <x v="2322"/>
    <n v="7500"/>
    <x v="970"/>
    <x v="3"/>
    <s v="GB"/>
    <x v="1"/>
    <x v="2322"/>
    <x v="2324"/>
    <x v="0"/>
    <x v="42"/>
    <x v="1"/>
    <s v="food/small batch"/>
    <x v="70"/>
    <x v="1692"/>
    <x v="7"/>
    <x v="33"/>
    <x v="2324"/>
    <x v="2322"/>
    <x v="0"/>
  </r>
  <r>
    <x v="2325"/>
    <x v="2325"/>
    <x v="2323"/>
    <n v="1000"/>
    <x v="439"/>
    <x v="3"/>
    <s v="US"/>
    <x v="0"/>
    <x v="2323"/>
    <x v="2325"/>
    <x v="0"/>
    <x v="63"/>
    <x v="1"/>
    <s v="food/small batch"/>
    <x v="59"/>
    <x v="1693"/>
    <x v="7"/>
    <x v="33"/>
    <x v="2325"/>
    <x v="2323"/>
    <x v="0"/>
  </r>
  <r>
    <x v="2326"/>
    <x v="2326"/>
    <x v="2324"/>
    <n v="15000"/>
    <x v="1651"/>
    <x v="3"/>
    <s v="US"/>
    <x v="0"/>
    <x v="2324"/>
    <x v="2326"/>
    <x v="0"/>
    <x v="29"/>
    <x v="1"/>
    <s v="food/small batch"/>
    <x v="60"/>
    <x v="1694"/>
    <x v="7"/>
    <x v="33"/>
    <x v="2326"/>
    <x v="2324"/>
    <x v="0"/>
  </r>
  <r>
    <x v="2327"/>
    <x v="2327"/>
    <x v="2325"/>
    <n v="35000"/>
    <x v="1652"/>
    <x v="0"/>
    <s v="US"/>
    <x v="0"/>
    <x v="2325"/>
    <x v="2327"/>
    <x v="1"/>
    <x v="453"/>
    <x v="0"/>
    <s v="food/small batch"/>
    <x v="331"/>
    <x v="1695"/>
    <x v="7"/>
    <x v="33"/>
    <x v="2327"/>
    <x v="2325"/>
    <x v="0"/>
  </r>
  <r>
    <x v="2328"/>
    <x v="2328"/>
    <x v="2326"/>
    <n v="10000"/>
    <x v="1653"/>
    <x v="0"/>
    <s v="US"/>
    <x v="0"/>
    <x v="2326"/>
    <x v="2328"/>
    <x v="1"/>
    <x v="416"/>
    <x v="0"/>
    <s v="food/small batch"/>
    <x v="172"/>
    <x v="1696"/>
    <x v="7"/>
    <x v="33"/>
    <x v="2328"/>
    <x v="2326"/>
    <x v="0"/>
  </r>
  <r>
    <x v="2329"/>
    <x v="2329"/>
    <x v="2327"/>
    <n v="25000"/>
    <x v="1654"/>
    <x v="0"/>
    <s v="US"/>
    <x v="0"/>
    <x v="2327"/>
    <x v="2329"/>
    <x v="1"/>
    <x v="207"/>
    <x v="0"/>
    <s v="food/small batch"/>
    <x v="6"/>
    <x v="1697"/>
    <x v="7"/>
    <x v="33"/>
    <x v="2329"/>
    <x v="2327"/>
    <x v="0"/>
  </r>
  <r>
    <x v="2330"/>
    <x v="2330"/>
    <x v="2328"/>
    <n v="35000"/>
    <x v="1655"/>
    <x v="0"/>
    <s v="US"/>
    <x v="0"/>
    <x v="2328"/>
    <x v="2330"/>
    <x v="1"/>
    <x v="430"/>
    <x v="0"/>
    <s v="food/small batch"/>
    <x v="21"/>
    <x v="1698"/>
    <x v="7"/>
    <x v="33"/>
    <x v="2330"/>
    <x v="2328"/>
    <x v="0"/>
  </r>
  <r>
    <x v="2331"/>
    <x v="2331"/>
    <x v="2329"/>
    <n v="8000"/>
    <x v="1656"/>
    <x v="0"/>
    <s v="US"/>
    <x v="0"/>
    <x v="2329"/>
    <x v="2331"/>
    <x v="1"/>
    <x v="454"/>
    <x v="0"/>
    <s v="food/small batch"/>
    <x v="124"/>
    <x v="1699"/>
    <x v="7"/>
    <x v="33"/>
    <x v="2331"/>
    <x v="2329"/>
    <x v="0"/>
  </r>
  <r>
    <x v="2332"/>
    <x v="2332"/>
    <x v="2330"/>
    <n v="25000"/>
    <x v="1657"/>
    <x v="0"/>
    <s v="US"/>
    <x v="0"/>
    <x v="2330"/>
    <x v="2332"/>
    <x v="1"/>
    <x v="455"/>
    <x v="0"/>
    <s v="food/small batch"/>
    <x v="6"/>
    <x v="1700"/>
    <x v="7"/>
    <x v="33"/>
    <x v="2332"/>
    <x v="2330"/>
    <x v="0"/>
  </r>
  <r>
    <x v="2333"/>
    <x v="2333"/>
    <x v="2331"/>
    <n v="600"/>
    <x v="610"/>
    <x v="0"/>
    <s v="US"/>
    <x v="0"/>
    <x v="2331"/>
    <x v="2333"/>
    <x v="1"/>
    <x v="225"/>
    <x v="0"/>
    <s v="food/small batch"/>
    <x v="197"/>
    <x v="1701"/>
    <x v="7"/>
    <x v="33"/>
    <x v="2333"/>
    <x v="2331"/>
    <x v="0"/>
  </r>
  <r>
    <x v="2334"/>
    <x v="2334"/>
    <x v="2332"/>
    <n v="4000"/>
    <x v="1658"/>
    <x v="0"/>
    <s v="US"/>
    <x v="0"/>
    <x v="2332"/>
    <x v="2334"/>
    <x v="1"/>
    <x v="85"/>
    <x v="0"/>
    <s v="food/small batch"/>
    <x v="21"/>
    <x v="1702"/>
    <x v="7"/>
    <x v="33"/>
    <x v="2334"/>
    <x v="2332"/>
    <x v="0"/>
  </r>
  <r>
    <x v="2335"/>
    <x v="2335"/>
    <x v="2333"/>
    <n v="25000"/>
    <x v="1659"/>
    <x v="0"/>
    <s v="US"/>
    <x v="0"/>
    <x v="2333"/>
    <x v="2335"/>
    <x v="1"/>
    <x v="170"/>
    <x v="0"/>
    <s v="food/small batch"/>
    <x v="21"/>
    <x v="1703"/>
    <x v="7"/>
    <x v="33"/>
    <x v="2335"/>
    <x v="2333"/>
    <x v="0"/>
  </r>
  <r>
    <x v="2336"/>
    <x v="2336"/>
    <x v="2334"/>
    <n v="20000"/>
    <x v="1660"/>
    <x v="0"/>
    <s v="US"/>
    <x v="0"/>
    <x v="2334"/>
    <x v="2336"/>
    <x v="1"/>
    <x v="456"/>
    <x v="0"/>
    <s v="food/small batch"/>
    <x v="332"/>
    <x v="1704"/>
    <x v="7"/>
    <x v="33"/>
    <x v="2336"/>
    <x v="2334"/>
    <x v="0"/>
  </r>
  <r>
    <x v="2337"/>
    <x v="2337"/>
    <x v="2335"/>
    <n v="12000"/>
    <x v="1661"/>
    <x v="0"/>
    <s v="US"/>
    <x v="0"/>
    <x v="2335"/>
    <x v="2337"/>
    <x v="1"/>
    <x v="122"/>
    <x v="0"/>
    <s v="food/small batch"/>
    <x v="38"/>
    <x v="1705"/>
    <x v="7"/>
    <x v="33"/>
    <x v="2337"/>
    <x v="2335"/>
    <x v="0"/>
  </r>
  <r>
    <x v="2338"/>
    <x v="2338"/>
    <x v="2336"/>
    <n v="15000"/>
    <x v="1662"/>
    <x v="0"/>
    <s v="US"/>
    <x v="0"/>
    <x v="2336"/>
    <x v="2338"/>
    <x v="1"/>
    <x v="252"/>
    <x v="0"/>
    <s v="food/small batch"/>
    <x v="7"/>
    <x v="1706"/>
    <x v="7"/>
    <x v="33"/>
    <x v="2338"/>
    <x v="2336"/>
    <x v="0"/>
  </r>
  <r>
    <x v="2339"/>
    <x v="2339"/>
    <x v="2337"/>
    <n v="25000"/>
    <x v="1663"/>
    <x v="0"/>
    <s v="US"/>
    <x v="0"/>
    <x v="2337"/>
    <x v="2339"/>
    <x v="1"/>
    <x v="457"/>
    <x v="0"/>
    <s v="food/small batch"/>
    <x v="238"/>
    <x v="1707"/>
    <x v="7"/>
    <x v="33"/>
    <x v="2339"/>
    <x v="2337"/>
    <x v="0"/>
  </r>
  <r>
    <x v="2340"/>
    <x v="2340"/>
    <x v="2338"/>
    <n v="40000"/>
    <x v="1664"/>
    <x v="0"/>
    <s v="US"/>
    <x v="0"/>
    <x v="2338"/>
    <x v="2340"/>
    <x v="1"/>
    <x v="458"/>
    <x v="0"/>
    <s v="food/small batch"/>
    <x v="6"/>
    <x v="1708"/>
    <x v="7"/>
    <x v="33"/>
    <x v="2340"/>
    <x v="2338"/>
    <x v="0"/>
  </r>
  <r>
    <x v="2341"/>
    <x v="2341"/>
    <x v="2339"/>
    <n v="5000"/>
    <x v="117"/>
    <x v="1"/>
    <s v="US"/>
    <x v="0"/>
    <x v="2339"/>
    <x v="2341"/>
    <x v="0"/>
    <x v="78"/>
    <x v="1"/>
    <s v="technology/web"/>
    <x v="50"/>
    <x v="121"/>
    <x v="2"/>
    <x v="7"/>
    <x v="2341"/>
    <x v="2339"/>
    <x v="0"/>
  </r>
  <r>
    <x v="2342"/>
    <x v="2342"/>
    <x v="2340"/>
    <n v="5500"/>
    <x v="117"/>
    <x v="1"/>
    <s v="US"/>
    <x v="0"/>
    <x v="2340"/>
    <x v="2342"/>
    <x v="0"/>
    <x v="78"/>
    <x v="1"/>
    <s v="technology/web"/>
    <x v="50"/>
    <x v="121"/>
    <x v="2"/>
    <x v="7"/>
    <x v="2342"/>
    <x v="2340"/>
    <x v="0"/>
  </r>
  <r>
    <x v="2343"/>
    <x v="2343"/>
    <x v="2341"/>
    <n v="10000"/>
    <x v="452"/>
    <x v="1"/>
    <s v="US"/>
    <x v="0"/>
    <x v="2341"/>
    <x v="2343"/>
    <x v="0"/>
    <x v="29"/>
    <x v="1"/>
    <s v="technology/web"/>
    <x v="56"/>
    <x v="462"/>
    <x v="2"/>
    <x v="7"/>
    <x v="2343"/>
    <x v="2341"/>
    <x v="0"/>
  </r>
  <r>
    <x v="2344"/>
    <x v="2344"/>
    <x v="2342"/>
    <n v="1000"/>
    <x v="116"/>
    <x v="1"/>
    <s v="CA"/>
    <x v="5"/>
    <x v="2342"/>
    <x v="2344"/>
    <x v="0"/>
    <x v="29"/>
    <x v="1"/>
    <s v="technology/web"/>
    <x v="50"/>
    <x v="120"/>
    <x v="2"/>
    <x v="7"/>
    <x v="2344"/>
    <x v="2342"/>
    <x v="0"/>
  </r>
  <r>
    <x v="2345"/>
    <x v="2345"/>
    <x v="2343"/>
    <n v="3000"/>
    <x v="117"/>
    <x v="1"/>
    <s v="US"/>
    <x v="0"/>
    <x v="2343"/>
    <x v="2345"/>
    <x v="0"/>
    <x v="78"/>
    <x v="1"/>
    <s v="technology/web"/>
    <x v="50"/>
    <x v="121"/>
    <x v="2"/>
    <x v="7"/>
    <x v="2345"/>
    <x v="2343"/>
    <x v="0"/>
  </r>
  <r>
    <x v="2346"/>
    <x v="2346"/>
    <x v="2344"/>
    <n v="60000"/>
    <x v="1665"/>
    <x v="1"/>
    <s v="US"/>
    <x v="0"/>
    <x v="2344"/>
    <x v="2346"/>
    <x v="0"/>
    <x v="83"/>
    <x v="1"/>
    <s v="technology/web"/>
    <x v="50"/>
    <x v="31"/>
    <x v="2"/>
    <x v="7"/>
    <x v="2346"/>
    <x v="2344"/>
    <x v="0"/>
  </r>
  <r>
    <x v="2347"/>
    <x v="2347"/>
    <x v="2345"/>
    <n v="1000"/>
    <x v="493"/>
    <x v="1"/>
    <s v="US"/>
    <x v="0"/>
    <x v="2345"/>
    <x v="2347"/>
    <x v="0"/>
    <x v="29"/>
    <x v="1"/>
    <s v="technology/web"/>
    <x v="53"/>
    <x v="2"/>
    <x v="2"/>
    <x v="7"/>
    <x v="2347"/>
    <x v="2345"/>
    <x v="0"/>
  </r>
  <r>
    <x v="2348"/>
    <x v="2348"/>
    <x v="2346"/>
    <n v="70000"/>
    <x v="795"/>
    <x v="1"/>
    <s v="US"/>
    <x v="0"/>
    <x v="2346"/>
    <x v="2348"/>
    <x v="0"/>
    <x v="81"/>
    <x v="1"/>
    <s v="technology/web"/>
    <x v="50"/>
    <x v="1205"/>
    <x v="2"/>
    <x v="7"/>
    <x v="2348"/>
    <x v="2346"/>
    <x v="0"/>
  </r>
  <r>
    <x v="2349"/>
    <x v="2349"/>
    <x v="2347"/>
    <n v="474900"/>
    <x v="117"/>
    <x v="1"/>
    <s v="SE"/>
    <x v="9"/>
    <x v="2347"/>
    <x v="2349"/>
    <x v="0"/>
    <x v="78"/>
    <x v="1"/>
    <s v="technology/web"/>
    <x v="50"/>
    <x v="121"/>
    <x v="2"/>
    <x v="7"/>
    <x v="2349"/>
    <x v="2347"/>
    <x v="0"/>
  </r>
  <r>
    <x v="2350"/>
    <x v="2350"/>
    <x v="2348"/>
    <n v="50000"/>
    <x v="117"/>
    <x v="1"/>
    <s v="IE"/>
    <x v="3"/>
    <x v="2348"/>
    <x v="2350"/>
    <x v="0"/>
    <x v="78"/>
    <x v="1"/>
    <s v="technology/web"/>
    <x v="50"/>
    <x v="121"/>
    <x v="2"/>
    <x v="7"/>
    <x v="2350"/>
    <x v="2348"/>
    <x v="0"/>
  </r>
  <r>
    <x v="2351"/>
    <x v="2351"/>
    <x v="2349"/>
    <n v="18900"/>
    <x v="1651"/>
    <x v="1"/>
    <s v="NZ"/>
    <x v="4"/>
    <x v="2349"/>
    <x v="2351"/>
    <x v="0"/>
    <x v="63"/>
    <x v="1"/>
    <s v="technology/web"/>
    <x v="60"/>
    <x v="1709"/>
    <x v="2"/>
    <x v="7"/>
    <x v="2351"/>
    <x v="2349"/>
    <x v="0"/>
  </r>
  <r>
    <x v="2352"/>
    <x v="2352"/>
    <x v="2350"/>
    <n v="2000"/>
    <x v="117"/>
    <x v="1"/>
    <s v="US"/>
    <x v="0"/>
    <x v="2350"/>
    <x v="2352"/>
    <x v="0"/>
    <x v="78"/>
    <x v="1"/>
    <s v="technology/web"/>
    <x v="50"/>
    <x v="121"/>
    <x v="2"/>
    <x v="7"/>
    <x v="2352"/>
    <x v="2350"/>
    <x v="0"/>
  </r>
  <r>
    <x v="2353"/>
    <x v="2353"/>
    <x v="2351"/>
    <n v="1000"/>
    <x v="117"/>
    <x v="1"/>
    <s v="US"/>
    <x v="0"/>
    <x v="2351"/>
    <x v="2353"/>
    <x v="0"/>
    <x v="78"/>
    <x v="1"/>
    <s v="technology/web"/>
    <x v="50"/>
    <x v="121"/>
    <x v="2"/>
    <x v="7"/>
    <x v="2353"/>
    <x v="2351"/>
    <x v="0"/>
  </r>
  <r>
    <x v="2354"/>
    <x v="2354"/>
    <x v="2352"/>
    <n v="35000"/>
    <x v="379"/>
    <x v="1"/>
    <s v="US"/>
    <x v="0"/>
    <x v="2352"/>
    <x v="2354"/>
    <x v="0"/>
    <x v="29"/>
    <x v="1"/>
    <s v="technology/web"/>
    <x v="50"/>
    <x v="380"/>
    <x v="2"/>
    <x v="7"/>
    <x v="2354"/>
    <x v="2352"/>
    <x v="0"/>
  </r>
  <r>
    <x v="2355"/>
    <x v="2355"/>
    <x v="2353"/>
    <n v="8000"/>
    <x v="434"/>
    <x v="1"/>
    <s v="AU"/>
    <x v="2"/>
    <x v="2353"/>
    <x v="2355"/>
    <x v="0"/>
    <x v="84"/>
    <x v="1"/>
    <s v="technology/web"/>
    <x v="60"/>
    <x v="440"/>
    <x v="2"/>
    <x v="7"/>
    <x v="2355"/>
    <x v="2353"/>
    <x v="0"/>
  </r>
  <r>
    <x v="2356"/>
    <x v="2356"/>
    <x v="2354"/>
    <n v="10000"/>
    <x v="117"/>
    <x v="1"/>
    <s v="NL"/>
    <x v="3"/>
    <x v="2354"/>
    <x v="2356"/>
    <x v="0"/>
    <x v="78"/>
    <x v="1"/>
    <s v="technology/web"/>
    <x v="50"/>
    <x v="121"/>
    <x v="2"/>
    <x v="7"/>
    <x v="2356"/>
    <x v="2354"/>
    <x v="0"/>
  </r>
  <r>
    <x v="2357"/>
    <x v="2357"/>
    <x v="2355"/>
    <n v="27000"/>
    <x v="117"/>
    <x v="1"/>
    <s v="GB"/>
    <x v="1"/>
    <x v="2355"/>
    <x v="2357"/>
    <x v="0"/>
    <x v="78"/>
    <x v="1"/>
    <s v="technology/web"/>
    <x v="50"/>
    <x v="121"/>
    <x v="2"/>
    <x v="7"/>
    <x v="2357"/>
    <x v="2355"/>
    <x v="0"/>
  </r>
  <r>
    <x v="2358"/>
    <x v="2358"/>
    <x v="2356"/>
    <n v="1500"/>
    <x v="117"/>
    <x v="1"/>
    <s v="GB"/>
    <x v="1"/>
    <x v="2356"/>
    <x v="2358"/>
    <x v="0"/>
    <x v="78"/>
    <x v="1"/>
    <s v="technology/web"/>
    <x v="50"/>
    <x v="121"/>
    <x v="2"/>
    <x v="7"/>
    <x v="2358"/>
    <x v="2356"/>
    <x v="0"/>
  </r>
  <r>
    <x v="2359"/>
    <x v="2359"/>
    <x v="2357"/>
    <n v="7500"/>
    <x v="1666"/>
    <x v="1"/>
    <s v="US"/>
    <x v="0"/>
    <x v="2357"/>
    <x v="2359"/>
    <x v="0"/>
    <x v="83"/>
    <x v="1"/>
    <s v="technology/web"/>
    <x v="77"/>
    <x v="1710"/>
    <x v="2"/>
    <x v="7"/>
    <x v="2359"/>
    <x v="2357"/>
    <x v="0"/>
  </r>
  <r>
    <x v="2360"/>
    <x v="2360"/>
    <x v="2358"/>
    <n v="5000"/>
    <x v="369"/>
    <x v="1"/>
    <s v="CA"/>
    <x v="5"/>
    <x v="2358"/>
    <x v="2360"/>
    <x v="0"/>
    <x v="29"/>
    <x v="1"/>
    <s v="technology/web"/>
    <x v="50"/>
    <x v="447"/>
    <x v="2"/>
    <x v="7"/>
    <x v="2360"/>
    <x v="2358"/>
    <x v="0"/>
  </r>
  <r>
    <x v="2361"/>
    <x v="2361"/>
    <x v="2359"/>
    <n v="200"/>
    <x v="117"/>
    <x v="1"/>
    <s v="CA"/>
    <x v="5"/>
    <x v="2359"/>
    <x v="2361"/>
    <x v="0"/>
    <x v="78"/>
    <x v="1"/>
    <s v="technology/web"/>
    <x v="50"/>
    <x v="121"/>
    <x v="2"/>
    <x v="7"/>
    <x v="2361"/>
    <x v="2359"/>
    <x v="0"/>
  </r>
  <r>
    <x v="2362"/>
    <x v="2362"/>
    <x v="2360"/>
    <n v="420"/>
    <x v="678"/>
    <x v="1"/>
    <s v="US"/>
    <x v="0"/>
    <x v="2360"/>
    <x v="2362"/>
    <x v="0"/>
    <x v="84"/>
    <x v="1"/>
    <s v="technology/web"/>
    <x v="129"/>
    <x v="88"/>
    <x v="2"/>
    <x v="7"/>
    <x v="2362"/>
    <x v="2360"/>
    <x v="0"/>
  </r>
  <r>
    <x v="2363"/>
    <x v="2363"/>
    <x v="2361"/>
    <n v="175000"/>
    <x v="117"/>
    <x v="1"/>
    <s v="US"/>
    <x v="0"/>
    <x v="2361"/>
    <x v="2363"/>
    <x v="0"/>
    <x v="78"/>
    <x v="1"/>
    <s v="technology/web"/>
    <x v="50"/>
    <x v="121"/>
    <x v="2"/>
    <x v="7"/>
    <x v="2363"/>
    <x v="2361"/>
    <x v="0"/>
  </r>
  <r>
    <x v="2364"/>
    <x v="2364"/>
    <x v="2362"/>
    <n v="128"/>
    <x v="117"/>
    <x v="1"/>
    <s v="US"/>
    <x v="0"/>
    <x v="2362"/>
    <x v="2364"/>
    <x v="0"/>
    <x v="78"/>
    <x v="1"/>
    <s v="technology/web"/>
    <x v="50"/>
    <x v="121"/>
    <x v="2"/>
    <x v="7"/>
    <x v="2364"/>
    <x v="2362"/>
    <x v="0"/>
  </r>
  <r>
    <x v="2365"/>
    <x v="2365"/>
    <x v="2363"/>
    <n v="1000"/>
    <x v="117"/>
    <x v="1"/>
    <s v="IT"/>
    <x v="3"/>
    <x v="2363"/>
    <x v="2365"/>
    <x v="0"/>
    <x v="78"/>
    <x v="1"/>
    <s v="technology/web"/>
    <x v="50"/>
    <x v="121"/>
    <x v="2"/>
    <x v="7"/>
    <x v="2365"/>
    <x v="2363"/>
    <x v="0"/>
  </r>
  <r>
    <x v="2366"/>
    <x v="2366"/>
    <x v="2364"/>
    <n v="25000"/>
    <x v="1310"/>
    <x v="1"/>
    <s v="GB"/>
    <x v="1"/>
    <x v="2364"/>
    <x v="2366"/>
    <x v="0"/>
    <x v="74"/>
    <x v="1"/>
    <s v="technology/web"/>
    <x v="57"/>
    <x v="1711"/>
    <x v="2"/>
    <x v="7"/>
    <x v="2366"/>
    <x v="2364"/>
    <x v="0"/>
  </r>
  <r>
    <x v="2367"/>
    <x v="2367"/>
    <x v="2365"/>
    <n v="50000"/>
    <x v="1667"/>
    <x v="1"/>
    <s v="US"/>
    <x v="0"/>
    <x v="2365"/>
    <x v="2367"/>
    <x v="0"/>
    <x v="25"/>
    <x v="1"/>
    <s v="technology/web"/>
    <x v="60"/>
    <x v="1712"/>
    <x v="2"/>
    <x v="7"/>
    <x v="2367"/>
    <x v="2365"/>
    <x v="0"/>
  </r>
  <r>
    <x v="2368"/>
    <x v="2368"/>
    <x v="2366"/>
    <n v="40000"/>
    <x v="173"/>
    <x v="1"/>
    <s v="US"/>
    <x v="0"/>
    <x v="2366"/>
    <x v="2368"/>
    <x v="0"/>
    <x v="84"/>
    <x v="1"/>
    <s v="technology/web"/>
    <x v="50"/>
    <x v="73"/>
    <x v="2"/>
    <x v="7"/>
    <x v="2368"/>
    <x v="2366"/>
    <x v="0"/>
  </r>
  <r>
    <x v="2369"/>
    <x v="2369"/>
    <x v="2367"/>
    <n v="25000"/>
    <x v="117"/>
    <x v="1"/>
    <s v="US"/>
    <x v="0"/>
    <x v="2367"/>
    <x v="2369"/>
    <x v="0"/>
    <x v="78"/>
    <x v="1"/>
    <s v="technology/web"/>
    <x v="50"/>
    <x v="121"/>
    <x v="2"/>
    <x v="7"/>
    <x v="2369"/>
    <x v="2367"/>
    <x v="0"/>
  </r>
  <r>
    <x v="2370"/>
    <x v="2370"/>
    <x v="2368"/>
    <n v="25000"/>
    <x v="376"/>
    <x v="1"/>
    <s v="US"/>
    <x v="0"/>
    <x v="2368"/>
    <x v="2370"/>
    <x v="0"/>
    <x v="80"/>
    <x v="1"/>
    <s v="technology/web"/>
    <x v="50"/>
    <x v="372"/>
    <x v="2"/>
    <x v="7"/>
    <x v="2370"/>
    <x v="2368"/>
    <x v="0"/>
  </r>
  <r>
    <x v="2371"/>
    <x v="2371"/>
    <x v="2369"/>
    <n v="2000"/>
    <x v="117"/>
    <x v="1"/>
    <s v="US"/>
    <x v="0"/>
    <x v="2369"/>
    <x v="2371"/>
    <x v="0"/>
    <x v="78"/>
    <x v="1"/>
    <s v="technology/web"/>
    <x v="50"/>
    <x v="121"/>
    <x v="2"/>
    <x v="7"/>
    <x v="2371"/>
    <x v="2369"/>
    <x v="0"/>
  </r>
  <r>
    <x v="2372"/>
    <x v="2372"/>
    <x v="2370"/>
    <n v="5500"/>
    <x v="147"/>
    <x v="1"/>
    <s v="AU"/>
    <x v="2"/>
    <x v="2370"/>
    <x v="2372"/>
    <x v="0"/>
    <x v="79"/>
    <x v="1"/>
    <s v="technology/web"/>
    <x v="56"/>
    <x v="179"/>
    <x v="2"/>
    <x v="7"/>
    <x v="2372"/>
    <x v="2370"/>
    <x v="0"/>
  </r>
  <r>
    <x v="2373"/>
    <x v="2373"/>
    <x v="2371"/>
    <n v="850000"/>
    <x v="155"/>
    <x v="1"/>
    <s v="SE"/>
    <x v="9"/>
    <x v="2371"/>
    <x v="2373"/>
    <x v="0"/>
    <x v="29"/>
    <x v="1"/>
    <s v="technology/web"/>
    <x v="50"/>
    <x v="73"/>
    <x v="2"/>
    <x v="7"/>
    <x v="2373"/>
    <x v="2371"/>
    <x v="0"/>
  </r>
  <r>
    <x v="2374"/>
    <x v="2374"/>
    <x v="2372"/>
    <n v="22000"/>
    <x v="115"/>
    <x v="1"/>
    <s v="US"/>
    <x v="0"/>
    <x v="2372"/>
    <x v="2374"/>
    <x v="0"/>
    <x v="29"/>
    <x v="1"/>
    <s v="technology/web"/>
    <x v="50"/>
    <x v="119"/>
    <x v="2"/>
    <x v="7"/>
    <x v="2374"/>
    <x v="2372"/>
    <x v="0"/>
  </r>
  <r>
    <x v="2375"/>
    <x v="2375"/>
    <x v="2373"/>
    <n v="10000"/>
    <x v="117"/>
    <x v="1"/>
    <s v="US"/>
    <x v="0"/>
    <x v="2373"/>
    <x v="2375"/>
    <x v="0"/>
    <x v="78"/>
    <x v="1"/>
    <s v="technology/web"/>
    <x v="50"/>
    <x v="121"/>
    <x v="2"/>
    <x v="7"/>
    <x v="2375"/>
    <x v="2373"/>
    <x v="0"/>
  </r>
  <r>
    <x v="2376"/>
    <x v="2376"/>
    <x v="2374"/>
    <n v="3000"/>
    <x v="1668"/>
    <x v="1"/>
    <s v="US"/>
    <x v="0"/>
    <x v="2374"/>
    <x v="2376"/>
    <x v="0"/>
    <x v="80"/>
    <x v="1"/>
    <s v="technology/web"/>
    <x v="57"/>
    <x v="1713"/>
    <x v="2"/>
    <x v="7"/>
    <x v="2376"/>
    <x v="2374"/>
    <x v="0"/>
  </r>
  <r>
    <x v="2377"/>
    <x v="2377"/>
    <x v="2375"/>
    <n v="2500"/>
    <x v="117"/>
    <x v="1"/>
    <s v="CA"/>
    <x v="5"/>
    <x v="2375"/>
    <x v="2377"/>
    <x v="0"/>
    <x v="78"/>
    <x v="1"/>
    <s v="technology/web"/>
    <x v="50"/>
    <x v="121"/>
    <x v="2"/>
    <x v="7"/>
    <x v="2377"/>
    <x v="2375"/>
    <x v="0"/>
  </r>
  <r>
    <x v="2378"/>
    <x v="2378"/>
    <x v="2376"/>
    <n v="110000"/>
    <x v="117"/>
    <x v="1"/>
    <s v="US"/>
    <x v="0"/>
    <x v="2376"/>
    <x v="2378"/>
    <x v="0"/>
    <x v="78"/>
    <x v="1"/>
    <s v="technology/web"/>
    <x v="50"/>
    <x v="121"/>
    <x v="2"/>
    <x v="7"/>
    <x v="2378"/>
    <x v="2376"/>
    <x v="0"/>
  </r>
  <r>
    <x v="2379"/>
    <x v="2379"/>
    <x v="2377"/>
    <n v="30000"/>
    <x v="117"/>
    <x v="1"/>
    <s v="US"/>
    <x v="0"/>
    <x v="2377"/>
    <x v="2379"/>
    <x v="0"/>
    <x v="78"/>
    <x v="1"/>
    <s v="technology/web"/>
    <x v="50"/>
    <x v="121"/>
    <x v="2"/>
    <x v="7"/>
    <x v="2379"/>
    <x v="2377"/>
    <x v="0"/>
  </r>
  <r>
    <x v="2380"/>
    <x v="2380"/>
    <x v="2378"/>
    <n v="15000"/>
    <x v="434"/>
    <x v="1"/>
    <s v="US"/>
    <x v="0"/>
    <x v="2378"/>
    <x v="2380"/>
    <x v="0"/>
    <x v="83"/>
    <x v="1"/>
    <s v="technology/web"/>
    <x v="50"/>
    <x v="1714"/>
    <x v="2"/>
    <x v="7"/>
    <x v="2380"/>
    <x v="2378"/>
    <x v="0"/>
  </r>
  <r>
    <x v="2381"/>
    <x v="2381"/>
    <x v="2379"/>
    <n v="86350"/>
    <x v="1669"/>
    <x v="1"/>
    <s v="US"/>
    <x v="0"/>
    <x v="2379"/>
    <x v="2381"/>
    <x v="0"/>
    <x v="63"/>
    <x v="1"/>
    <s v="technology/web"/>
    <x v="53"/>
    <x v="1715"/>
    <x v="2"/>
    <x v="7"/>
    <x v="2381"/>
    <x v="2379"/>
    <x v="0"/>
  </r>
  <r>
    <x v="2382"/>
    <x v="2382"/>
    <x v="2380"/>
    <n v="3000"/>
    <x v="735"/>
    <x v="1"/>
    <s v="US"/>
    <x v="0"/>
    <x v="2380"/>
    <x v="2382"/>
    <x v="0"/>
    <x v="84"/>
    <x v="1"/>
    <s v="technology/web"/>
    <x v="56"/>
    <x v="822"/>
    <x v="2"/>
    <x v="7"/>
    <x v="2382"/>
    <x v="2380"/>
    <x v="0"/>
  </r>
  <r>
    <x v="2383"/>
    <x v="2383"/>
    <x v="2381"/>
    <n v="10000"/>
    <x v="140"/>
    <x v="1"/>
    <s v="NZ"/>
    <x v="4"/>
    <x v="2381"/>
    <x v="2383"/>
    <x v="0"/>
    <x v="83"/>
    <x v="1"/>
    <s v="technology/web"/>
    <x v="65"/>
    <x v="1716"/>
    <x v="2"/>
    <x v="7"/>
    <x v="2383"/>
    <x v="2381"/>
    <x v="0"/>
  </r>
  <r>
    <x v="2384"/>
    <x v="2384"/>
    <x v="2382"/>
    <n v="1000"/>
    <x v="138"/>
    <x v="1"/>
    <s v="US"/>
    <x v="0"/>
    <x v="2382"/>
    <x v="2384"/>
    <x v="0"/>
    <x v="22"/>
    <x v="1"/>
    <s v="technology/web"/>
    <x v="60"/>
    <x v="120"/>
    <x v="2"/>
    <x v="7"/>
    <x v="2384"/>
    <x v="2382"/>
    <x v="0"/>
  </r>
  <r>
    <x v="2385"/>
    <x v="2385"/>
    <x v="2383"/>
    <n v="65000"/>
    <x v="1670"/>
    <x v="1"/>
    <s v="US"/>
    <x v="0"/>
    <x v="2383"/>
    <x v="2385"/>
    <x v="0"/>
    <x v="63"/>
    <x v="1"/>
    <s v="technology/web"/>
    <x v="60"/>
    <x v="1717"/>
    <x v="2"/>
    <x v="7"/>
    <x v="2385"/>
    <x v="2383"/>
    <x v="0"/>
  </r>
  <r>
    <x v="2386"/>
    <x v="2386"/>
    <x v="2384"/>
    <n v="30000"/>
    <x v="117"/>
    <x v="1"/>
    <s v="CA"/>
    <x v="5"/>
    <x v="2384"/>
    <x v="2386"/>
    <x v="0"/>
    <x v="78"/>
    <x v="1"/>
    <s v="technology/web"/>
    <x v="50"/>
    <x v="121"/>
    <x v="2"/>
    <x v="7"/>
    <x v="2386"/>
    <x v="2384"/>
    <x v="0"/>
  </r>
  <r>
    <x v="2387"/>
    <x v="2387"/>
    <x v="2385"/>
    <n v="150000"/>
    <x v="772"/>
    <x v="1"/>
    <s v="US"/>
    <x v="0"/>
    <x v="2385"/>
    <x v="2387"/>
    <x v="0"/>
    <x v="83"/>
    <x v="1"/>
    <s v="technology/web"/>
    <x v="60"/>
    <x v="1718"/>
    <x v="2"/>
    <x v="7"/>
    <x v="2387"/>
    <x v="2385"/>
    <x v="0"/>
  </r>
  <r>
    <x v="2388"/>
    <x v="2388"/>
    <x v="2386"/>
    <n v="37000"/>
    <x v="1501"/>
    <x v="1"/>
    <s v="US"/>
    <x v="0"/>
    <x v="2386"/>
    <x v="2388"/>
    <x v="0"/>
    <x v="22"/>
    <x v="1"/>
    <s v="technology/web"/>
    <x v="60"/>
    <x v="1719"/>
    <x v="2"/>
    <x v="7"/>
    <x v="2388"/>
    <x v="2386"/>
    <x v="0"/>
  </r>
  <r>
    <x v="2389"/>
    <x v="2389"/>
    <x v="2387"/>
    <n v="16000"/>
    <x v="134"/>
    <x v="1"/>
    <s v="FR"/>
    <x v="3"/>
    <x v="2387"/>
    <x v="2389"/>
    <x v="0"/>
    <x v="29"/>
    <x v="1"/>
    <s v="technology/web"/>
    <x v="50"/>
    <x v="179"/>
    <x v="2"/>
    <x v="7"/>
    <x v="2389"/>
    <x v="2387"/>
    <x v="0"/>
  </r>
  <r>
    <x v="2390"/>
    <x v="2390"/>
    <x v="2388"/>
    <n v="510000"/>
    <x v="117"/>
    <x v="1"/>
    <s v="AU"/>
    <x v="2"/>
    <x v="2388"/>
    <x v="2390"/>
    <x v="0"/>
    <x v="78"/>
    <x v="1"/>
    <s v="technology/web"/>
    <x v="50"/>
    <x v="121"/>
    <x v="2"/>
    <x v="7"/>
    <x v="2390"/>
    <x v="2388"/>
    <x v="0"/>
  </r>
  <r>
    <x v="2391"/>
    <x v="2391"/>
    <x v="2389"/>
    <n v="20000"/>
    <x v="379"/>
    <x v="1"/>
    <s v="US"/>
    <x v="0"/>
    <x v="2389"/>
    <x v="2391"/>
    <x v="0"/>
    <x v="29"/>
    <x v="1"/>
    <s v="technology/web"/>
    <x v="50"/>
    <x v="380"/>
    <x v="2"/>
    <x v="7"/>
    <x v="2391"/>
    <x v="2389"/>
    <x v="0"/>
  </r>
  <r>
    <x v="2392"/>
    <x v="2392"/>
    <x v="2390"/>
    <n v="4200"/>
    <x v="117"/>
    <x v="1"/>
    <s v="US"/>
    <x v="0"/>
    <x v="2390"/>
    <x v="2392"/>
    <x v="0"/>
    <x v="78"/>
    <x v="1"/>
    <s v="technology/web"/>
    <x v="50"/>
    <x v="121"/>
    <x v="2"/>
    <x v="7"/>
    <x v="2392"/>
    <x v="2390"/>
    <x v="0"/>
  </r>
  <r>
    <x v="2393"/>
    <x v="2393"/>
    <x v="2391"/>
    <n v="100000"/>
    <x v="155"/>
    <x v="1"/>
    <s v="US"/>
    <x v="0"/>
    <x v="2391"/>
    <x v="2393"/>
    <x v="0"/>
    <x v="29"/>
    <x v="1"/>
    <s v="technology/web"/>
    <x v="50"/>
    <x v="73"/>
    <x v="2"/>
    <x v="7"/>
    <x v="2393"/>
    <x v="2391"/>
    <x v="0"/>
  </r>
  <r>
    <x v="2394"/>
    <x v="2394"/>
    <x v="2392"/>
    <n v="5000"/>
    <x v="158"/>
    <x v="1"/>
    <s v="IE"/>
    <x v="3"/>
    <x v="2392"/>
    <x v="2394"/>
    <x v="0"/>
    <x v="84"/>
    <x v="1"/>
    <s v="technology/web"/>
    <x v="50"/>
    <x v="1720"/>
    <x v="2"/>
    <x v="7"/>
    <x v="2394"/>
    <x v="2392"/>
    <x v="0"/>
  </r>
  <r>
    <x v="2395"/>
    <x v="2395"/>
    <x v="2393"/>
    <n v="33000"/>
    <x v="117"/>
    <x v="1"/>
    <s v="US"/>
    <x v="0"/>
    <x v="2393"/>
    <x v="2395"/>
    <x v="0"/>
    <x v="78"/>
    <x v="1"/>
    <s v="technology/web"/>
    <x v="50"/>
    <x v="121"/>
    <x v="2"/>
    <x v="7"/>
    <x v="2395"/>
    <x v="2393"/>
    <x v="0"/>
  </r>
  <r>
    <x v="2396"/>
    <x v="2396"/>
    <x v="2394"/>
    <n v="5000"/>
    <x v="115"/>
    <x v="1"/>
    <s v="CH"/>
    <x v="11"/>
    <x v="2394"/>
    <x v="2396"/>
    <x v="0"/>
    <x v="29"/>
    <x v="1"/>
    <s v="technology/web"/>
    <x v="50"/>
    <x v="119"/>
    <x v="2"/>
    <x v="7"/>
    <x v="2396"/>
    <x v="2394"/>
    <x v="0"/>
  </r>
  <r>
    <x v="2397"/>
    <x v="2397"/>
    <x v="2395"/>
    <n v="124000"/>
    <x v="117"/>
    <x v="1"/>
    <s v="US"/>
    <x v="0"/>
    <x v="2395"/>
    <x v="2397"/>
    <x v="0"/>
    <x v="78"/>
    <x v="1"/>
    <s v="technology/web"/>
    <x v="50"/>
    <x v="121"/>
    <x v="2"/>
    <x v="7"/>
    <x v="2397"/>
    <x v="2395"/>
    <x v="0"/>
  </r>
  <r>
    <x v="2398"/>
    <x v="2398"/>
    <x v="2396"/>
    <n v="4000"/>
    <x v="117"/>
    <x v="1"/>
    <s v="US"/>
    <x v="0"/>
    <x v="2396"/>
    <x v="2398"/>
    <x v="0"/>
    <x v="78"/>
    <x v="1"/>
    <s v="technology/web"/>
    <x v="50"/>
    <x v="121"/>
    <x v="2"/>
    <x v="7"/>
    <x v="2398"/>
    <x v="2396"/>
    <x v="0"/>
  </r>
  <r>
    <x v="2399"/>
    <x v="2399"/>
    <x v="2397"/>
    <n v="13000"/>
    <x v="117"/>
    <x v="1"/>
    <s v="SE"/>
    <x v="9"/>
    <x v="2397"/>
    <x v="2399"/>
    <x v="0"/>
    <x v="78"/>
    <x v="1"/>
    <s v="technology/web"/>
    <x v="50"/>
    <x v="121"/>
    <x v="2"/>
    <x v="7"/>
    <x v="2399"/>
    <x v="2397"/>
    <x v="0"/>
  </r>
  <r>
    <x v="2400"/>
    <x v="2400"/>
    <x v="2398"/>
    <n v="50000"/>
    <x v="117"/>
    <x v="1"/>
    <s v="AU"/>
    <x v="2"/>
    <x v="2398"/>
    <x v="2400"/>
    <x v="0"/>
    <x v="78"/>
    <x v="1"/>
    <s v="technology/web"/>
    <x v="50"/>
    <x v="121"/>
    <x v="2"/>
    <x v="7"/>
    <x v="2400"/>
    <x v="2398"/>
    <x v="0"/>
  </r>
  <r>
    <x v="2401"/>
    <x v="2401"/>
    <x v="2399"/>
    <n v="28000"/>
    <x v="1671"/>
    <x v="2"/>
    <s v="US"/>
    <x v="0"/>
    <x v="2399"/>
    <x v="2401"/>
    <x v="0"/>
    <x v="82"/>
    <x v="1"/>
    <s v="food/food trucks"/>
    <x v="60"/>
    <x v="1721"/>
    <x v="7"/>
    <x v="19"/>
    <x v="2401"/>
    <x v="2399"/>
    <x v="0"/>
  </r>
  <r>
    <x v="2402"/>
    <x v="2402"/>
    <x v="2400"/>
    <n v="12000"/>
    <x v="401"/>
    <x v="2"/>
    <s v="US"/>
    <x v="0"/>
    <x v="2400"/>
    <x v="2402"/>
    <x v="0"/>
    <x v="29"/>
    <x v="1"/>
    <s v="food/food trucks"/>
    <x v="50"/>
    <x v="364"/>
    <x v="7"/>
    <x v="19"/>
    <x v="2402"/>
    <x v="2400"/>
    <x v="0"/>
  </r>
  <r>
    <x v="2403"/>
    <x v="2403"/>
    <x v="2401"/>
    <n v="1200"/>
    <x v="1672"/>
    <x v="2"/>
    <s v="GB"/>
    <x v="1"/>
    <x v="2401"/>
    <x v="2403"/>
    <x v="0"/>
    <x v="8"/>
    <x v="1"/>
    <s v="food/food trucks"/>
    <x v="123"/>
    <x v="1722"/>
    <x v="7"/>
    <x v="19"/>
    <x v="2403"/>
    <x v="2401"/>
    <x v="0"/>
  </r>
  <r>
    <x v="2404"/>
    <x v="2404"/>
    <x v="2402"/>
    <n v="15000"/>
    <x v="117"/>
    <x v="2"/>
    <s v="US"/>
    <x v="0"/>
    <x v="2402"/>
    <x v="2404"/>
    <x v="0"/>
    <x v="78"/>
    <x v="1"/>
    <s v="food/food trucks"/>
    <x v="50"/>
    <x v="121"/>
    <x v="7"/>
    <x v="19"/>
    <x v="2404"/>
    <x v="2402"/>
    <x v="0"/>
  </r>
  <r>
    <x v="2405"/>
    <x v="2405"/>
    <x v="2403"/>
    <n v="5000"/>
    <x v="1673"/>
    <x v="2"/>
    <s v="US"/>
    <x v="0"/>
    <x v="2403"/>
    <x v="2405"/>
    <x v="0"/>
    <x v="9"/>
    <x v="1"/>
    <s v="food/food trucks"/>
    <x v="61"/>
    <x v="1723"/>
    <x v="7"/>
    <x v="19"/>
    <x v="2405"/>
    <x v="2403"/>
    <x v="0"/>
  </r>
  <r>
    <x v="2406"/>
    <x v="2406"/>
    <x v="2404"/>
    <n v="3250"/>
    <x v="1674"/>
    <x v="2"/>
    <s v="US"/>
    <x v="0"/>
    <x v="2404"/>
    <x v="2406"/>
    <x v="0"/>
    <x v="38"/>
    <x v="1"/>
    <s v="food/food trucks"/>
    <x v="139"/>
    <x v="1724"/>
    <x v="7"/>
    <x v="19"/>
    <x v="2406"/>
    <x v="2404"/>
    <x v="0"/>
  </r>
  <r>
    <x v="2407"/>
    <x v="2407"/>
    <x v="2405"/>
    <n v="22000"/>
    <x v="1675"/>
    <x v="2"/>
    <s v="US"/>
    <x v="0"/>
    <x v="2405"/>
    <x v="2407"/>
    <x v="0"/>
    <x v="51"/>
    <x v="1"/>
    <s v="food/food trucks"/>
    <x v="78"/>
    <x v="1725"/>
    <x v="7"/>
    <x v="19"/>
    <x v="2407"/>
    <x v="2405"/>
    <x v="0"/>
  </r>
  <r>
    <x v="2408"/>
    <x v="2408"/>
    <x v="2406"/>
    <n v="15000"/>
    <x v="134"/>
    <x v="2"/>
    <s v="US"/>
    <x v="0"/>
    <x v="2406"/>
    <x v="2408"/>
    <x v="0"/>
    <x v="84"/>
    <x v="1"/>
    <s v="food/food trucks"/>
    <x v="50"/>
    <x v="2"/>
    <x v="7"/>
    <x v="19"/>
    <x v="2408"/>
    <x v="2406"/>
    <x v="0"/>
  </r>
  <r>
    <x v="2409"/>
    <x v="2409"/>
    <x v="2407"/>
    <n v="25000"/>
    <x v="75"/>
    <x v="2"/>
    <s v="US"/>
    <x v="0"/>
    <x v="2407"/>
    <x v="2409"/>
    <x v="0"/>
    <x v="79"/>
    <x v="1"/>
    <s v="food/food trucks"/>
    <x v="53"/>
    <x v="468"/>
    <x v="7"/>
    <x v="19"/>
    <x v="2409"/>
    <x v="2407"/>
    <x v="0"/>
  </r>
  <r>
    <x v="2410"/>
    <x v="2410"/>
    <x v="2408"/>
    <n v="15000"/>
    <x v="117"/>
    <x v="2"/>
    <s v="AU"/>
    <x v="2"/>
    <x v="2408"/>
    <x v="2410"/>
    <x v="0"/>
    <x v="78"/>
    <x v="1"/>
    <s v="food/food trucks"/>
    <x v="50"/>
    <x v="121"/>
    <x v="7"/>
    <x v="19"/>
    <x v="2410"/>
    <x v="2408"/>
    <x v="0"/>
  </r>
  <r>
    <x v="2411"/>
    <x v="2411"/>
    <x v="2409"/>
    <n v="25000"/>
    <x v="118"/>
    <x v="2"/>
    <s v="US"/>
    <x v="0"/>
    <x v="2409"/>
    <x v="2411"/>
    <x v="0"/>
    <x v="83"/>
    <x v="1"/>
    <s v="food/food trucks"/>
    <x v="60"/>
    <x v="679"/>
    <x v="7"/>
    <x v="19"/>
    <x v="2411"/>
    <x v="2409"/>
    <x v="0"/>
  </r>
  <r>
    <x v="2412"/>
    <x v="2412"/>
    <x v="2410"/>
    <n v="8000"/>
    <x v="117"/>
    <x v="2"/>
    <s v="FR"/>
    <x v="3"/>
    <x v="2410"/>
    <x v="2412"/>
    <x v="0"/>
    <x v="78"/>
    <x v="1"/>
    <s v="food/food trucks"/>
    <x v="50"/>
    <x v="121"/>
    <x v="7"/>
    <x v="19"/>
    <x v="2412"/>
    <x v="2410"/>
    <x v="0"/>
  </r>
  <r>
    <x v="2413"/>
    <x v="2413"/>
    <x v="2411"/>
    <n v="3000"/>
    <x v="379"/>
    <x v="2"/>
    <s v="US"/>
    <x v="0"/>
    <x v="2411"/>
    <x v="2413"/>
    <x v="0"/>
    <x v="83"/>
    <x v="1"/>
    <s v="food/food trucks"/>
    <x v="60"/>
    <x v="1538"/>
    <x v="7"/>
    <x v="19"/>
    <x v="2413"/>
    <x v="2411"/>
    <x v="0"/>
  </r>
  <r>
    <x v="2414"/>
    <x v="2414"/>
    <x v="2412"/>
    <n v="15000"/>
    <x v="75"/>
    <x v="2"/>
    <s v="US"/>
    <x v="0"/>
    <x v="2412"/>
    <x v="2414"/>
    <x v="0"/>
    <x v="62"/>
    <x v="1"/>
    <s v="food/food trucks"/>
    <x v="56"/>
    <x v="1726"/>
    <x v="7"/>
    <x v="19"/>
    <x v="2414"/>
    <x v="2412"/>
    <x v="0"/>
  </r>
  <r>
    <x v="2415"/>
    <x v="2415"/>
    <x v="2413"/>
    <n v="60000"/>
    <x v="400"/>
    <x v="2"/>
    <s v="US"/>
    <x v="0"/>
    <x v="2413"/>
    <x v="2415"/>
    <x v="0"/>
    <x v="79"/>
    <x v="1"/>
    <s v="food/food trucks"/>
    <x v="60"/>
    <x v="1727"/>
    <x v="7"/>
    <x v="19"/>
    <x v="2415"/>
    <x v="2413"/>
    <x v="0"/>
  </r>
  <r>
    <x v="2416"/>
    <x v="2416"/>
    <x v="2414"/>
    <n v="20000"/>
    <x v="139"/>
    <x v="2"/>
    <s v="US"/>
    <x v="0"/>
    <x v="2414"/>
    <x v="2416"/>
    <x v="0"/>
    <x v="29"/>
    <x v="1"/>
    <s v="food/food trucks"/>
    <x v="50"/>
    <x v="144"/>
    <x v="7"/>
    <x v="19"/>
    <x v="2416"/>
    <x v="2414"/>
    <x v="0"/>
  </r>
  <r>
    <x v="2417"/>
    <x v="2417"/>
    <x v="2415"/>
    <n v="1000"/>
    <x v="117"/>
    <x v="2"/>
    <s v="US"/>
    <x v="0"/>
    <x v="2415"/>
    <x v="2417"/>
    <x v="0"/>
    <x v="78"/>
    <x v="1"/>
    <s v="food/food trucks"/>
    <x v="50"/>
    <x v="121"/>
    <x v="7"/>
    <x v="19"/>
    <x v="2417"/>
    <x v="2415"/>
    <x v="0"/>
  </r>
  <r>
    <x v="2418"/>
    <x v="2418"/>
    <x v="2416"/>
    <n v="25000"/>
    <x v="139"/>
    <x v="2"/>
    <s v="US"/>
    <x v="0"/>
    <x v="2416"/>
    <x v="2418"/>
    <x v="0"/>
    <x v="81"/>
    <x v="1"/>
    <s v="food/food trucks"/>
    <x v="50"/>
    <x v="120"/>
    <x v="7"/>
    <x v="19"/>
    <x v="2418"/>
    <x v="2416"/>
    <x v="0"/>
  </r>
  <r>
    <x v="2419"/>
    <x v="2419"/>
    <x v="2417"/>
    <n v="3000"/>
    <x v="117"/>
    <x v="2"/>
    <s v="US"/>
    <x v="0"/>
    <x v="2417"/>
    <x v="2419"/>
    <x v="0"/>
    <x v="78"/>
    <x v="1"/>
    <s v="food/food trucks"/>
    <x v="50"/>
    <x v="121"/>
    <x v="7"/>
    <x v="19"/>
    <x v="2419"/>
    <x v="2417"/>
    <x v="0"/>
  </r>
  <r>
    <x v="2420"/>
    <x v="2420"/>
    <x v="2418"/>
    <n v="16870"/>
    <x v="1676"/>
    <x v="2"/>
    <s v="US"/>
    <x v="0"/>
    <x v="2418"/>
    <x v="2420"/>
    <x v="0"/>
    <x v="17"/>
    <x v="1"/>
    <s v="food/food trucks"/>
    <x v="77"/>
    <x v="1728"/>
    <x v="7"/>
    <x v="19"/>
    <x v="2420"/>
    <x v="2418"/>
    <x v="0"/>
  </r>
  <r>
    <x v="2421"/>
    <x v="2421"/>
    <x v="2419"/>
    <n v="6000"/>
    <x v="116"/>
    <x v="2"/>
    <s v="US"/>
    <x v="0"/>
    <x v="2419"/>
    <x v="2421"/>
    <x v="0"/>
    <x v="29"/>
    <x v="1"/>
    <s v="food/food trucks"/>
    <x v="50"/>
    <x v="120"/>
    <x v="7"/>
    <x v="19"/>
    <x v="2421"/>
    <x v="2419"/>
    <x v="0"/>
  </r>
  <r>
    <x v="2422"/>
    <x v="2422"/>
    <x v="2420"/>
    <n v="500"/>
    <x v="116"/>
    <x v="2"/>
    <s v="US"/>
    <x v="0"/>
    <x v="2420"/>
    <x v="2422"/>
    <x v="0"/>
    <x v="29"/>
    <x v="1"/>
    <s v="food/food trucks"/>
    <x v="50"/>
    <x v="120"/>
    <x v="7"/>
    <x v="19"/>
    <x v="2422"/>
    <x v="2420"/>
    <x v="0"/>
  </r>
  <r>
    <x v="2423"/>
    <x v="2423"/>
    <x v="2421"/>
    <n v="60000"/>
    <x v="138"/>
    <x v="2"/>
    <s v="US"/>
    <x v="0"/>
    <x v="2421"/>
    <x v="2423"/>
    <x v="0"/>
    <x v="29"/>
    <x v="1"/>
    <s v="food/food trucks"/>
    <x v="50"/>
    <x v="1729"/>
    <x v="7"/>
    <x v="19"/>
    <x v="2423"/>
    <x v="2421"/>
    <x v="0"/>
  </r>
  <r>
    <x v="2424"/>
    <x v="2424"/>
    <x v="2422"/>
    <n v="25000"/>
    <x v="622"/>
    <x v="2"/>
    <s v="US"/>
    <x v="0"/>
    <x v="2422"/>
    <x v="2424"/>
    <x v="0"/>
    <x v="82"/>
    <x v="1"/>
    <s v="food/food trucks"/>
    <x v="60"/>
    <x v="1730"/>
    <x v="7"/>
    <x v="19"/>
    <x v="2424"/>
    <x v="2422"/>
    <x v="0"/>
  </r>
  <r>
    <x v="2425"/>
    <x v="2425"/>
    <x v="2423"/>
    <n v="3500"/>
    <x v="116"/>
    <x v="2"/>
    <s v="US"/>
    <x v="0"/>
    <x v="2423"/>
    <x v="2425"/>
    <x v="0"/>
    <x v="29"/>
    <x v="1"/>
    <s v="food/food trucks"/>
    <x v="50"/>
    <x v="120"/>
    <x v="7"/>
    <x v="19"/>
    <x v="2425"/>
    <x v="2423"/>
    <x v="0"/>
  </r>
  <r>
    <x v="2426"/>
    <x v="2426"/>
    <x v="2424"/>
    <n v="20000"/>
    <x v="117"/>
    <x v="2"/>
    <s v="US"/>
    <x v="0"/>
    <x v="2424"/>
    <x v="2426"/>
    <x v="0"/>
    <x v="78"/>
    <x v="1"/>
    <s v="food/food trucks"/>
    <x v="50"/>
    <x v="121"/>
    <x v="7"/>
    <x v="19"/>
    <x v="2426"/>
    <x v="2424"/>
    <x v="0"/>
  </r>
  <r>
    <x v="2427"/>
    <x v="2427"/>
    <x v="2425"/>
    <n v="50000"/>
    <x v="116"/>
    <x v="2"/>
    <s v="US"/>
    <x v="0"/>
    <x v="2425"/>
    <x v="2427"/>
    <x v="0"/>
    <x v="29"/>
    <x v="1"/>
    <s v="food/food trucks"/>
    <x v="50"/>
    <x v="120"/>
    <x v="7"/>
    <x v="19"/>
    <x v="2427"/>
    <x v="2425"/>
    <x v="0"/>
  </r>
  <r>
    <x v="2428"/>
    <x v="2428"/>
    <x v="2426"/>
    <n v="35000"/>
    <x v="116"/>
    <x v="2"/>
    <s v="US"/>
    <x v="0"/>
    <x v="2426"/>
    <x v="2428"/>
    <x v="0"/>
    <x v="29"/>
    <x v="1"/>
    <s v="food/food trucks"/>
    <x v="50"/>
    <x v="120"/>
    <x v="7"/>
    <x v="19"/>
    <x v="2428"/>
    <x v="2426"/>
    <x v="0"/>
  </r>
  <r>
    <x v="2429"/>
    <x v="2429"/>
    <x v="2427"/>
    <n v="140000"/>
    <x v="557"/>
    <x v="2"/>
    <s v="NO"/>
    <x v="8"/>
    <x v="2427"/>
    <x v="2429"/>
    <x v="0"/>
    <x v="80"/>
    <x v="1"/>
    <s v="food/food trucks"/>
    <x v="60"/>
    <x v="1731"/>
    <x v="7"/>
    <x v="19"/>
    <x v="2429"/>
    <x v="2427"/>
    <x v="0"/>
  </r>
  <r>
    <x v="2430"/>
    <x v="2430"/>
    <x v="2428"/>
    <n v="3000"/>
    <x v="577"/>
    <x v="2"/>
    <s v="US"/>
    <x v="0"/>
    <x v="2428"/>
    <x v="2430"/>
    <x v="0"/>
    <x v="84"/>
    <x v="1"/>
    <s v="food/food trucks"/>
    <x v="60"/>
    <x v="678"/>
    <x v="7"/>
    <x v="19"/>
    <x v="2430"/>
    <x v="2428"/>
    <x v="0"/>
  </r>
  <r>
    <x v="2431"/>
    <x v="2431"/>
    <x v="2429"/>
    <n v="100000"/>
    <x v="369"/>
    <x v="2"/>
    <s v="US"/>
    <x v="0"/>
    <x v="2429"/>
    <x v="2431"/>
    <x v="0"/>
    <x v="84"/>
    <x v="1"/>
    <s v="food/food trucks"/>
    <x v="50"/>
    <x v="120"/>
    <x v="7"/>
    <x v="19"/>
    <x v="2431"/>
    <x v="2429"/>
    <x v="0"/>
  </r>
  <r>
    <x v="2432"/>
    <x v="2432"/>
    <x v="2430"/>
    <n v="14000"/>
    <x v="369"/>
    <x v="2"/>
    <s v="US"/>
    <x v="0"/>
    <x v="2430"/>
    <x v="2432"/>
    <x v="0"/>
    <x v="84"/>
    <x v="1"/>
    <s v="food/food trucks"/>
    <x v="50"/>
    <x v="120"/>
    <x v="7"/>
    <x v="19"/>
    <x v="2432"/>
    <x v="2430"/>
    <x v="0"/>
  </r>
  <r>
    <x v="2433"/>
    <x v="2433"/>
    <x v="2431"/>
    <n v="10000"/>
    <x v="117"/>
    <x v="2"/>
    <s v="US"/>
    <x v="0"/>
    <x v="2431"/>
    <x v="2433"/>
    <x v="0"/>
    <x v="78"/>
    <x v="1"/>
    <s v="food/food trucks"/>
    <x v="50"/>
    <x v="121"/>
    <x v="7"/>
    <x v="19"/>
    <x v="2433"/>
    <x v="2431"/>
    <x v="0"/>
  </r>
  <r>
    <x v="2434"/>
    <x v="2434"/>
    <x v="2432"/>
    <n v="20000"/>
    <x v="375"/>
    <x v="2"/>
    <s v="US"/>
    <x v="0"/>
    <x v="2432"/>
    <x v="2434"/>
    <x v="0"/>
    <x v="84"/>
    <x v="1"/>
    <s v="food/food trucks"/>
    <x v="50"/>
    <x v="31"/>
    <x v="7"/>
    <x v="19"/>
    <x v="2434"/>
    <x v="2432"/>
    <x v="0"/>
  </r>
  <r>
    <x v="2435"/>
    <x v="2435"/>
    <x v="2433"/>
    <n v="250000"/>
    <x v="1677"/>
    <x v="2"/>
    <s v="SE"/>
    <x v="9"/>
    <x v="2433"/>
    <x v="2435"/>
    <x v="0"/>
    <x v="80"/>
    <x v="1"/>
    <s v="food/food trucks"/>
    <x v="50"/>
    <x v="1732"/>
    <x v="7"/>
    <x v="19"/>
    <x v="2435"/>
    <x v="2433"/>
    <x v="0"/>
  </r>
  <r>
    <x v="2436"/>
    <x v="2436"/>
    <x v="2434"/>
    <n v="117000"/>
    <x v="372"/>
    <x v="2"/>
    <s v="CA"/>
    <x v="5"/>
    <x v="2434"/>
    <x v="2436"/>
    <x v="0"/>
    <x v="84"/>
    <x v="1"/>
    <s v="food/food trucks"/>
    <x v="50"/>
    <x v="377"/>
    <x v="7"/>
    <x v="19"/>
    <x v="2436"/>
    <x v="2434"/>
    <x v="0"/>
  </r>
  <r>
    <x v="2437"/>
    <x v="2437"/>
    <x v="2435"/>
    <n v="8000"/>
    <x v="117"/>
    <x v="2"/>
    <s v="US"/>
    <x v="0"/>
    <x v="2435"/>
    <x v="2437"/>
    <x v="0"/>
    <x v="78"/>
    <x v="1"/>
    <s v="food/food trucks"/>
    <x v="50"/>
    <x v="121"/>
    <x v="7"/>
    <x v="19"/>
    <x v="2437"/>
    <x v="2435"/>
    <x v="0"/>
  </r>
  <r>
    <x v="2438"/>
    <x v="2438"/>
    <x v="2436"/>
    <n v="15000"/>
    <x v="155"/>
    <x v="2"/>
    <s v="US"/>
    <x v="0"/>
    <x v="2436"/>
    <x v="2438"/>
    <x v="0"/>
    <x v="29"/>
    <x v="1"/>
    <s v="food/food trucks"/>
    <x v="50"/>
    <x v="73"/>
    <x v="7"/>
    <x v="19"/>
    <x v="2438"/>
    <x v="2436"/>
    <x v="0"/>
  </r>
  <r>
    <x v="2439"/>
    <x v="2439"/>
    <x v="2437"/>
    <n v="10000"/>
    <x v="117"/>
    <x v="2"/>
    <s v="US"/>
    <x v="0"/>
    <x v="2437"/>
    <x v="2439"/>
    <x v="0"/>
    <x v="78"/>
    <x v="1"/>
    <s v="food/food trucks"/>
    <x v="50"/>
    <x v="121"/>
    <x v="7"/>
    <x v="19"/>
    <x v="2439"/>
    <x v="2437"/>
    <x v="0"/>
  </r>
  <r>
    <x v="2440"/>
    <x v="2440"/>
    <x v="2438"/>
    <n v="5000"/>
    <x v="115"/>
    <x v="2"/>
    <s v="BE"/>
    <x v="3"/>
    <x v="2438"/>
    <x v="2440"/>
    <x v="0"/>
    <x v="84"/>
    <x v="1"/>
    <s v="food/food trucks"/>
    <x v="50"/>
    <x v="144"/>
    <x v="7"/>
    <x v="19"/>
    <x v="2440"/>
    <x v="2438"/>
    <x v="0"/>
  </r>
  <r>
    <x v="2441"/>
    <x v="2441"/>
    <x v="2439"/>
    <n v="7500"/>
    <x v="1678"/>
    <x v="0"/>
    <s v="US"/>
    <x v="0"/>
    <x v="2439"/>
    <x v="2441"/>
    <x v="0"/>
    <x v="280"/>
    <x v="0"/>
    <s v="food/small batch"/>
    <x v="29"/>
    <x v="1733"/>
    <x v="7"/>
    <x v="33"/>
    <x v="2441"/>
    <x v="2439"/>
    <x v="0"/>
  </r>
  <r>
    <x v="2442"/>
    <x v="2442"/>
    <x v="2440"/>
    <n v="24000"/>
    <x v="1679"/>
    <x v="0"/>
    <s v="US"/>
    <x v="0"/>
    <x v="2440"/>
    <x v="2442"/>
    <x v="0"/>
    <x v="459"/>
    <x v="0"/>
    <s v="food/small batch"/>
    <x v="9"/>
    <x v="925"/>
    <x v="7"/>
    <x v="33"/>
    <x v="2442"/>
    <x v="2440"/>
    <x v="0"/>
  </r>
  <r>
    <x v="2443"/>
    <x v="2443"/>
    <x v="2441"/>
    <n v="20000"/>
    <x v="1680"/>
    <x v="0"/>
    <s v="US"/>
    <x v="0"/>
    <x v="2441"/>
    <x v="2443"/>
    <x v="0"/>
    <x v="409"/>
    <x v="0"/>
    <s v="food/small batch"/>
    <x v="195"/>
    <x v="1734"/>
    <x v="7"/>
    <x v="33"/>
    <x v="2443"/>
    <x v="2441"/>
    <x v="0"/>
  </r>
  <r>
    <x v="2444"/>
    <x v="2444"/>
    <x v="2442"/>
    <n v="3000"/>
    <x v="1681"/>
    <x v="0"/>
    <s v="US"/>
    <x v="0"/>
    <x v="2442"/>
    <x v="2444"/>
    <x v="0"/>
    <x v="42"/>
    <x v="0"/>
    <s v="food/small batch"/>
    <x v="15"/>
    <x v="1735"/>
    <x v="7"/>
    <x v="33"/>
    <x v="2444"/>
    <x v="2442"/>
    <x v="0"/>
  </r>
  <r>
    <x v="2445"/>
    <x v="2445"/>
    <x v="2443"/>
    <n v="5000"/>
    <x v="1682"/>
    <x v="0"/>
    <s v="US"/>
    <x v="0"/>
    <x v="2443"/>
    <x v="2445"/>
    <x v="0"/>
    <x v="248"/>
    <x v="0"/>
    <s v="food/small batch"/>
    <x v="36"/>
    <x v="1624"/>
    <x v="7"/>
    <x v="33"/>
    <x v="2445"/>
    <x v="2443"/>
    <x v="0"/>
  </r>
  <r>
    <x v="2446"/>
    <x v="2446"/>
    <x v="2444"/>
    <n v="5000"/>
    <x v="1683"/>
    <x v="0"/>
    <s v="US"/>
    <x v="0"/>
    <x v="2444"/>
    <x v="2446"/>
    <x v="0"/>
    <x v="112"/>
    <x v="0"/>
    <s v="food/small batch"/>
    <x v="239"/>
    <x v="1736"/>
    <x v="7"/>
    <x v="33"/>
    <x v="2446"/>
    <x v="2444"/>
    <x v="0"/>
  </r>
  <r>
    <x v="2447"/>
    <x v="2447"/>
    <x v="2445"/>
    <n v="2500"/>
    <x v="1684"/>
    <x v="0"/>
    <s v="US"/>
    <x v="0"/>
    <x v="2445"/>
    <x v="2447"/>
    <x v="0"/>
    <x v="152"/>
    <x v="0"/>
    <s v="food/small batch"/>
    <x v="333"/>
    <x v="1737"/>
    <x v="7"/>
    <x v="33"/>
    <x v="2447"/>
    <x v="2445"/>
    <x v="0"/>
  </r>
  <r>
    <x v="2448"/>
    <x v="2448"/>
    <x v="2446"/>
    <n v="400"/>
    <x v="357"/>
    <x v="0"/>
    <s v="US"/>
    <x v="0"/>
    <x v="2446"/>
    <x v="2448"/>
    <x v="0"/>
    <x v="82"/>
    <x v="0"/>
    <s v="food/small batch"/>
    <x v="29"/>
    <x v="1738"/>
    <x v="7"/>
    <x v="33"/>
    <x v="2448"/>
    <x v="2446"/>
    <x v="0"/>
  </r>
  <r>
    <x v="2449"/>
    <x v="2449"/>
    <x v="2447"/>
    <n v="10000"/>
    <x v="1685"/>
    <x v="0"/>
    <s v="US"/>
    <x v="0"/>
    <x v="2447"/>
    <x v="2449"/>
    <x v="0"/>
    <x v="148"/>
    <x v="0"/>
    <s v="food/small batch"/>
    <x v="29"/>
    <x v="466"/>
    <x v="7"/>
    <x v="33"/>
    <x v="2449"/>
    <x v="2447"/>
    <x v="0"/>
  </r>
  <r>
    <x v="2450"/>
    <x v="2450"/>
    <x v="2448"/>
    <n v="15000"/>
    <x v="1686"/>
    <x v="0"/>
    <s v="US"/>
    <x v="0"/>
    <x v="2448"/>
    <x v="2450"/>
    <x v="0"/>
    <x v="332"/>
    <x v="0"/>
    <s v="food/small batch"/>
    <x v="21"/>
    <x v="1739"/>
    <x v="7"/>
    <x v="33"/>
    <x v="2450"/>
    <x v="2448"/>
    <x v="0"/>
  </r>
  <r>
    <x v="2451"/>
    <x v="2451"/>
    <x v="2449"/>
    <n v="10000"/>
    <x v="1687"/>
    <x v="0"/>
    <s v="US"/>
    <x v="0"/>
    <x v="2449"/>
    <x v="2451"/>
    <x v="0"/>
    <x v="153"/>
    <x v="0"/>
    <s v="food/small batch"/>
    <x v="41"/>
    <x v="1740"/>
    <x v="7"/>
    <x v="33"/>
    <x v="2451"/>
    <x v="2449"/>
    <x v="0"/>
  </r>
  <r>
    <x v="2452"/>
    <x v="2452"/>
    <x v="2450"/>
    <n v="600"/>
    <x v="1688"/>
    <x v="0"/>
    <s v="US"/>
    <x v="0"/>
    <x v="2450"/>
    <x v="2452"/>
    <x v="0"/>
    <x v="41"/>
    <x v="0"/>
    <s v="food/small batch"/>
    <x v="84"/>
    <x v="1741"/>
    <x v="7"/>
    <x v="33"/>
    <x v="2452"/>
    <x v="2450"/>
    <x v="0"/>
  </r>
  <r>
    <x v="2453"/>
    <x v="2453"/>
    <x v="2451"/>
    <n v="3000"/>
    <x v="1689"/>
    <x v="0"/>
    <s v="US"/>
    <x v="0"/>
    <x v="2451"/>
    <x v="2453"/>
    <x v="0"/>
    <x v="85"/>
    <x v="0"/>
    <s v="food/small batch"/>
    <x v="19"/>
    <x v="3"/>
    <x v="7"/>
    <x v="33"/>
    <x v="2453"/>
    <x v="2451"/>
    <x v="0"/>
  </r>
  <r>
    <x v="2454"/>
    <x v="2454"/>
    <x v="2452"/>
    <n v="35000"/>
    <x v="1690"/>
    <x v="0"/>
    <s v="US"/>
    <x v="0"/>
    <x v="2452"/>
    <x v="2454"/>
    <x v="0"/>
    <x v="208"/>
    <x v="0"/>
    <s v="food/small batch"/>
    <x v="7"/>
    <x v="1742"/>
    <x v="7"/>
    <x v="33"/>
    <x v="2454"/>
    <x v="2452"/>
    <x v="0"/>
  </r>
  <r>
    <x v="2455"/>
    <x v="2455"/>
    <x v="2453"/>
    <n v="300"/>
    <x v="1691"/>
    <x v="0"/>
    <s v="US"/>
    <x v="0"/>
    <x v="2453"/>
    <x v="2455"/>
    <x v="0"/>
    <x v="38"/>
    <x v="0"/>
    <s v="food/small batch"/>
    <x v="112"/>
    <x v="783"/>
    <x v="7"/>
    <x v="33"/>
    <x v="2455"/>
    <x v="2453"/>
    <x v="0"/>
  </r>
  <r>
    <x v="2456"/>
    <x v="2456"/>
    <x v="2454"/>
    <n v="1500"/>
    <x v="1692"/>
    <x v="0"/>
    <s v="US"/>
    <x v="0"/>
    <x v="2454"/>
    <x v="2456"/>
    <x v="0"/>
    <x v="85"/>
    <x v="0"/>
    <s v="food/small batch"/>
    <x v="141"/>
    <x v="1743"/>
    <x v="7"/>
    <x v="33"/>
    <x v="2456"/>
    <x v="2454"/>
    <x v="0"/>
  </r>
  <r>
    <x v="2457"/>
    <x v="2457"/>
    <x v="2455"/>
    <n v="23000"/>
    <x v="1693"/>
    <x v="0"/>
    <s v="US"/>
    <x v="0"/>
    <x v="2455"/>
    <x v="2457"/>
    <x v="0"/>
    <x v="204"/>
    <x v="0"/>
    <s v="food/small batch"/>
    <x v="21"/>
    <x v="1744"/>
    <x v="7"/>
    <x v="33"/>
    <x v="2457"/>
    <x v="2455"/>
    <x v="0"/>
  </r>
  <r>
    <x v="2458"/>
    <x v="2458"/>
    <x v="2456"/>
    <n v="5000"/>
    <x v="1603"/>
    <x v="0"/>
    <s v="US"/>
    <x v="0"/>
    <x v="2456"/>
    <x v="2458"/>
    <x v="0"/>
    <x v="144"/>
    <x v="0"/>
    <s v="food/small batch"/>
    <x v="5"/>
    <x v="1745"/>
    <x v="7"/>
    <x v="33"/>
    <x v="2458"/>
    <x v="2456"/>
    <x v="0"/>
  </r>
  <r>
    <x v="2459"/>
    <x v="2459"/>
    <x v="2457"/>
    <n v="30000"/>
    <x v="1694"/>
    <x v="0"/>
    <s v="US"/>
    <x v="0"/>
    <x v="2457"/>
    <x v="2459"/>
    <x v="0"/>
    <x v="460"/>
    <x v="0"/>
    <s v="food/small batch"/>
    <x v="21"/>
    <x v="1235"/>
    <x v="7"/>
    <x v="33"/>
    <x v="2459"/>
    <x v="2457"/>
    <x v="0"/>
  </r>
  <r>
    <x v="2460"/>
    <x v="2460"/>
    <x v="2458"/>
    <n v="8500"/>
    <x v="1695"/>
    <x v="0"/>
    <s v="US"/>
    <x v="0"/>
    <x v="2458"/>
    <x v="2460"/>
    <x v="0"/>
    <x v="32"/>
    <x v="0"/>
    <s v="food/small batch"/>
    <x v="7"/>
    <x v="1746"/>
    <x v="7"/>
    <x v="33"/>
    <x v="2460"/>
    <x v="2458"/>
    <x v="0"/>
  </r>
  <r>
    <x v="2461"/>
    <x v="2461"/>
    <x v="2459"/>
    <n v="7500"/>
    <x v="1696"/>
    <x v="0"/>
    <s v="US"/>
    <x v="0"/>
    <x v="1837"/>
    <x v="2461"/>
    <x v="0"/>
    <x v="48"/>
    <x v="0"/>
    <s v="music/indie rock"/>
    <x v="3"/>
    <x v="1747"/>
    <x v="4"/>
    <x v="14"/>
    <x v="2461"/>
    <x v="1837"/>
    <x v="0"/>
  </r>
  <r>
    <x v="2462"/>
    <x v="2462"/>
    <x v="2460"/>
    <n v="3000"/>
    <x v="1697"/>
    <x v="0"/>
    <s v="US"/>
    <x v="0"/>
    <x v="2459"/>
    <x v="2462"/>
    <x v="0"/>
    <x v="248"/>
    <x v="0"/>
    <s v="music/indie rock"/>
    <x v="38"/>
    <x v="1748"/>
    <x v="4"/>
    <x v="14"/>
    <x v="2462"/>
    <x v="2459"/>
    <x v="0"/>
  </r>
  <r>
    <x v="2463"/>
    <x v="2463"/>
    <x v="2461"/>
    <n v="2000"/>
    <x v="66"/>
    <x v="0"/>
    <s v="US"/>
    <x v="0"/>
    <x v="2460"/>
    <x v="2463"/>
    <x v="0"/>
    <x v="11"/>
    <x v="0"/>
    <s v="music/indie rock"/>
    <x v="31"/>
    <x v="1117"/>
    <x v="4"/>
    <x v="14"/>
    <x v="2463"/>
    <x v="2460"/>
    <x v="0"/>
  </r>
  <r>
    <x v="2464"/>
    <x v="2464"/>
    <x v="2462"/>
    <n v="2000"/>
    <x v="580"/>
    <x v="0"/>
    <s v="CA"/>
    <x v="5"/>
    <x v="2461"/>
    <x v="2464"/>
    <x v="0"/>
    <x v="68"/>
    <x v="0"/>
    <s v="music/indie rock"/>
    <x v="38"/>
    <x v="1237"/>
    <x v="4"/>
    <x v="14"/>
    <x v="2464"/>
    <x v="2461"/>
    <x v="0"/>
  </r>
  <r>
    <x v="2465"/>
    <x v="2465"/>
    <x v="2463"/>
    <n v="700"/>
    <x v="1698"/>
    <x v="0"/>
    <s v="US"/>
    <x v="0"/>
    <x v="2462"/>
    <x v="2465"/>
    <x v="0"/>
    <x v="53"/>
    <x v="0"/>
    <s v="music/indie rock"/>
    <x v="144"/>
    <x v="1105"/>
    <x v="4"/>
    <x v="14"/>
    <x v="2465"/>
    <x v="2462"/>
    <x v="0"/>
  </r>
  <r>
    <x v="2466"/>
    <x v="2466"/>
    <x v="2464"/>
    <n v="2500"/>
    <x v="911"/>
    <x v="0"/>
    <s v="US"/>
    <x v="0"/>
    <x v="2463"/>
    <x v="2466"/>
    <x v="0"/>
    <x v="47"/>
    <x v="0"/>
    <s v="music/indie rock"/>
    <x v="8"/>
    <x v="1749"/>
    <x v="4"/>
    <x v="14"/>
    <x v="2466"/>
    <x v="2463"/>
    <x v="0"/>
  </r>
  <r>
    <x v="2467"/>
    <x v="2467"/>
    <x v="2465"/>
    <n v="1000"/>
    <x v="1699"/>
    <x v="0"/>
    <s v="US"/>
    <x v="0"/>
    <x v="2464"/>
    <x v="2467"/>
    <x v="0"/>
    <x v="68"/>
    <x v="0"/>
    <s v="music/indie rock"/>
    <x v="17"/>
    <x v="1750"/>
    <x v="4"/>
    <x v="14"/>
    <x v="2467"/>
    <x v="2464"/>
    <x v="0"/>
  </r>
  <r>
    <x v="2468"/>
    <x v="2468"/>
    <x v="2466"/>
    <n v="2000"/>
    <x v="1700"/>
    <x v="0"/>
    <s v="US"/>
    <x v="0"/>
    <x v="2465"/>
    <x v="2468"/>
    <x v="0"/>
    <x v="6"/>
    <x v="0"/>
    <s v="music/indie rock"/>
    <x v="13"/>
    <x v="1392"/>
    <x v="4"/>
    <x v="14"/>
    <x v="2468"/>
    <x v="2465"/>
    <x v="0"/>
  </r>
  <r>
    <x v="2469"/>
    <x v="2469"/>
    <x v="2467"/>
    <n v="1200"/>
    <x v="1701"/>
    <x v="0"/>
    <s v="US"/>
    <x v="0"/>
    <x v="2466"/>
    <x v="2469"/>
    <x v="0"/>
    <x v="5"/>
    <x v="0"/>
    <s v="music/indie rock"/>
    <x v="35"/>
    <x v="1751"/>
    <x v="4"/>
    <x v="14"/>
    <x v="2469"/>
    <x v="2466"/>
    <x v="0"/>
  </r>
  <r>
    <x v="2470"/>
    <x v="2470"/>
    <x v="2468"/>
    <n v="1000"/>
    <x v="1702"/>
    <x v="0"/>
    <s v="US"/>
    <x v="0"/>
    <x v="2467"/>
    <x v="2470"/>
    <x v="0"/>
    <x v="17"/>
    <x v="0"/>
    <s v="music/indie rock"/>
    <x v="33"/>
    <x v="1752"/>
    <x v="4"/>
    <x v="14"/>
    <x v="2470"/>
    <x v="2467"/>
    <x v="0"/>
  </r>
  <r>
    <x v="2471"/>
    <x v="2471"/>
    <x v="2469"/>
    <n v="500"/>
    <x v="141"/>
    <x v="0"/>
    <s v="US"/>
    <x v="0"/>
    <x v="2468"/>
    <x v="2471"/>
    <x v="0"/>
    <x v="57"/>
    <x v="0"/>
    <s v="music/indie rock"/>
    <x v="30"/>
    <x v="1753"/>
    <x v="4"/>
    <x v="14"/>
    <x v="2471"/>
    <x v="2468"/>
    <x v="0"/>
  </r>
  <r>
    <x v="2472"/>
    <x v="2472"/>
    <x v="2470"/>
    <n v="7500"/>
    <x v="1703"/>
    <x v="0"/>
    <s v="US"/>
    <x v="0"/>
    <x v="2469"/>
    <x v="2472"/>
    <x v="0"/>
    <x v="201"/>
    <x v="0"/>
    <s v="music/indie rock"/>
    <x v="104"/>
    <x v="276"/>
    <x v="4"/>
    <x v="14"/>
    <x v="2472"/>
    <x v="2469"/>
    <x v="0"/>
  </r>
  <r>
    <x v="2473"/>
    <x v="2473"/>
    <x v="2471"/>
    <n v="2000"/>
    <x v="41"/>
    <x v="0"/>
    <s v="US"/>
    <x v="0"/>
    <x v="2470"/>
    <x v="2473"/>
    <x v="0"/>
    <x v="5"/>
    <x v="0"/>
    <s v="music/indie rock"/>
    <x v="8"/>
    <x v="1754"/>
    <x v="4"/>
    <x v="14"/>
    <x v="2473"/>
    <x v="2470"/>
    <x v="0"/>
  </r>
  <r>
    <x v="2474"/>
    <x v="2474"/>
    <x v="2472"/>
    <n v="5000"/>
    <x v="1704"/>
    <x v="0"/>
    <s v="US"/>
    <x v="0"/>
    <x v="2471"/>
    <x v="2474"/>
    <x v="0"/>
    <x v="44"/>
    <x v="0"/>
    <s v="music/indie rock"/>
    <x v="8"/>
    <x v="1755"/>
    <x v="4"/>
    <x v="14"/>
    <x v="2474"/>
    <x v="2471"/>
    <x v="0"/>
  </r>
  <r>
    <x v="2475"/>
    <x v="2475"/>
    <x v="2473"/>
    <n v="2500"/>
    <x v="1705"/>
    <x v="0"/>
    <s v="US"/>
    <x v="0"/>
    <x v="2472"/>
    <x v="2475"/>
    <x v="0"/>
    <x v="75"/>
    <x v="0"/>
    <s v="music/indie rock"/>
    <x v="2"/>
    <x v="1090"/>
    <x v="4"/>
    <x v="14"/>
    <x v="2475"/>
    <x v="2472"/>
    <x v="0"/>
  </r>
  <r>
    <x v="2476"/>
    <x v="2476"/>
    <x v="2474"/>
    <n v="3200"/>
    <x v="1706"/>
    <x v="0"/>
    <s v="US"/>
    <x v="0"/>
    <x v="2473"/>
    <x v="2476"/>
    <x v="0"/>
    <x v="165"/>
    <x v="0"/>
    <s v="music/indie rock"/>
    <x v="2"/>
    <x v="1756"/>
    <x v="4"/>
    <x v="14"/>
    <x v="2476"/>
    <x v="2473"/>
    <x v="0"/>
  </r>
  <r>
    <x v="2477"/>
    <x v="823"/>
    <x v="2475"/>
    <n v="750"/>
    <x v="1707"/>
    <x v="0"/>
    <s v="US"/>
    <x v="0"/>
    <x v="2474"/>
    <x v="2477"/>
    <x v="0"/>
    <x v="14"/>
    <x v="0"/>
    <s v="music/indie rock"/>
    <x v="193"/>
    <x v="1757"/>
    <x v="4"/>
    <x v="14"/>
    <x v="2477"/>
    <x v="2474"/>
    <x v="0"/>
  </r>
  <r>
    <x v="2478"/>
    <x v="2477"/>
    <x v="2476"/>
    <n v="8000"/>
    <x v="1708"/>
    <x v="0"/>
    <s v="US"/>
    <x v="0"/>
    <x v="2475"/>
    <x v="2478"/>
    <x v="0"/>
    <x v="1"/>
    <x v="0"/>
    <s v="music/indie rock"/>
    <x v="30"/>
    <x v="1758"/>
    <x v="4"/>
    <x v="14"/>
    <x v="2478"/>
    <x v="2475"/>
    <x v="0"/>
  </r>
  <r>
    <x v="2479"/>
    <x v="2478"/>
    <x v="2477"/>
    <n v="300"/>
    <x v="1709"/>
    <x v="0"/>
    <s v="US"/>
    <x v="0"/>
    <x v="2476"/>
    <x v="2479"/>
    <x v="0"/>
    <x v="38"/>
    <x v="0"/>
    <s v="music/indie rock"/>
    <x v="18"/>
    <x v="1759"/>
    <x v="4"/>
    <x v="14"/>
    <x v="2479"/>
    <x v="2476"/>
    <x v="0"/>
  </r>
  <r>
    <x v="2480"/>
    <x v="2479"/>
    <x v="2478"/>
    <n v="2000"/>
    <x v="41"/>
    <x v="0"/>
    <s v="US"/>
    <x v="0"/>
    <x v="2477"/>
    <x v="2480"/>
    <x v="0"/>
    <x v="22"/>
    <x v="0"/>
    <s v="music/indie rock"/>
    <x v="8"/>
    <x v="404"/>
    <x v="4"/>
    <x v="14"/>
    <x v="2480"/>
    <x v="2477"/>
    <x v="0"/>
  </r>
  <r>
    <x v="2481"/>
    <x v="2480"/>
    <x v="2479"/>
    <n v="4000"/>
    <x v="1710"/>
    <x v="0"/>
    <s v="US"/>
    <x v="0"/>
    <x v="2478"/>
    <x v="2481"/>
    <x v="0"/>
    <x v="195"/>
    <x v="0"/>
    <s v="music/indie rock"/>
    <x v="40"/>
    <x v="1760"/>
    <x v="4"/>
    <x v="14"/>
    <x v="2481"/>
    <x v="2478"/>
    <x v="0"/>
  </r>
  <r>
    <x v="2482"/>
    <x v="2481"/>
    <x v="2480"/>
    <n v="1000"/>
    <x v="1099"/>
    <x v="0"/>
    <s v="US"/>
    <x v="0"/>
    <x v="2479"/>
    <x v="2482"/>
    <x v="0"/>
    <x v="20"/>
    <x v="0"/>
    <s v="music/indie rock"/>
    <x v="8"/>
    <x v="1665"/>
    <x v="4"/>
    <x v="14"/>
    <x v="2482"/>
    <x v="2479"/>
    <x v="0"/>
  </r>
  <r>
    <x v="2483"/>
    <x v="2482"/>
    <x v="2481"/>
    <n v="1100"/>
    <x v="1711"/>
    <x v="0"/>
    <s v="US"/>
    <x v="0"/>
    <x v="2480"/>
    <x v="2483"/>
    <x v="0"/>
    <x v="10"/>
    <x v="0"/>
    <s v="music/indie rock"/>
    <x v="35"/>
    <x v="1761"/>
    <x v="4"/>
    <x v="14"/>
    <x v="2483"/>
    <x v="2480"/>
    <x v="0"/>
  </r>
  <r>
    <x v="2484"/>
    <x v="2483"/>
    <x v="2482"/>
    <n v="3500"/>
    <x v="1712"/>
    <x v="0"/>
    <s v="US"/>
    <x v="0"/>
    <x v="2481"/>
    <x v="2484"/>
    <x v="0"/>
    <x v="240"/>
    <x v="0"/>
    <s v="music/indie rock"/>
    <x v="17"/>
    <x v="1762"/>
    <x v="4"/>
    <x v="14"/>
    <x v="2484"/>
    <x v="2481"/>
    <x v="0"/>
  </r>
  <r>
    <x v="2485"/>
    <x v="2484"/>
    <x v="2483"/>
    <n v="2000"/>
    <x v="318"/>
    <x v="0"/>
    <s v="US"/>
    <x v="0"/>
    <x v="2482"/>
    <x v="2485"/>
    <x v="0"/>
    <x v="14"/>
    <x v="0"/>
    <s v="music/indie rock"/>
    <x v="33"/>
    <x v="1763"/>
    <x v="4"/>
    <x v="14"/>
    <x v="2485"/>
    <x v="2482"/>
    <x v="0"/>
  </r>
  <r>
    <x v="2486"/>
    <x v="2485"/>
    <x v="2484"/>
    <n v="300"/>
    <x v="1713"/>
    <x v="0"/>
    <s v="US"/>
    <x v="0"/>
    <x v="2483"/>
    <x v="2486"/>
    <x v="0"/>
    <x v="209"/>
    <x v="0"/>
    <s v="music/indie rock"/>
    <x v="334"/>
    <x v="1764"/>
    <x v="4"/>
    <x v="14"/>
    <x v="2486"/>
    <x v="2483"/>
    <x v="0"/>
  </r>
  <r>
    <x v="2487"/>
    <x v="2486"/>
    <x v="2485"/>
    <n v="1500"/>
    <x v="1714"/>
    <x v="0"/>
    <s v="US"/>
    <x v="0"/>
    <x v="2484"/>
    <x v="2487"/>
    <x v="0"/>
    <x v="44"/>
    <x v="0"/>
    <s v="music/indie rock"/>
    <x v="8"/>
    <x v="1765"/>
    <x v="4"/>
    <x v="14"/>
    <x v="2487"/>
    <x v="2484"/>
    <x v="0"/>
  </r>
  <r>
    <x v="2488"/>
    <x v="2487"/>
    <x v="2486"/>
    <n v="3000"/>
    <x v="1715"/>
    <x v="0"/>
    <s v="US"/>
    <x v="0"/>
    <x v="2485"/>
    <x v="2488"/>
    <x v="0"/>
    <x v="71"/>
    <x v="0"/>
    <s v="music/indie rock"/>
    <x v="13"/>
    <x v="1766"/>
    <x v="4"/>
    <x v="14"/>
    <x v="2488"/>
    <x v="2485"/>
    <x v="0"/>
  </r>
  <r>
    <x v="2489"/>
    <x v="2488"/>
    <x v="2487"/>
    <n v="3500"/>
    <x v="1716"/>
    <x v="0"/>
    <s v="US"/>
    <x v="0"/>
    <x v="2486"/>
    <x v="2489"/>
    <x v="0"/>
    <x v="11"/>
    <x v="0"/>
    <s v="music/indie rock"/>
    <x v="84"/>
    <x v="1767"/>
    <x v="4"/>
    <x v="14"/>
    <x v="2489"/>
    <x v="2486"/>
    <x v="0"/>
  </r>
  <r>
    <x v="2490"/>
    <x v="2489"/>
    <x v="2488"/>
    <n v="500"/>
    <x v="1493"/>
    <x v="0"/>
    <s v="US"/>
    <x v="0"/>
    <x v="2487"/>
    <x v="2490"/>
    <x v="0"/>
    <x v="38"/>
    <x v="0"/>
    <s v="music/indie rock"/>
    <x v="10"/>
    <x v="1768"/>
    <x v="4"/>
    <x v="14"/>
    <x v="2490"/>
    <x v="2487"/>
    <x v="0"/>
  </r>
  <r>
    <x v="2491"/>
    <x v="2490"/>
    <x v="2489"/>
    <n v="500"/>
    <x v="1717"/>
    <x v="0"/>
    <s v="US"/>
    <x v="0"/>
    <x v="2488"/>
    <x v="2491"/>
    <x v="0"/>
    <x v="73"/>
    <x v="0"/>
    <s v="music/indie rock"/>
    <x v="33"/>
    <x v="1769"/>
    <x v="4"/>
    <x v="14"/>
    <x v="2491"/>
    <x v="2488"/>
    <x v="0"/>
  </r>
  <r>
    <x v="2492"/>
    <x v="2491"/>
    <x v="2490"/>
    <n v="600"/>
    <x v="661"/>
    <x v="0"/>
    <s v="US"/>
    <x v="0"/>
    <x v="2489"/>
    <x v="2492"/>
    <x v="0"/>
    <x v="74"/>
    <x v="0"/>
    <s v="music/indie rock"/>
    <x v="105"/>
    <x v="1770"/>
    <x v="4"/>
    <x v="14"/>
    <x v="2492"/>
    <x v="2489"/>
    <x v="0"/>
  </r>
  <r>
    <x v="2493"/>
    <x v="2492"/>
    <x v="2491"/>
    <n v="20000"/>
    <x v="1718"/>
    <x v="0"/>
    <s v="US"/>
    <x v="0"/>
    <x v="2490"/>
    <x v="2493"/>
    <x v="0"/>
    <x v="461"/>
    <x v="0"/>
    <s v="music/indie rock"/>
    <x v="32"/>
    <x v="1771"/>
    <x v="4"/>
    <x v="14"/>
    <x v="2493"/>
    <x v="2490"/>
    <x v="0"/>
  </r>
  <r>
    <x v="2494"/>
    <x v="2493"/>
    <x v="2492"/>
    <n v="1500"/>
    <x v="1719"/>
    <x v="0"/>
    <s v="US"/>
    <x v="0"/>
    <x v="2491"/>
    <x v="2494"/>
    <x v="0"/>
    <x v="70"/>
    <x v="0"/>
    <s v="music/indie rock"/>
    <x v="7"/>
    <x v="1772"/>
    <x v="4"/>
    <x v="14"/>
    <x v="2494"/>
    <x v="2491"/>
    <x v="0"/>
  </r>
  <r>
    <x v="2495"/>
    <x v="2494"/>
    <x v="2493"/>
    <n v="1500"/>
    <x v="1720"/>
    <x v="0"/>
    <s v="US"/>
    <x v="0"/>
    <x v="2492"/>
    <x v="2495"/>
    <x v="0"/>
    <x v="288"/>
    <x v="0"/>
    <s v="music/indie rock"/>
    <x v="30"/>
    <x v="1475"/>
    <x v="4"/>
    <x v="14"/>
    <x v="2495"/>
    <x v="2492"/>
    <x v="0"/>
  </r>
  <r>
    <x v="2496"/>
    <x v="2495"/>
    <x v="2494"/>
    <n v="6000"/>
    <x v="44"/>
    <x v="0"/>
    <s v="US"/>
    <x v="0"/>
    <x v="2493"/>
    <x v="2496"/>
    <x v="0"/>
    <x v="73"/>
    <x v="0"/>
    <s v="music/indie rock"/>
    <x v="8"/>
    <x v="1773"/>
    <x v="4"/>
    <x v="14"/>
    <x v="2496"/>
    <x v="2493"/>
    <x v="0"/>
  </r>
  <r>
    <x v="2497"/>
    <x v="2496"/>
    <x v="2495"/>
    <n v="4000"/>
    <x v="1721"/>
    <x v="0"/>
    <s v="US"/>
    <x v="0"/>
    <x v="2494"/>
    <x v="2497"/>
    <x v="0"/>
    <x v="66"/>
    <x v="0"/>
    <s v="music/indie rock"/>
    <x v="40"/>
    <x v="1774"/>
    <x v="4"/>
    <x v="14"/>
    <x v="2497"/>
    <x v="2494"/>
    <x v="0"/>
  </r>
  <r>
    <x v="2498"/>
    <x v="2497"/>
    <x v="2496"/>
    <n v="1000"/>
    <x v="1722"/>
    <x v="0"/>
    <s v="US"/>
    <x v="0"/>
    <x v="2495"/>
    <x v="2498"/>
    <x v="0"/>
    <x v="9"/>
    <x v="0"/>
    <s v="music/indie rock"/>
    <x v="6"/>
    <x v="1775"/>
    <x v="4"/>
    <x v="14"/>
    <x v="2498"/>
    <x v="2495"/>
    <x v="0"/>
  </r>
  <r>
    <x v="2499"/>
    <x v="2498"/>
    <x v="2497"/>
    <n v="4000"/>
    <x v="1723"/>
    <x v="0"/>
    <s v="US"/>
    <x v="0"/>
    <x v="2496"/>
    <x v="2499"/>
    <x v="0"/>
    <x v="203"/>
    <x v="0"/>
    <s v="music/indie rock"/>
    <x v="195"/>
    <x v="1776"/>
    <x v="4"/>
    <x v="14"/>
    <x v="2499"/>
    <x v="2496"/>
    <x v="0"/>
  </r>
  <r>
    <x v="2500"/>
    <x v="2499"/>
    <x v="2498"/>
    <n v="600"/>
    <x v="1724"/>
    <x v="0"/>
    <s v="US"/>
    <x v="0"/>
    <x v="2497"/>
    <x v="2500"/>
    <x v="0"/>
    <x v="60"/>
    <x v="0"/>
    <s v="music/indie rock"/>
    <x v="40"/>
    <x v="1777"/>
    <x v="4"/>
    <x v="14"/>
    <x v="2500"/>
    <x v="2497"/>
    <x v="0"/>
  </r>
  <r>
    <x v="2501"/>
    <x v="2500"/>
    <x v="2499"/>
    <n v="11000"/>
    <x v="1725"/>
    <x v="2"/>
    <s v="CA"/>
    <x v="5"/>
    <x v="2498"/>
    <x v="2501"/>
    <x v="0"/>
    <x v="63"/>
    <x v="1"/>
    <s v="food/restaurants"/>
    <x v="56"/>
    <x v="1778"/>
    <x v="7"/>
    <x v="34"/>
    <x v="2501"/>
    <x v="2498"/>
    <x v="0"/>
  </r>
  <r>
    <x v="2502"/>
    <x v="2501"/>
    <x v="2500"/>
    <n v="110000"/>
    <x v="1726"/>
    <x v="2"/>
    <s v="US"/>
    <x v="0"/>
    <x v="2499"/>
    <x v="2502"/>
    <x v="0"/>
    <x v="81"/>
    <x v="1"/>
    <s v="food/restaurants"/>
    <x v="50"/>
    <x v="1779"/>
    <x v="7"/>
    <x v="34"/>
    <x v="2502"/>
    <x v="2499"/>
    <x v="0"/>
  </r>
  <r>
    <x v="2503"/>
    <x v="2502"/>
    <x v="2501"/>
    <n v="10000"/>
    <x v="117"/>
    <x v="2"/>
    <s v="US"/>
    <x v="0"/>
    <x v="2500"/>
    <x v="2503"/>
    <x v="0"/>
    <x v="78"/>
    <x v="1"/>
    <s v="food/restaurants"/>
    <x v="50"/>
    <x v="121"/>
    <x v="7"/>
    <x v="34"/>
    <x v="2503"/>
    <x v="2500"/>
    <x v="0"/>
  </r>
  <r>
    <x v="2504"/>
    <x v="2503"/>
    <x v="2502"/>
    <n v="35000"/>
    <x v="117"/>
    <x v="2"/>
    <s v="US"/>
    <x v="0"/>
    <x v="2501"/>
    <x v="2504"/>
    <x v="0"/>
    <x v="78"/>
    <x v="1"/>
    <s v="food/restaurants"/>
    <x v="50"/>
    <x v="121"/>
    <x v="7"/>
    <x v="34"/>
    <x v="2504"/>
    <x v="2501"/>
    <x v="0"/>
  </r>
  <r>
    <x v="2505"/>
    <x v="2504"/>
    <x v="2503"/>
    <n v="7000"/>
    <x v="117"/>
    <x v="2"/>
    <s v="US"/>
    <x v="0"/>
    <x v="2502"/>
    <x v="2505"/>
    <x v="0"/>
    <x v="78"/>
    <x v="1"/>
    <s v="food/restaurants"/>
    <x v="50"/>
    <x v="121"/>
    <x v="7"/>
    <x v="34"/>
    <x v="2505"/>
    <x v="2502"/>
    <x v="0"/>
  </r>
  <r>
    <x v="2506"/>
    <x v="2505"/>
    <x v="2504"/>
    <n v="5000"/>
    <x v="134"/>
    <x v="2"/>
    <s v="GB"/>
    <x v="1"/>
    <x v="2503"/>
    <x v="2506"/>
    <x v="0"/>
    <x v="84"/>
    <x v="1"/>
    <s v="food/restaurants"/>
    <x v="60"/>
    <x v="2"/>
    <x v="7"/>
    <x v="34"/>
    <x v="2506"/>
    <x v="2503"/>
    <x v="0"/>
  </r>
  <r>
    <x v="2507"/>
    <x v="2506"/>
    <x v="2505"/>
    <n v="42850"/>
    <x v="117"/>
    <x v="2"/>
    <s v="US"/>
    <x v="0"/>
    <x v="2504"/>
    <x v="2507"/>
    <x v="0"/>
    <x v="78"/>
    <x v="1"/>
    <s v="food/restaurants"/>
    <x v="50"/>
    <x v="121"/>
    <x v="7"/>
    <x v="34"/>
    <x v="2507"/>
    <x v="2504"/>
    <x v="0"/>
  </r>
  <r>
    <x v="2508"/>
    <x v="2507"/>
    <x v="2506"/>
    <n v="20000"/>
    <x v="117"/>
    <x v="2"/>
    <s v="US"/>
    <x v="0"/>
    <x v="2505"/>
    <x v="2508"/>
    <x v="0"/>
    <x v="78"/>
    <x v="1"/>
    <s v="food/restaurants"/>
    <x v="50"/>
    <x v="121"/>
    <x v="7"/>
    <x v="34"/>
    <x v="2508"/>
    <x v="2505"/>
    <x v="0"/>
  </r>
  <r>
    <x v="2509"/>
    <x v="2508"/>
    <x v="2507"/>
    <n v="95000"/>
    <x v="325"/>
    <x v="2"/>
    <s v="GB"/>
    <x v="1"/>
    <x v="2506"/>
    <x v="2509"/>
    <x v="0"/>
    <x v="33"/>
    <x v="1"/>
    <s v="food/restaurants"/>
    <x v="60"/>
    <x v="669"/>
    <x v="7"/>
    <x v="34"/>
    <x v="2509"/>
    <x v="2506"/>
    <x v="0"/>
  </r>
  <r>
    <x v="2510"/>
    <x v="2509"/>
    <x v="2508"/>
    <n v="50000"/>
    <x v="735"/>
    <x v="2"/>
    <s v="US"/>
    <x v="0"/>
    <x v="2507"/>
    <x v="2510"/>
    <x v="0"/>
    <x v="84"/>
    <x v="1"/>
    <s v="food/restaurants"/>
    <x v="50"/>
    <x v="822"/>
    <x v="7"/>
    <x v="34"/>
    <x v="2510"/>
    <x v="2507"/>
    <x v="0"/>
  </r>
  <r>
    <x v="2511"/>
    <x v="2510"/>
    <x v="2509"/>
    <n v="100000"/>
    <x v="117"/>
    <x v="2"/>
    <s v="GB"/>
    <x v="1"/>
    <x v="2508"/>
    <x v="2511"/>
    <x v="0"/>
    <x v="78"/>
    <x v="1"/>
    <s v="food/restaurants"/>
    <x v="50"/>
    <x v="121"/>
    <x v="7"/>
    <x v="34"/>
    <x v="2511"/>
    <x v="2508"/>
    <x v="0"/>
  </r>
  <r>
    <x v="2512"/>
    <x v="2511"/>
    <x v="2510"/>
    <n v="1150"/>
    <x v="117"/>
    <x v="2"/>
    <s v="US"/>
    <x v="0"/>
    <x v="2509"/>
    <x v="2512"/>
    <x v="0"/>
    <x v="78"/>
    <x v="1"/>
    <s v="food/restaurants"/>
    <x v="50"/>
    <x v="121"/>
    <x v="7"/>
    <x v="34"/>
    <x v="2512"/>
    <x v="2509"/>
    <x v="0"/>
  </r>
  <r>
    <x v="2513"/>
    <x v="2512"/>
    <x v="2511"/>
    <n v="180000"/>
    <x v="117"/>
    <x v="2"/>
    <s v="DE"/>
    <x v="3"/>
    <x v="2510"/>
    <x v="2513"/>
    <x v="0"/>
    <x v="78"/>
    <x v="1"/>
    <s v="food/restaurants"/>
    <x v="50"/>
    <x v="121"/>
    <x v="7"/>
    <x v="34"/>
    <x v="2513"/>
    <x v="2510"/>
    <x v="0"/>
  </r>
  <r>
    <x v="2514"/>
    <x v="2513"/>
    <x v="2512"/>
    <n v="12000"/>
    <x v="852"/>
    <x v="2"/>
    <s v="US"/>
    <x v="0"/>
    <x v="2511"/>
    <x v="2514"/>
    <x v="0"/>
    <x v="80"/>
    <x v="1"/>
    <s v="food/restaurants"/>
    <x v="53"/>
    <x v="1780"/>
    <x v="7"/>
    <x v="34"/>
    <x v="2514"/>
    <x v="2511"/>
    <x v="0"/>
  </r>
  <r>
    <x v="2515"/>
    <x v="2514"/>
    <x v="2513"/>
    <n v="5000"/>
    <x v="1727"/>
    <x v="2"/>
    <s v="US"/>
    <x v="0"/>
    <x v="2512"/>
    <x v="2515"/>
    <x v="0"/>
    <x v="8"/>
    <x v="1"/>
    <s v="food/restaurants"/>
    <x v="118"/>
    <x v="1781"/>
    <x v="7"/>
    <x v="34"/>
    <x v="2515"/>
    <x v="2512"/>
    <x v="0"/>
  </r>
  <r>
    <x v="2516"/>
    <x v="2515"/>
    <x v="2514"/>
    <n v="22000"/>
    <x v="117"/>
    <x v="2"/>
    <s v="US"/>
    <x v="0"/>
    <x v="2513"/>
    <x v="2516"/>
    <x v="0"/>
    <x v="78"/>
    <x v="1"/>
    <s v="food/restaurants"/>
    <x v="50"/>
    <x v="121"/>
    <x v="7"/>
    <x v="34"/>
    <x v="2516"/>
    <x v="2513"/>
    <x v="0"/>
  </r>
  <r>
    <x v="2517"/>
    <x v="2516"/>
    <x v="2515"/>
    <n v="18000"/>
    <x v="1728"/>
    <x v="2"/>
    <s v="CA"/>
    <x v="5"/>
    <x v="2514"/>
    <x v="2517"/>
    <x v="0"/>
    <x v="51"/>
    <x v="1"/>
    <s v="food/restaurants"/>
    <x v="54"/>
    <x v="1782"/>
    <x v="7"/>
    <x v="34"/>
    <x v="2517"/>
    <x v="2514"/>
    <x v="0"/>
  </r>
  <r>
    <x v="2518"/>
    <x v="2517"/>
    <x v="2516"/>
    <n v="5000"/>
    <x v="117"/>
    <x v="2"/>
    <s v="US"/>
    <x v="0"/>
    <x v="2515"/>
    <x v="2518"/>
    <x v="0"/>
    <x v="78"/>
    <x v="1"/>
    <s v="food/restaurants"/>
    <x v="50"/>
    <x v="121"/>
    <x v="7"/>
    <x v="34"/>
    <x v="2518"/>
    <x v="2515"/>
    <x v="0"/>
  </r>
  <r>
    <x v="2519"/>
    <x v="2518"/>
    <x v="2517"/>
    <n v="150000"/>
    <x v="654"/>
    <x v="2"/>
    <s v="US"/>
    <x v="0"/>
    <x v="2516"/>
    <x v="2519"/>
    <x v="0"/>
    <x v="80"/>
    <x v="1"/>
    <s v="food/restaurants"/>
    <x v="50"/>
    <x v="1783"/>
    <x v="7"/>
    <x v="34"/>
    <x v="2519"/>
    <x v="2516"/>
    <x v="0"/>
  </r>
  <r>
    <x v="2520"/>
    <x v="2519"/>
    <x v="2518"/>
    <n v="100000"/>
    <x v="117"/>
    <x v="2"/>
    <s v="US"/>
    <x v="0"/>
    <x v="2517"/>
    <x v="2520"/>
    <x v="0"/>
    <x v="78"/>
    <x v="1"/>
    <s v="food/restaurants"/>
    <x v="50"/>
    <x v="121"/>
    <x v="7"/>
    <x v="34"/>
    <x v="2520"/>
    <x v="2517"/>
    <x v="0"/>
  </r>
  <r>
    <x v="2521"/>
    <x v="2520"/>
    <x v="2519"/>
    <n v="12500"/>
    <x v="1729"/>
    <x v="0"/>
    <s v="US"/>
    <x v="0"/>
    <x v="2518"/>
    <x v="2521"/>
    <x v="0"/>
    <x v="462"/>
    <x v="0"/>
    <s v="music/classical music"/>
    <x v="15"/>
    <x v="1784"/>
    <x v="4"/>
    <x v="35"/>
    <x v="2521"/>
    <x v="2518"/>
    <x v="0"/>
  </r>
  <r>
    <x v="2522"/>
    <x v="2521"/>
    <x v="2520"/>
    <n v="5000"/>
    <x v="97"/>
    <x v="0"/>
    <s v="US"/>
    <x v="0"/>
    <x v="2519"/>
    <x v="2522"/>
    <x v="0"/>
    <x v="74"/>
    <x v="0"/>
    <s v="music/classical music"/>
    <x v="8"/>
    <x v="1785"/>
    <x v="4"/>
    <x v="35"/>
    <x v="2522"/>
    <x v="2519"/>
    <x v="0"/>
  </r>
  <r>
    <x v="2523"/>
    <x v="2522"/>
    <x v="2521"/>
    <n v="900"/>
    <x v="1730"/>
    <x v="0"/>
    <s v="US"/>
    <x v="0"/>
    <x v="2520"/>
    <x v="2523"/>
    <x v="0"/>
    <x v="55"/>
    <x v="0"/>
    <s v="music/classical music"/>
    <x v="94"/>
    <x v="1786"/>
    <x v="4"/>
    <x v="35"/>
    <x v="2523"/>
    <x v="2520"/>
    <x v="0"/>
  </r>
  <r>
    <x v="2524"/>
    <x v="2523"/>
    <x v="2522"/>
    <n v="7500"/>
    <x v="1731"/>
    <x v="0"/>
    <s v="US"/>
    <x v="0"/>
    <x v="2521"/>
    <x v="2524"/>
    <x v="0"/>
    <x v="68"/>
    <x v="0"/>
    <s v="music/classical music"/>
    <x v="21"/>
    <x v="1787"/>
    <x v="4"/>
    <x v="35"/>
    <x v="2524"/>
    <x v="2521"/>
    <x v="0"/>
  </r>
  <r>
    <x v="2525"/>
    <x v="2524"/>
    <x v="2523"/>
    <n v="8000"/>
    <x v="1732"/>
    <x v="0"/>
    <s v="US"/>
    <x v="0"/>
    <x v="2522"/>
    <x v="2525"/>
    <x v="0"/>
    <x v="144"/>
    <x v="0"/>
    <s v="music/classical music"/>
    <x v="8"/>
    <x v="1788"/>
    <x v="4"/>
    <x v="35"/>
    <x v="2525"/>
    <x v="2522"/>
    <x v="0"/>
  </r>
  <r>
    <x v="2526"/>
    <x v="2525"/>
    <x v="2524"/>
    <n v="4000"/>
    <x v="1733"/>
    <x v="0"/>
    <s v="US"/>
    <x v="0"/>
    <x v="2523"/>
    <x v="2526"/>
    <x v="0"/>
    <x v="51"/>
    <x v="0"/>
    <s v="music/classical music"/>
    <x v="40"/>
    <x v="1789"/>
    <x v="4"/>
    <x v="35"/>
    <x v="2526"/>
    <x v="2523"/>
    <x v="0"/>
  </r>
  <r>
    <x v="2527"/>
    <x v="2526"/>
    <x v="2525"/>
    <n v="4000"/>
    <x v="1734"/>
    <x v="0"/>
    <s v="US"/>
    <x v="0"/>
    <x v="2524"/>
    <x v="2527"/>
    <x v="0"/>
    <x v="26"/>
    <x v="0"/>
    <s v="music/classical music"/>
    <x v="21"/>
    <x v="212"/>
    <x v="4"/>
    <x v="35"/>
    <x v="2527"/>
    <x v="2524"/>
    <x v="0"/>
  </r>
  <r>
    <x v="2528"/>
    <x v="2527"/>
    <x v="2526"/>
    <n v="4000"/>
    <x v="1735"/>
    <x v="0"/>
    <s v="GB"/>
    <x v="1"/>
    <x v="2525"/>
    <x v="2528"/>
    <x v="0"/>
    <x v="75"/>
    <x v="0"/>
    <s v="music/classical music"/>
    <x v="13"/>
    <x v="1790"/>
    <x v="4"/>
    <x v="35"/>
    <x v="2528"/>
    <x v="2525"/>
    <x v="0"/>
  </r>
  <r>
    <x v="2529"/>
    <x v="2528"/>
    <x v="2527"/>
    <n v="6000"/>
    <x v="1736"/>
    <x v="0"/>
    <s v="US"/>
    <x v="0"/>
    <x v="2526"/>
    <x v="2529"/>
    <x v="0"/>
    <x v="88"/>
    <x v="0"/>
    <s v="music/classical music"/>
    <x v="3"/>
    <x v="1791"/>
    <x v="4"/>
    <x v="35"/>
    <x v="2529"/>
    <x v="2526"/>
    <x v="0"/>
  </r>
  <r>
    <x v="2530"/>
    <x v="2529"/>
    <x v="2528"/>
    <n v="6500"/>
    <x v="1737"/>
    <x v="0"/>
    <s v="US"/>
    <x v="0"/>
    <x v="2527"/>
    <x v="2530"/>
    <x v="0"/>
    <x v="53"/>
    <x v="0"/>
    <s v="music/classical music"/>
    <x v="8"/>
    <x v="1792"/>
    <x v="4"/>
    <x v="35"/>
    <x v="2530"/>
    <x v="2527"/>
    <x v="0"/>
  </r>
  <r>
    <x v="2531"/>
    <x v="2530"/>
    <x v="2529"/>
    <n v="4500"/>
    <x v="1733"/>
    <x v="0"/>
    <s v="US"/>
    <x v="0"/>
    <x v="2528"/>
    <x v="2531"/>
    <x v="0"/>
    <x v="42"/>
    <x v="0"/>
    <s v="music/classical music"/>
    <x v="8"/>
    <x v="1793"/>
    <x v="4"/>
    <x v="35"/>
    <x v="2531"/>
    <x v="2528"/>
    <x v="0"/>
  </r>
  <r>
    <x v="2532"/>
    <x v="2531"/>
    <x v="2530"/>
    <n v="4000"/>
    <x v="1738"/>
    <x v="0"/>
    <s v="US"/>
    <x v="0"/>
    <x v="2529"/>
    <x v="2532"/>
    <x v="0"/>
    <x v="65"/>
    <x v="0"/>
    <s v="music/classical music"/>
    <x v="9"/>
    <x v="1794"/>
    <x v="4"/>
    <x v="35"/>
    <x v="2532"/>
    <x v="2529"/>
    <x v="0"/>
  </r>
  <r>
    <x v="2533"/>
    <x v="2532"/>
    <x v="2531"/>
    <n v="7500"/>
    <x v="1739"/>
    <x v="0"/>
    <s v="US"/>
    <x v="0"/>
    <x v="2530"/>
    <x v="2533"/>
    <x v="0"/>
    <x v="327"/>
    <x v="0"/>
    <s v="music/classical music"/>
    <x v="38"/>
    <x v="772"/>
    <x v="4"/>
    <x v="35"/>
    <x v="2533"/>
    <x v="2530"/>
    <x v="0"/>
  </r>
  <r>
    <x v="2534"/>
    <x v="2533"/>
    <x v="2532"/>
    <n v="2000"/>
    <x v="1740"/>
    <x v="0"/>
    <s v="US"/>
    <x v="0"/>
    <x v="2531"/>
    <x v="2534"/>
    <x v="0"/>
    <x v="25"/>
    <x v="0"/>
    <s v="music/classical music"/>
    <x v="2"/>
    <x v="1795"/>
    <x v="4"/>
    <x v="35"/>
    <x v="2534"/>
    <x v="2531"/>
    <x v="0"/>
  </r>
  <r>
    <x v="2535"/>
    <x v="2534"/>
    <x v="2533"/>
    <n v="20000"/>
    <x v="1741"/>
    <x v="0"/>
    <s v="US"/>
    <x v="0"/>
    <x v="2532"/>
    <x v="2535"/>
    <x v="0"/>
    <x v="76"/>
    <x v="0"/>
    <s v="music/classical music"/>
    <x v="3"/>
    <x v="1796"/>
    <x v="4"/>
    <x v="35"/>
    <x v="2535"/>
    <x v="2532"/>
    <x v="0"/>
  </r>
  <r>
    <x v="2536"/>
    <x v="2535"/>
    <x v="2534"/>
    <n v="25"/>
    <x v="792"/>
    <x v="0"/>
    <s v="US"/>
    <x v="0"/>
    <x v="2533"/>
    <x v="2536"/>
    <x v="0"/>
    <x v="80"/>
    <x v="0"/>
    <s v="music/classical music"/>
    <x v="31"/>
    <x v="1797"/>
    <x v="4"/>
    <x v="35"/>
    <x v="2536"/>
    <x v="2533"/>
    <x v="0"/>
  </r>
  <r>
    <x v="2537"/>
    <x v="2536"/>
    <x v="2535"/>
    <n v="1000"/>
    <x v="1742"/>
    <x v="0"/>
    <s v="US"/>
    <x v="0"/>
    <x v="2534"/>
    <x v="2537"/>
    <x v="0"/>
    <x v="202"/>
    <x v="0"/>
    <s v="music/classical music"/>
    <x v="5"/>
    <x v="101"/>
    <x v="4"/>
    <x v="35"/>
    <x v="2537"/>
    <x v="2534"/>
    <x v="0"/>
  </r>
  <r>
    <x v="2538"/>
    <x v="2537"/>
    <x v="2536"/>
    <n v="18000"/>
    <x v="1743"/>
    <x v="0"/>
    <s v="US"/>
    <x v="0"/>
    <x v="2535"/>
    <x v="2538"/>
    <x v="0"/>
    <x v="333"/>
    <x v="0"/>
    <s v="music/classical music"/>
    <x v="40"/>
    <x v="1798"/>
    <x v="4"/>
    <x v="35"/>
    <x v="2538"/>
    <x v="2535"/>
    <x v="0"/>
  </r>
  <r>
    <x v="2539"/>
    <x v="2538"/>
    <x v="2537"/>
    <n v="10000"/>
    <x v="1744"/>
    <x v="0"/>
    <s v="US"/>
    <x v="0"/>
    <x v="2536"/>
    <x v="2539"/>
    <x v="0"/>
    <x v="211"/>
    <x v="0"/>
    <s v="music/classical music"/>
    <x v="8"/>
    <x v="1799"/>
    <x v="4"/>
    <x v="35"/>
    <x v="2539"/>
    <x v="2536"/>
    <x v="0"/>
  </r>
  <r>
    <x v="2540"/>
    <x v="2539"/>
    <x v="2538"/>
    <n v="2500"/>
    <x v="1745"/>
    <x v="0"/>
    <s v="US"/>
    <x v="0"/>
    <x v="2537"/>
    <x v="2540"/>
    <x v="0"/>
    <x v="74"/>
    <x v="0"/>
    <s v="music/classical music"/>
    <x v="33"/>
    <x v="1800"/>
    <x v="4"/>
    <x v="35"/>
    <x v="2540"/>
    <x v="2537"/>
    <x v="0"/>
  </r>
  <r>
    <x v="2541"/>
    <x v="2540"/>
    <x v="2539"/>
    <n v="3500"/>
    <x v="1746"/>
    <x v="0"/>
    <s v="GB"/>
    <x v="1"/>
    <x v="2538"/>
    <x v="2541"/>
    <x v="0"/>
    <x v="287"/>
    <x v="0"/>
    <s v="music/classical music"/>
    <x v="13"/>
    <x v="35"/>
    <x v="4"/>
    <x v="35"/>
    <x v="2541"/>
    <x v="2538"/>
    <x v="0"/>
  </r>
  <r>
    <x v="2542"/>
    <x v="2541"/>
    <x v="2540"/>
    <n v="700"/>
    <x v="1747"/>
    <x v="0"/>
    <s v="US"/>
    <x v="0"/>
    <x v="2539"/>
    <x v="2542"/>
    <x v="0"/>
    <x v="62"/>
    <x v="0"/>
    <s v="music/classical music"/>
    <x v="3"/>
    <x v="1801"/>
    <x v="4"/>
    <x v="35"/>
    <x v="2542"/>
    <x v="2539"/>
    <x v="0"/>
  </r>
  <r>
    <x v="2543"/>
    <x v="2542"/>
    <x v="2541"/>
    <n v="250"/>
    <x v="1748"/>
    <x v="0"/>
    <s v="US"/>
    <x v="0"/>
    <x v="2540"/>
    <x v="2543"/>
    <x v="0"/>
    <x v="62"/>
    <x v="0"/>
    <s v="music/classical music"/>
    <x v="94"/>
    <x v="1802"/>
    <x v="4"/>
    <x v="35"/>
    <x v="2543"/>
    <x v="2540"/>
    <x v="0"/>
  </r>
  <r>
    <x v="2544"/>
    <x v="2543"/>
    <x v="2542"/>
    <n v="5000"/>
    <x v="1749"/>
    <x v="0"/>
    <s v="US"/>
    <x v="0"/>
    <x v="2541"/>
    <x v="2544"/>
    <x v="0"/>
    <x v="7"/>
    <x v="0"/>
    <s v="music/classical music"/>
    <x v="7"/>
    <x v="1803"/>
    <x v="4"/>
    <x v="35"/>
    <x v="2544"/>
    <x v="2541"/>
    <x v="0"/>
  </r>
  <r>
    <x v="2545"/>
    <x v="2544"/>
    <x v="2543"/>
    <n v="2000"/>
    <x v="1750"/>
    <x v="0"/>
    <s v="US"/>
    <x v="0"/>
    <x v="2542"/>
    <x v="2545"/>
    <x v="0"/>
    <x v="42"/>
    <x v="0"/>
    <s v="music/classical music"/>
    <x v="228"/>
    <x v="1804"/>
    <x v="4"/>
    <x v="35"/>
    <x v="2545"/>
    <x v="2542"/>
    <x v="0"/>
  </r>
  <r>
    <x v="2546"/>
    <x v="2545"/>
    <x v="2544"/>
    <n v="3500"/>
    <x v="1751"/>
    <x v="0"/>
    <s v="US"/>
    <x v="0"/>
    <x v="2543"/>
    <x v="2546"/>
    <x v="0"/>
    <x v="71"/>
    <x v="0"/>
    <s v="music/classical music"/>
    <x v="20"/>
    <x v="1805"/>
    <x v="4"/>
    <x v="35"/>
    <x v="2546"/>
    <x v="2543"/>
    <x v="0"/>
  </r>
  <r>
    <x v="2547"/>
    <x v="2546"/>
    <x v="2545"/>
    <n v="5500"/>
    <x v="1752"/>
    <x v="0"/>
    <s v="US"/>
    <x v="0"/>
    <x v="2544"/>
    <x v="2547"/>
    <x v="0"/>
    <x v="179"/>
    <x v="0"/>
    <s v="music/classical music"/>
    <x v="28"/>
    <x v="1806"/>
    <x v="4"/>
    <x v="35"/>
    <x v="2547"/>
    <x v="2544"/>
    <x v="0"/>
  </r>
  <r>
    <x v="2548"/>
    <x v="2547"/>
    <x v="2546"/>
    <n v="6000"/>
    <x v="1753"/>
    <x v="0"/>
    <s v="FR"/>
    <x v="3"/>
    <x v="2545"/>
    <x v="2548"/>
    <x v="0"/>
    <x v="77"/>
    <x v="0"/>
    <s v="music/classical music"/>
    <x v="21"/>
    <x v="1807"/>
    <x v="4"/>
    <x v="35"/>
    <x v="2548"/>
    <x v="2545"/>
    <x v="0"/>
  </r>
  <r>
    <x v="2549"/>
    <x v="2548"/>
    <x v="2547"/>
    <n v="1570"/>
    <x v="1516"/>
    <x v="0"/>
    <s v="GB"/>
    <x v="1"/>
    <x v="2546"/>
    <x v="2549"/>
    <x v="0"/>
    <x v="77"/>
    <x v="0"/>
    <s v="music/classical music"/>
    <x v="33"/>
    <x v="1808"/>
    <x v="4"/>
    <x v="35"/>
    <x v="2549"/>
    <x v="2546"/>
    <x v="0"/>
  </r>
  <r>
    <x v="2550"/>
    <x v="2549"/>
    <x v="2548"/>
    <n v="6500"/>
    <x v="1754"/>
    <x v="0"/>
    <s v="US"/>
    <x v="0"/>
    <x v="2547"/>
    <x v="2550"/>
    <x v="0"/>
    <x v="3"/>
    <x v="0"/>
    <s v="music/classical music"/>
    <x v="7"/>
    <x v="1809"/>
    <x v="4"/>
    <x v="35"/>
    <x v="2550"/>
    <x v="2547"/>
    <x v="0"/>
  </r>
  <r>
    <x v="2551"/>
    <x v="2550"/>
    <x v="2549"/>
    <n v="3675"/>
    <x v="1755"/>
    <x v="0"/>
    <s v="US"/>
    <x v="0"/>
    <x v="2548"/>
    <x v="2551"/>
    <x v="0"/>
    <x v="66"/>
    <x v="0"/>
    <s v="music/classical music"/>
    <x v="33"/>
    <x v="1810"/>
    <x v="4"/>
    <x v="35"/>
    <x v="2551"/>
    <x v="2548"/>
    <x v="0"/>
  </r>
  <r>
    <x v="2552"/>
    <x v="2551"/>
    <x v="2550"/>
    <n v="3000"/>
    <x v="1756"/>
    <x v="0"/>
    <s v="US"/>
    <x v="0"/>
    <x v="2549"/>
    <x v="2552"/>
    <x v="0"/>
    <x v="59"/>
    <x v="0"/>
    <s v="music/classical music"/>
    <x v="13"/>
    <x v="1811"/>
    <x v="4"/>
    <x v="35"/>
    <x v="2552"/>
    <x v="2549"/>
    <x v="0"/>
  </r>
  <r>
    <x v="2553"/>
    <x v="2552"/>
    <x v="2551"/>
    <n v="1500"/>
    <x v="1757"/>
    <x v="0"/>
    <s v="US"/>
    <x v="0"/>
    <x v="2550"/>
    <x v="2553"/>
    <x v="0"/>
    <x v="65"/>
    <x v="0"/>
    <s v="music/classical music"/>
    <x v="94"/>
    <x v="1812"/>
    <x v="4"/>
    <x v="35"/>
    <x v="2553"/>
    <x v="2550"/>
    <x v="0"/>
  </r>
  <r>
    <x v="2554"/>
    <x v="2553"/>
    <x v="2552"/>
    <n v="3000"/>
    <x v="1758"/>
    <x v="0"/>
    <s v="US"/>
    <x v="0"/>
    <x v="2551"/>
    <x v="2554"/>
    <x v="0"/>
    <x v="85"/>
    <x v="0"/>
    <s v="music/classical music"/>
    <x v="4"/>
    <x v="1813"/>
    <x v="4"/>
    <x v="35"/>
    <x v="2554"/>
    <x v="2551"/>
    <x v="0"/>
  </r>
  <r>
    <x v="2555"/>
    <x v="2554"/>
    <x v="2553"/>
    <n v="2000"/>
    <x v="1759"/>
    <x v="0"/>
    <s v="US"/>
    <x v="0"/>
    <x v="2552"/>
    <x v="2555"/>
    <x v="0"/>
    <x v="2"/>
    <x v="0"/>
    <s v="music/classical music"/>
    <x v="13"/>
    <x v="1814"/>
    <x v="4"/>
    <x v="35"/>
    <x v="2555"/>
    <x v="2552"/>
    <x v="0"/>
  </r>
  <r>
    <x v="2556"/>
    <x v="2555"/>
    <x v="2554"/>
    <n v="745"/>
    <x v="1760"/>
    <x v="0"/>
    <s v="US"/>
    <x v="0"/>
    <x v="2553"/>
    <x v="2556"/>
    <x v="0"/>
    <x v="69"/>
    <x v="0"/>
    <s v="music/classical music"/>
    <x v="6"/>
    <x v="1815"/>
    <x v="4"/>
    <x v="35"/>
    <x v="2556"/>
    <x v="2553"/>
    <x v="0"/>
  </r>
  <r>
    <x v="2557"/>
    <x v="2556"/>
    <x v="2555"/>
    <n v="900"/>
    <x v="1761"/>
    <x v="0"/>
    <s v="GB"/>
    <x v="1"/>
    <x v="2554"/>
    <x v="2557"/>
    <x v="0"/>
    <x v="17"/>
    <x v="0"/>
    <s v="music/classical music"/>
    <x v="90"/>
    <x v="1816"/>
    <x v="4"/>
    <x v="35"/>
    <x v="2557"/>
    <x v="2554"/>
    <x v="0"/>
  </r>
  <r>
    <x v="2558"/>
    <x v="2557"/>
    <x v="2556"/>
    <n v="1250"/>
    <x v="1762"/>
    <x v="0"/>
    <s v="AU"/>
    <x v="2"/>
    <x v="2555"/>
    <x v="2558"/>
    <x v="0"/>
    <x v="59"/>
    <x v="0"/>
    <s v="music/classical music"/>
    <x v="15"/>
    <x v="1817"/>
    <x v="4"/>
    <x v="35"/>
    <x v="2558"/>
    <x v="2555"/>
    <x v="0"/>
  </r>
  <r>
    <x v="2559"/>
    <x v="2558"/>
    <x v="2557"/>
    <n v="800"/>
    <x v="1763"/>
    <x v="0"/>
    <s v="US"/>
    <x v="0"/>
    <x v="2556"/>
    <x v="2559"/>
    <x v="0"/>
    <x v="20"/>
    <x v="0"/>
    <s v="music/classical music"/>
    <x v="38"/>
    <x v="1818"/>
    <x v="4"/>
    <x v="35"/>
    <x v="2559"/>
    <x v="2556"/>
    <x v="0"/>
  </r>
  <r>
    <x v="2560"/>
    <x v="2559"/>
    <x v="2558"/>
    <n v="3000"/>
    <x v="1764"/>
    <x v="0"/>
    <s v="GB"/>
    <x v="1"/>
    <x v="2557"/>
    <x v="2560"/>
    <x v="0"/>
    <x v="64"/>
    <x v="0"/>
    <s v="music/classical music"/>
    <x v="8"/>
    <x v="1819"/>
    <x v="4"/>
    <x v="35"/>
    <x v="2560"/>
    <x v="2557"/>
    <x v="0"/>
  </r>
  <r>
    <x v="2561"/>
    <x v="2560"/>
    <x v="2559"/>
    <n v="100000"/>
    <x v="117"/>
    <x v="1"/>
    <s v="CA"/>
    <x v="5"/>
    <x v="2558"/>
    <x v="2561"/>
    <x v="0"/>
    <x v="78"/>
    <x v="1"/>
    <s v="food/food trucks"/>
    <x v="50"/>
    <x v="121"/>
    <x v="7"/>
    <x v="19"/>
    <x v="2561"/>
    <x v="2558"/>
    <x v="0"/>
  </r>
  <r>
    <x v="2562"/>
    <x v="2561"/>
    <x v="2560"/>
    <n v="10000"/>
    <x v="735"/>
    <x v="1"/>
    <s v="DE"/>
    <x v="3"/>
    <x v="2559"/>
    <x v="2562"/>
    <x v="0"/>
    <x v="83"/>
    <x v="1"/>
    <s v="food/food trucks"/>
    <x v="60"/>
    <x v="380"/>
    <x v="7"/>
    <x v="19"/>
    <x v="2562"/>
    <x v="2559"/>
    <x v="0"/>
  </r>
  <r>
    <x v="2563"/>
    <x v="2562"/>
    <x v="2561"/>
    <n v="20000"/>
    <x v="117"/>
    <x v="1"/>
    <s v="US"/>
    <x v="0"/>
    <x v="2560"/>
    <x v="2563"/>
    <x v="0"/>
    <x v="78"/>
    <x v="1"/>
    <s v="food/food trucks"/>
    <x v="50"/>
    <x v="121"/>
    <x v="7"/>
    <x v="19"/>
    <x v="2563"/>
    <x v="2560"/>
    <x v="0"/>
  </r>
  <r>
    <x v="2564"/>
    <x v="2563"/>
    <x v="2562"/>
    <n v="40000"/>
    <x v="117"/>
    <x v="1"/>
    <s v="CA"/>
    <x v="5"/>
    <x v="2561"/>
    <x v="2564"/>
    <x v="0"/>
    <x v="78"/>
    <x v="1"/>
    <s v="food/food trucks"/>
    <x v="50"/>
    <x v="121"/>
    <x v="7"/>
    <x v="19"/>
    <x v="2564"/>
    <x v="2561"/>
    <x v="0"/>
  </r>
  <r>
    <x v="2565"/>
    <x v="2564"/>
    <x v="2563"/>
    <n v="10000"/>
    <x v="173"/>
    <x v="1"/>
    <s v="US"/>
    <x v="0"/>
    <x v="2562"/>
    <x v="2565"/>
    <x v="0"/>
    <x v="29"/>
    <x v="1"/>
    <s v="food/food trucks"/>
    <x v="60"/>
    <x v="101"/>
    <x v="7"/>
    <x v="19"/>
    <x v="2565"/>
    <x v="2562"/>
    <x v="0"/>
  </r>
  <r>
    <x v="2566"/>
    <x v="2565"/>
    <x v="2564"/>
    <n v="35000"/>
    <x v="117"/>
    <x v="1"/>
    <s v="US"/>
    <x v="0"/>
    <x v="2563"/>
    <x v="2566"/>
    <x v="0"/>
    <x v="78"/>
    <x v="1"/>
    <s v="food/food trucks"/>
    <x v="50"/>
    <x v="121"/>
    <x v="7"/>
    <x v="19"/>
    <x v="2566"/>
    <x v="2563"/>
    <x v="0"/>
  </r>
  <r>
    <x v="2567"/>
    <x v="2566"/>
    <x v="2565"/>
    <n v="45000"/>
    <x v="678"/>
    <x v="1"/>
    <s v="US"/>
    <x v="0"/>
    <x v="2564"/>
    <x v="2567"/>
    <x v="0"/>
    <x v="84"/>
    <x v="1"/>
    <s v="food/food trucks"/>
    <x v="50"/>
    <x v="88"/>
    <x v="7"/>
    <x v="19"/>
    <x v="2567"/>
    <x v="2564"/>
    <x v="0"/>
  </r>
  <r>
    <x v="2568"/>
    <x v="2567"/>
    <x v="2566"/>
    <n v="10000"/>
    <x v="155"/>
    <x v="1"/>
    <s v="GB"/>
    <x v="1"/>
    <x v="2565"/>
    <x v="2568"/>
    <x v="0"/>
    <x v="29"/>
    <x v="1"/>
    <s v="food/food trucks"/>
    <x v="60"/>
    <x v="73"/>
    <x v="7"/>
    <x v="19"/>
    <x v="2568"/>
    <x v="2565"/>
    <x v="0"/>
  </r>
  <r>
    <x v="2569"/>
    <x v="2568"/>
    <x v="2567"/>
    <n v="6500"/>
    <x v="1011"/>
    <x v="1"/>
    <s v="US"/>
    <x v="0"/>
    <x v="2566"/>
    <x v="2569"/>
    <x v="0"/>
    <x v="84"/>
    <x v="1"/>
    <s v="food/food trucks"/>
    <x v="53"/>
    <x v="1820"/>
    <x v="7"/>
    <x v="19"/>
    <x v="2569"/>
    <x v="2566"/>
    <x v="0"/>
  </r>
  <r>
    <x v="2570"/>
    <x v="2569"/>
    <x v="2568"/>
    <n v="7000"/>
    <x v="1765"/>
    <x v="1"/>
    <s v="US"/>
    <x v="0"/>
    <x v="2567"/>
    <x v="2570"/>
    <x v="0"/>
    <x v="84"/>
    <x v="1"/>
    <s v="food/food trucks"/>
    <x v="60"/>
    <x v="1821"/>
    <x v="7"/>
    <x v="19"/>
    <x v="2570"/>
    <x v="2567"/>
    <x v="0"/>
  </r>
  <r>
    <x v="2571"/>
    <x v="2570"/>
    <x v="2569"/>
    <n v="100000"/>
    <x v="156"/>
    <x v="1"/>
    <s v="AU"/>
    <x v="2"/>
    <x v="2568"/>
    <x v="2571"/>
    <x v="0"/>
    <x v="80"/>
    <x v="1"/>
    <s v="food/food trucks"/>
    <x v="50"/>
    <x v="368"/>
    <x v="7"/>
    <x v="19"/>
    <x v="2571"/>
    <x v="2568"/>
    <x v="0"/>
  </r>
  <r>
    <x v="2572"/>
    <x v="2571"/>
    <x v="2570"/>
    <n v="30000"/>
    <x v="117"/>
    <x v="1"/>
    <s v="US"/>
    <x v="0"/>
    <x v="2569"/>
    <x v="2572"/>
    <x v="0"/>
    <x v="78"/>
    <x v="1"/>
    <s v="food/food trucks"/>
    <x v="50"/>
    <x v="121"/>
    <x v="7"/>
    <x v="19"/>
    <x v="2572"/>
    <x v="2569"/>
    <x v="0"/>
  </r>
  <r>
    <x v="2573"/>
    <x v="2572"/>
    <x v="2571"/>
    <n v="8000"/>
    <x v="117"/>
    <x v="1"/>
    <s v="US"/>
    <x v="0"/>
    <x v="2570"/>
    <x v="2573"/>
    <x v="0"/>
    <x v="78"/>
    <x v="1"/>
    <s v="food/food trucks"/>
    <x v="50"/>
    <x v="121"/>
    <x v="7"/>
    <x v="19"/>
    <x v="2573"/>
    <x v="2570"/>
    <x v="0"/>
  </r>
  <r>
    <x v="2574"/>
    <x v="2573"/>
    <x v="2572"/>
    <n v="10000"/>
    <x v="117"/>
    <x v="1"/>
    <s v="US"/>
    <x v="0"/>
    <x v="2571"/>
    <x v="2574"/>
    <x v="0"/>
    <x v="78"/>
    <x v="1"/>
    <s v="food/food trucks"/>
    <x v="50"/>
    <x v="121"/>
    <x v="7"/>
    <x v="19"/>
    <x v="2574"/>
    <x v="2571"/>
    <x v="0"/>
  </r>
  <r>
    <x v="2575"/>
    <x v="2574"/>
    <x v="2573"/>
    <n v="85000"/>
    <x v="117"/>
    <x v="1"/>
    <s v="US"/>
    <x v="0"/>
    <x v="2572"/>
    <x v="2575"/>
    <x v="0"/>
    <x v="78"/>
    <x v="1"/>
    <s v="food/food trucks"/>
    <x v="50"/>
    <x v="121"/>
    <x v="7"/>
    <x v="19"/>
    <x v="2575"/>
    <x v="2572"/>
    <x v="0"/>
  </r>
  <r>
    <x v="2576"/>
    <x v="2575"/>
    <x v="2574"/>
    <n v="10000"/>
    <x v="117"/>
    <x v="1"/>
    <s v="US"/>
    <x v="0"/>
    <x v="2573"/>
    <x v="2576"/>
    <x v="0"/>
    <x v="78"/>
    <x v="1"/>
    <s v="food/food trucks"/>
    <x v="50"/>
    <x v="121"/>
    <x v="7"/>
    <x v="19"/>
    <x v="2576"/>
    <x v="2573"/>
    <x v="0"/>
  </r>
  <r>
    <x v="2577"/>
    <x v="2576"/>
    <x v="2575"/>
    <n v="15000"/>
    <x v="117"/>
    <x v="1"/>
    <s v="US"/>
    <x v="0"/>
    <x v="2574"/>
    <x v="2577"/>
    <x v="0"/>
    <x v="78"/>
    <x v="1"/>
    <s v="food/food trucks"/>
    <x v="50"/>
    <x v="121"/>
    <x v="7"/>
    <x v="19"/>
    <x v="2577"/>
    <x v="2574"/>
    <x v="0"/>
  </r>
  <r>
    <x v="2578"/>
    <x v="2577"/>
    <x v="2576"/>
    <n v="6000"/>
    <x v="117"/>
    <x v="1"/>
    <s v="US"/>
    <x v="0"/>
    <x v="2575"/>
    <x v="2578"/>
    <x v="0"/>
    <x v="78"/>
    <x v="1"/>
    <s v="food/food trucks"/>
    <x v="50"/>
    <x v="121"/>
    <x v="7"/>
    <x v="19"/>
    <x v="2578"/>
    <x v="2575"/>
    <x v="0"/>
  </r>
  <r>
    <x v="2579"/>
    <x v="2578"/>
    <x v="2577"/>
    <n v="200000"/>
    <x v="1766"/>
    <x v="1"/>
    <s v="US"/>
    <x v="0"/>
    <x v="2576"/>
    <x v="2579"/>
    <x v="0"/>
    <x v="8"/>
    <x v="1"/>
    <s v="food/food trucks"/>
    <x v="50"/>
    <x v="1822"/>
    <x v="7"/>
    <x v="19"/>
    <x v="2579"/>
    <x v="2576"/>
    <x v="0"/>
  </r>
  <r>
    <x v="2580"/>
    <x v="2579"/>
    <x v="2578"/>
    <n v="8500"/>
    <x v="152"/>
    <x v="1"/>
    <s v="US"/>
    <x v="0"/>
    <x v="2577"/>
    <x v="2580"/>
    <x v="0"/>
    <x v="84"/>
    <x v="1"/>
    <s v="food/food trucks"/>
    <x v="60"/>
    <x v="156"/>
    <x v="7"/>
    <x v="19"/>
    <x v="2580"/>
    <x v="2577"/>
    <x v="0"/>
  </r>
  <r>
    <x v="2581"/>
    <x v="2580"/>
    <x v="2579"/>
    <n v="5000"/>
    <x v="798"/>
    <x v="2"/>
    <s v="US"/>
    <x v="0"/>
    <x v="2578"/>
    <x v="2581"/>
    <x v="0"/>
    <x v="202"/>
    <x v="1"/>
    <s v="food/food trucks"/>
    <x v="57"/>
    <x v="1823"/>
    <x v="7"/>
    <x v="19"/>
    <x v="2581"/>
    <x v="2578"/>
    <x v="0"/>
  </r>
  <r>
    <x v="2582"/>
    <x v="2581"/>
    <x v="2580"/>
    <n v="90000"/>
    <x v="116"/>
    <x v="2"/>
    <s v="US"/>
    <x v="0"/>
    <x v="2579"/>
    <x v="2582"/>
    <x v="0"/>
    <x v="29"/>
    <x v="1"/>
    <s v="food/food trucks"/>
    <x v="50"/>
    <x v="120"/>
    <x v="7"/>
    <x v="19"/>
    <x v="2582"/>
    <x v="2579"/>
    <x v="0"/>
  </r>
  <r>
    <x v="2583"/>
    <x v="2582"/>
    <x v="2581"/>
    <n v="1000"/>
    <x v="139"/>
    <x v="2"/>
    <s v="US"/>
    <x v="0"/>
    <x v="2580"/>
    <x v="2583"/>
    <x v="0"/>
    <x v="81"/>
    <x v="1"/>
    <s v="food/food trucks"/>
    <x v="60"/>
    <x v="120"/>
    <x v="7"/>
    <x v="19"/>
    <x v="2583"/>
    <x v="2580"/>
    <x v="0"/>
  </r>
  <r>
    <x v="2584"/>
    <x v="2583"/>
    <x v="2582"/>
    <n v="10000"/>
    <x v="117"/>
    <x v="2"/>
    <s v="US"/>
    <x v="0"/>
    <x v="2581"/>
    <x v="2584"/>
    <x v="0"/>
    <x v="78"/>
    <x v="1"/>
    <s v="food/food trucks"/>
    <x v="50"/>
    <x v="121"/>
    <x v="7"/>
    <x v="19"/>
    <x v="2584"/>
    <x v="2581"/>
    <x v="0"/>
  </r>
  <r>
    <x v="2585"/>
    <x v="2584"/>
    <x v="2583"/>
    <n v="30000"/>
    <x v="155"/>
    <x v="2"/>
    <s v="US"/>
    <x v="0"/>
    <x v="2582"/>
    <x v="2585"/>
    <x v="0"/>
    <x v="29"/>
    <x v="1"/>
    <s v="food/food trucks"/>
    <x v="50"/>
    <x v="73"/>
    <x v="7"/>
    <x v="19"/>
    <x v="2585"/>
    <x v="2582"/>
    <x v="0"/>
  </r>
  <r>
    <x v="2586"/>
    <x v="2585"/>
    <x v="2584"/>
    <n v="3000"/>
    <x v="139"/>
    <x v="2"/>
    <s v="GB"/>
    <x v="1"/>
    <x v="2583"/>
    <x v="2586"/>
    <x v="0"/>
    <x v="29"/>
    <x v="1"/>
    <s v="food/food trucks"/>
    <x v="50"/>
    <x v="144"/>
    <x v="7"/>
    <x v="19"/>
    <x v="2586"/>
    <x v="2583"/>
    <x v="0"/>
  </r>
  <r>
    <x v="2587"/>
    <x v="2586"/>
    <x v="2585"/>
    <n v="50000"/>
    <x v="1272"/>
    <x v="2"/>
    <s v="US"/>
    <x v="0"/>
    <x v="2584"/>
    <x v="2587"/>
    <x v="0"/>
    <x v="79"/>
    <x v="1"/>
    <s v="food/food trucks"/>
    <x v="53"/>
    <x v="1824"/>
    <x v="7"/>
    <x v="19"/>
    <x v="2587"/>
    <x v="2584"/>
    <x v="0"/>
  </r>
  <r>
    <x v="2588"/>
    <x v="2587"/>
    <x v="2586"/>
    <n v="6000"/>
    <x v="694"/>
    <x v="2"/>
    <s v="US"/>
    <x v="0"/>
    <x v="2585"/>
    <x v="2588"/>
    <x v="0"/>
    <x v="22"/>
    <x v="1"/>
    <s v="food/food trucks"/>
    <x v="65"/>
    <x v="1825"/>
    <x v="7"/>
    <x v="19"/>
    <x v="2588"/>
    <x v="2585"/>
    <x v="0"/>
  </r>
  <r>
    <x v="2589"/>
    <x v="2588"/>
    <x v="2587"/>
    <n v="50000"/>
    <x v="139"/>
    <x v="2"/>
    <s v="DK"/>
    <x v="7"/>
    <x v="2586"/>
    <x v="2589"/>
    <x v="0"/>
    <x v="29"/>
    <x v="1"/>
    <s v="food/food trucks"/>
    <x v="50"/>
    <x v="144"/>
    <x v="7"/>
    <x v="19"/>
    <x v="2589"/>
    <x v="2586"/>
    <x v="0"/>
  </r>
  <r>
    <x v="2590"/>
    <x v="2589"/>
    <x v="2588"/>
    <n v="3000"/>
    <x v="117"/>
    <x v="2"/>
    <s v="AU"/>
    <x v="2"/>
    <x v="2587"/>
    <x v="2590"/>
    <x v="0"/>
    <x v="78"/>
    <x v="1"/>
    <s v="food/food trucks"/>
    <x v="50"/>
    <x v="121"/>
    <x v="7"/>
    <x v="19"/>
    <x v="2590"/>
    <x v="2587"/>
    <x v="0"/>
  </r>
  <r>
    <x v="2591"/>
    <x v="2590"/>
    <x v="2589"/>
    <n v="1500"/>
    <x v="375"/>
    <x v="2"/>
    <s v="US"/>
    <x v="0"/>
    <x v="2588"/>
    <x v="2591"/>
    <x v="0"/>
    <x v="84"/>
    <x v="1"/>
    <s v="food/food trucks"/>
    <x v="53"/>
    <x v="31"/>
    <x v="7"/>
    <x v="19"/>
    <x v="2591"/>
    <x v="2588"/>
    <x v="0"/>
  </r>
  <r>
    <x v="2592"/>
    <x v="2591"/>
    <x v="2590"/>
    <n v="30000"/>
    <x v="155"/>
    <x v="2"/>
    <s v="US"/>
    <x v="0"/>
    <x v="2589"/>
    <x v="2592"/>
    <x v="0"/>
    <x v="29"/>
    <x v="1"/>
    <s v="food/food trucks"/>
    <x v="50"/>
    <x v="73"/>
    <x v="7"/>
    <x v="19"/>
    <x v="2592"/>
    <x v="2589"/>
    <x v="0"/>
  </r>
  <r>
    <x v="2593"/>
    <x v="2592"/>
    <x v="2591"/>
    <n v="10000"/>
    <x v="117"/>
    <x v="2"/>
    <s v="US"/>
    <x v="0"/>
    <x v="2590"/>
    <x v="2593"/>
    <x v="0"/>
    <x v="78"/>
    <x v="1"/>
    <s v="food/food trucks"/>
    <x v="50"/>
    <x v="121"/>
    <x v="7"/>
    <x v="19"/>
    <x v="2593"/>
    <x v="2590"/>
    <x v="0"/>
  </r>
  <r>
    <x v="2594"/>
    <x v="2593"/>
    <x v="2592"/>
    <n v="80000"/>
    <x v="116"/>
    <x v="2"/>
    <s v="US"/>
    <x v="0"/>
    <x v="2591"/>
    <x v="2594"/>
    <x v="0"/>
    <x v="29"/>
    <x v="1"/>
    <s v="food/food trucks"/>
    <x v="50"/>
    <x v="120"/>
    <x v="7"/>
    <x v="19"/>
    <x v="2594"/>
    <x v="2591"/>
    <x v="0"/>
  </r>
  <r>
    <x v="2595"/>
    <x v="2594"/>
    <x v="2593"/>
    <n v="15000"/>
    <x v="1767"/>
    <x v="2"/>
    <s v="US"/>
    <x v="0"/>
    <x v="2592"/>
    <x v="2595"/>
    <x v="0"/>
    <x v="10"/>
    <x v="1"/>
    <s v="food/food trucks"/>
    <x v="81"/>
    <x v="1826"/>
    <x v="7"/>
    <x v="19"/>
    <x v="2595"/>
    <x v="2592"/>
    <x v="0"/>
  </r>
  <r>
    <x v="2596"/>
    <x v="2595"/>
    <x v="2594"/>
    <n v="35000"/>
    <x v="1768"/>
    <x v="2"/>
    <s v="CA"/>
    <x v="5"/>
    <x v="2593"/>
    <x v="2596"/>
    <x v="0"/>
    <x v="74"/>
    <x v="1"/>
    <s v="food/food trucks"/>
    <x v="148"/>
    <x v="1827"/>
    <x v="7"/>
    <x v="19"/>
    <x v="2596"/>
    <x v="2593"/>
    <x v="0"/>
  </r>
  <r>
    <x v="2597"/>
    <x v="2596"/>
    <x v="2595"/>
    <n v="1500"/>
    <x v="1079"/>
    <x v="2"/>
    <s v="GB"/>
    <x v="1"/>
    <x v="2594"/>
    <x v="2597"/>
    <x v="0"/>
    <x v="63"/>
    <x v="1"/>
    <s v="food/food trucks"/>
    <x v="52"/>
    <x v="1828"/>
    <x v="7"/>
    <x v="19"/>
    <x v="2597"/>
    <x v="2594"/>
    <x v="0"/>
  </r>
  <r>
    <x v="2598"/>
    <x v="2597"/>
    <x v="2596"/>
    <n v="3000"/>
    <x v="1769"/>
    <x v="2"/>
    <s v="US"/>
    <x v="0"/>
    <x v="2595"/>
    <x v="2598"/>
    <x v="0"/>
    <x v="25"/>
    <x v="1"/>
    <s v="food/food trucks"/>
    <x v="115"/>
    <x v="1829"/>
    <x v="7"/>
    <x v="19"/>
    <x v="2598"/>
    <x v="2595"/>
    <x v="0"/>
  </r>
  <r>
    <x v="2599"/>
    <x v="2598"/>
    <x v="2597"/>
    <n v="9041"/>
    <x v="456"/>
    <x v="2"/>
    <s v="US"/>
    <x v="0"/>
    <x v="2596"/>
    <x v="2599"/>
    <x v="0"/>
    <x v="81"/>
    <x v="1"/>
    <s v="food/food trucks"/>
    <x v="60"/>
    <x v="656"/>
    <x v="7"/>
    <x v="19"/>
    <x v="2599"/>
    <x v="2596"/>
    <x v="0"/>
  </r>
  <r>
    <x v="2600"/>
    <x v="2599"/>
    <x v="2598"/>
    <n v="50000"/>
    <x v="1505"/>
    <x v="2"/>
    <s v="US"/>
    <x v="0"/>
    <x v="2597"/>
    <x v="2600"/>
    <x v="0"/>
    <x v="209"/>
    <x v="1"/>
    <s v="food/food trucks"/>
    <x v="113"/>
    <x v="1830"/>
    <x v="7"/>
    <x v="19"/>
    <x v="2600"/>
    <x v="2597"/>
    <x v="0"/>
  </r>
  <r>
    <x v="2601"/>
    <x v="2600"/>
    <x v="2599"/>
    <n v="500"/>
    <x v="1770"/>
    <x v="0"/>
    <s v="US"/>
    <x v="0"/>
    <x v="2598"/>
    <x v="2601"/>
    <x v="1"/>
    <x v="299"/>
    <x v="0"/>
    <s v="technology/space exploration"/>
    <x v="335"/>
    <x v="95"/>
    <x v="2"/>
    <x v="36"/>
    <x v="2601"/>
    <x v="2598"/>
    <x v="0"/>
  </r>
  <r>
    <x v="2602"/>
    <x v="2601"/>
    <x v="2600"/>
    <n v="12000"/>
    <x v="1771"/>
    <x v="0"/>
    <s v="US"/>
    <x v="0"/>
    <x v="2599"/>
    <x v="2602"/>
    <x v="1"/>
    <x v="463"/>
    <x v="0"/>
    <s v="technology/space exploration"/>
    <x v="336"/>
    <x v="1831"/>
    <x v="2"/>
    <x v="36"/>
    <x v="2602"/>
    <x v="2599"/>
    <x v="0"/>
  </r>
  <r>
    <x v="2603"/>
    <x v="2602"/>
    <x v="2601"/>
    <n v="1750"/>
    <x v="702"/>
    <x v="0"/>
    <s v="US"/>
    <x v="0"/>
    <x v="2600"/>
    <x v="2603"/>
    <x v="1"/>
    <x v="133"/>
    <x v="0"/>
    <s v="technology/space exploration"/>
    <x v="7"/>
    <x v="1832"/>
    <x v="2"/>
    <x v="36"/>
    <x v="2603"/>
    <x v="2600"/>
    <x v="0"/>
  </r>
  <r>
    <x v="2604"/>
    <x v="2603"/>
    <x v="2602"/>
    <n v="20000"/>
    <x v="1772"/>
    <x v="0"/>
    <s v="US"/>
    <x v="0"/>
    <x v="2601"/>
    <x v="2604"/>
    <x v="1"/>
    <x v="306"/>
    <x v="0"/>
    <s v="technology/space exploration"/>
    <x v="3"/>
    <x v="1833"/>
    <x v="2"/>
    <x v="36"/>
    <x v="2604"/>
    <x v="2601"/>
    <x v="0"/>
  </r>
  <r>
    <x v="2605"/>
    <x v="2604"/>
    <x v="2603"/>
    <n v="100000"/>
    <x v="1773"/>
    <x v="0"/>
    <s v="US"/>
    <x v="0"/>
    <x v="2602"/>
    <x v="2605"/>
    <x v="1"/>
    <x v="464"/>
    <x v="0"/>
    <s v="technology/space exploration"/>
    <x v="13"/>
    <x v="1834"/>
    <x v="2"/>
    <x v="36"/>
    <x v="2605"/>
    <x v="2602"/>
    <x v="0"/>
  </r>
  <r>
    <x v="2606"/>
    <x v="2605"/>
    <x v="2604"/>
    <n v="11000"/>
    <x v="1774"/>
    <x v="0"/>
    <s v="US"/>
    <x v="0"/>
    <x v="2603"/>
    <x v="2606"/>
    <x v="1"/>
    <x v="465"/>
    <x v="0"/>
    <s v="technology/space exploration"/>
    <x v="5"/>
    <x v="1835"/>
    <x v="2"/>
    <x v="36"/>
    <x v="2606"/>
    <x v="2603"/>
    <x v="0"/>
  </r>
  <r>
    <x v="2607"/>
    <x v="2606"/>
    <x v="2605"/>
    <n v="8000"/>
    <x v="1775"/>
    <x v="0"/>
    <s v="US"/>
    <x v="0"/>
    <x v="2604"/>
    <x v="2607"/>
    <x v="1"/>
    <x v="367"/>
    <x v="0"/>
    <s v="technology/space exploration"/>
    <x v="326"/>
    <x v="799"/>
    <x v="2"/>
    <x v="36"/>
    <x v="2607"/>
    <x v="2604"/>
    <x v="0"/>
  </r>
  <r>
    <x v="2608"/>
    <x v="2607"/>
    <x v="2606"/>
    <n v="8000"/>
    <x v="1776"/>
    <x v="0"/>
    <s v="US"/>
    <x v="0"/>
    <x v="2605"/>
    <x v="2608"/>
    <x v="1"/>
    <x v="466"/>
    <x v="0"/>
    <s v="technology/space exploration"/>
    <x v="337"/>
    <x v="1836"/>
    <x v="2"/>
    <x v="36"/>
    <x v="2608"/>
    <x v="2605"/>
    <x v="0"/>
  </r>
  <r>
    <x v="2609"/>
    <x v="2608"/>
    <x v="2607"/>
    <n v="35000"/>
    <x v="1777"/>
    <x v="0"/>
    <s v="US"/>
    <x v="0"/>
    <x v="2606"/>
    <x v="2609"/>
    <x v="1"/>
    <x v="467"/>
    <x v="0"/>
    <s v="technology/space exploration"/>
    <x v="272"/>
    <x v="1837"/>
    <x v="2"/>
    <x v="36"/>
    <x v="2609"/>
    <x v="2606"/>
    <x v="0"/>
  </r>
  <r>
    <x v="2610"/>
    <x v="2609"/>
    <x v="2608"/>
    <n v="22765"/>
    <x v="1778"/>
    <x v="0"/>
    <s v="US"/>
    <x v="0"/>
    <x v="2607"/>
    <x v="2610"/>
    <x v="1"/>
    <x v="468"/>
    <x v="0"/>
    <s v="technology/space exploration"/>
    <x v="48"/>
    <x v="1838"/>
    <x v="2"/>
    <x v="36"/>
    <x v="2610"/>
    <x v="2607"/>
    <x v="0"/>
  </r>
  <r>
    <x v="2611"/>
    <x v="2610"/>
    <x v="2609"/>
    <n v="11000"/>
    <x v="1779"/>
    <x v="0"/>
    <s v="DE"/>
    <x v="3"/>
    <x v="2608"/>
    <x v="2611"/>
    <x v="1"/>
    <x v="469"/>
    <x v="0"/>
    <s v="technology/space exploration"/>
    <x v="338"/>
    <x v="1839"/>
    <x v="2"/>
    <x v="36"/>
    <x v="2611"/>
    <x v="2608"/>
    <x v="0"/>
  </r>
  <r>
    <x v="2612"/>
    <x v="2611"/>
    <x v="2610"/>
    <n v="10000"/>
    <x v="1780"/>
    <x v="0"/>
    <s v="US"/>
    <x v="0"/>
    <x v="2609"/>
    <x v="2612"/>
    <x v="1"/>
    <x v="324"/>
    <x v="0"/>
    <s v="technology/space exploration"/>
    <x v="174"/>
    <x v="700"/>
    <x v="2"/>
    <x v="36"/>
    <x v="2612"/>
    <x v="2609"/>
    <x v="0"/>
  </r>
  <r>
    <x v="2613"/>
    <x v="2612"/>
    <x v="2611"/>
    <n v="7500"/>
    <x v="1781"/>
    <x v="0"/>
    <s v="US"/>
    <x v="0"/>
    <x v="2610"/>
    <x v="2613"/>
    <x v="1"/>
    <x v="33"/>
    <x v="0"/>
    <s v="technology/space exploration"/>
    <x v="7"/>
    <x v="1840"/>
    <x v="2"/>
    <x v="36"/>
    <x v="2613"/>
    <x v="2610"/>
    <x v="0"/>
  </r>
  <r>
    <x v="2614"/>
    <x v="2613"/>
    <x v="2612"/>
    <n v="10500"/>
    <x v="1782"/>
    <x v="0"/>
    <s v="US"/>
    <x v="0"/>
    <x v="2611"/>
    <x v="2614"/>
    <x v="1"/>
    <x v="61"/>
    <x v="0"/>
    <s v="technology/space exploration"/>
    <x v="21"/>
    <x v="1841"/>
    <x v="2"/>
    <x v="36"/>
    <x v="2614"/>
    <x v="2611"/>
    <x v="0"/>
  </r>
  <r>
    <x v="2615"/>
    <x v="2614"/>
    <x v="2613"/>
    <n v="2001"/>
    <x v="1783"/>
    <x v="0"/>
    <s v="GB"/>
    <x v="1"/>
    <x v="2612"/>
    <x v="2615"/>
    <x v="0"/>
    <x v="250"/>
    <x v="0"/>
    <s v="technology/space exploration"/>
    <x v="106"/>
    <x v="1842"/>
    <x v="2"/>
    <x v="36"/>
    <x v="2615"/>
    <x v="2612"/>
    <x v="0"/>
  </r>
  <r>
    <x v="2616"/>
    <x v="2615"/>
    <x v="2614"/>
    <n v="25000"/>
    <x v="1784"/>
    <x v="0"/>
    <s v="US"/>
    <x v="0"/>
    <x v="2613"/>
    <x v="2616"/>
    <x v="1"/>
    <x v="146"/>
    <x v="0"/>
    <s v="technology/space exploration"/>
    <x v="41"/>
    <x v="1843"/>
    <x v="2"/>
    <x v="36"/>
    <x v="2616"/>
    <x v="2613"/>
    <x v="0"/>
  </r>
  <r>
    <x v="2617"/>
    <x v="2616"/>
    <x v="2615"/>
    <n v="500"/>
    <x v="1785"/>
    <x v="0"/>
    <s v="US"/>
    <x v="0"/>
    <x v="2614"/>
    <x v="2617"/>
    <x v="1"/>
    <x v="180"/>
    <x v="0"/>
    <s v="technology/space exploration"/>
    <x v="339"/>
    <x v="1844"/>
    <x v="2"/>
    <x v="36"/>
    <x v="2617"/>
    <x v="2614"/>
    <x v="0"/>
  </r>
  <r>
    <x v="2618"/>
    <x v="2617"/>
    <x v="2616"/>
    <n v="15000"/>
    <x v="1786"/>
    <x v="0"/>
    <s v="US"/>
    <x v="0"/>
    <x v="2615"/>
    <x v="2618"/>
    <x v="1"/>
    <x v="99"/>
    <x v="0"/>
    <s v="technology/space exploration"/>
    <x v="2"/>
    <x v="1845"/>
    <x v="2"/>
    <x v="36"/>
    <x v="2618"/>
    <x v="2615"/>
    <x v="0"/>
  </r>
  <r>
    <x v="2619"/>
    <x v="2618"/>
    <x v="2617"/>
    <n v="1000"/>
    <x v="1787"/>
    <x v="0"/>
    <s v="US"/>
    <x v="0"/>
    <x v="2616"/>
    <x v="2619"/>
    <x v="1"/>
    <x v="28"/>
    <x v="0"/>
    <s v="technology/space exploration"/>
    <x v="340"/>
    <x v="1341"/>
    <x v="2"/>
    <x v="36"/>
    <x v="2619"/>
    <x v="2616"/>
    <x v="0"/>
  </r>
  <r>
    <x v="2620"/>
    <x v="2619"/>
    <x v="2618"/>
    <n v="65000"/>
    <x v="1788"/>
    <x v="0"/>
    <s v="AU"/>
    <x v="2"/>
    <x v="2617"/>
    <x v="2620"/>
    <x v="1"/>
    <x v="470"/>
    <x v="0"/>
    <s v="technology/space exploration"/>
    <x v="124"/>
    <x v="1846"/>
    <x v="2"/>
    <x v="36"/>
    <x v="2620"/>
    <x v="2617"/>
    <x v="0"/>
  </r>
  <r>
    <x v="2621"/>
    <x v="2620"/>
    <x v="2619"/>
    <n v="15000"/>
    <x v="1789"/>
    <x v="0"/>
    <s v="US"/>
    <x v="0"/>
    <x v="2618"/>
    <x v="2621"/>
    <x v="1"/>
    <x v="471"/>
    <x v="0"/>
    <s v="technology/space exploration"/>
    <x v="91"/>
    <x v="1847"/>
    <x v="2"/>
    <x v="36"/>
    <x v="2621"/>
    <x v="2618"/>
    <x v="0"/>
  </r>
  <r>
    <x v="2622"/>
    <x v="2621"/>
    <x v="2620"/>
    <n v="1500"/>
    <x v="1790"/>
    <x v="0"/>
    <s v="IT"/>
    <x v="3"/>
    <x v="2619"/>
    <x v="2622"/>
    <x v="0"/>
    <x v="142"/>
    <x v="0"/>
    <s v="technology/space exploration"/>
    <x v="26"/>
    <x v="1848"/>
    <x v="2"/>
    <x v="36"/>
    <x v="2622"/>
    <x v="2619"/>
    <x v="0"/>
  </r>
  <r>
    <x v="2623"/>
    <x v="2622"/>
    <x v="2621"/>
    <n v="2000"/>
    <x v="1791"/>
    <x v="0"/>
    <s v="US"/>
    <x v="0"/>
    <x v="2620"/>
    <x v="2623"/>
    <x v="0"/>
    <x v="95"/>
    <x v="0"/>
    <s v="technology/space exploration"/>
    <x v="35"/>
    <x v="1849"/>
    <x v="2"/>
    <x v="36"/>
    <x v="2623"/>
    <x v="2620"/>
    <x v="0"/>
  </r>
  <r>
    <x v="2624"/>
    <x v="2623"/>
    <x v="2622"/>
    <n v="8000"/>
    <x v="1792"/>
    <x v="0"/>
    <s v="US"/>
    <x v="0"/>
    <x v="2621"/>
    <x v="2624"/>
    <x v="0"/>
    <x v="472"/>
    <x v="0"/>
    <s v="technology/space exploration"/>
    <x v="341"/>
    <x v="905"/>
    <x v="2"/>
    <x v="36"/>
    <x v="2624"/>
    <x v="2621"/>
    <x v="0"/>
  </r>
  <r>
    <x v="2625"/>
    <x v="2624"/>
    <x v="2623"/>
    <n v="150"/>
    <x v="1793"/>
    <x v="0"/>
    <s v="DE"/>
    <x v="3"/>
    <x v="2622"/>
    <x v="2625"/>
    <x v="0"/>
    <x v="47"/>
    <x v="0"/>
    <s v="technology/space exploration"/>
    <x v="342"/>
    <x v="1850"/>
    <x v="2"/>
    <x v="36"/>
    <x v="2625"/>
    <x v="2622"/>
    <x v="0"/>
  </r>
  <r>
    <x v="2626"/>
    <x v="2625"/>
    <x v="2624"/>
    <n v="2500"/>
    <x v="1794"/>
    <x v="0"/>
    <s v="US"/>
    <x v="0"/>
    <x v="2623"/>
    <x v="2626"/>
    <x v="0"/>
    <x v="133"/>
    <x v="0"/>
    <s v="technology/space exploration"/>
    <x v="20"/>
    <x v="150"/>
    <x v="2"/>
    <x v="36"/>
    <x v="2626"/>
    <x v="2623"/>
    <x v="0"/>
  </r>
  <r>
    <x v="2627"/>
    <x v="2626"/>
    <x v="2625"/>
    <n v="150"/>
    <x v="1795"/>
    <x v="0"/>
    <s v="US"/>
    <x v="0"/>
    <x v="2624"/>
    <x v="2627"/>
    <x v="0"/>
    <x v="43"/>
    <x v="0"/>
    <s v="technology/space exploration"/>
    <x v="343"/>
    <x v="1851"/>
    <x v="2"/>
    <x v="36"/>
    <x v="2627"/>
    <x v="2624"/>
    <x v="0"/>
  </r>
  <r>
    <x v="2628"/>
    <x v="2627"/>
    <x v="2626"/>
    <n v="839"/>
    <x v="1796"/>
    <x v="0"/>
    <s v="US"/>
    <x v="0"/>
    <x v="2625"/>
    <x v="2628"/>
    <x v="0"/>
    <x v="64"/>
    <x v="0"/>
    <s v="technology/space exploration"/>
    <x v="5"/>
    <x v="1852"/>
    <x v="2"/>
    <x v="36"/>
    <x v="2628"/>
    <x v="2625"/>
    <x v="0"/>
  </r>
  <r>
    <x v="2629"/>
    <x v="2628"/>
    <x v="2627"/>
    <n v="5000"/>
    <x v="1797"/>
    <x v="0"/>
    <s v="GB"/>
    <x v="1"/>
    <x v="2626"/>
    <x v="2629"/>
    <x v="0"/>
    <x v="61"/>
    <x v="0"/>
    <s v="technology/space exploration"/>
    <x v="30"/>
    <x v="1853"/>
    <x v="2"/>
    <x v="36"/>
    <x v="2629"/>
    <x v="2626"/>
    <x v="0"/>
  </r>
  <r>
    <x v="2630"/>
    <x v="2629"/>
    <x v="2628"/>
    <n v="2000"/>
    <x v="1798"/>
    <x v="0"/>
    <s v="AU"/>
    <x v="2"/>
    <x v="2627"/>
    <x v="2630"/>
    <x v="0"/>
    <x v="75"/>
    <x v="0"/>
    <s v="technology/space exploration"/>
    <x v="137"/>
    <x v="1854"/>
    <x v="2"/>
    <x v="36"/>
    <x v="2630"/>
    <x v="2627"/>
    <x v="0"/>
  </r>
  <r>
    <x v="2631"/>
    <x v="2630"/>
    <x v="2629"/>
    <n v="20000"/>
    <x v="1799"/>
    <x v="0"/>
    <s v="US"/>
    <x v="0"/>
    <x v="2628"/>
    <x v="2631"/>
    <x v="0"/>
    <x v="172"/>
    <x v="0"/>
    <s v="technology/space exploration"/>
    <x v="41"/>
    <x v="1855"/>
    <x v="2"/>
    <x v="36"/>
    <x v="2631"/>
    <x v="2628"/>
    <x v="0"/>
  </r>
  <r>
    <x v="2632"/>
    <x v="2631"/>
    <x v="2630"/>
    <n v="1070"/>
    <x v="1800"/>
    <x v="0"/>
    <s v="US"/>
    <x v="0"/>
    <x v="2629"/>
    <x v="2632"/>
    <x v="0"/>
    <x v="288"/>
    <x v="0"/>
    <s v="technology/space exploration"/>
    <x v="0"/>
    <x v="1856"/>
    <x v="2"/>
    <x v="36"/>
    <x v="2632"/>
    <x v="2629"/>
    <x v="0"/>
  </r>
  <r>
    <x v="2633"/>
    <x v="2632"/>
    <x v="2631"/>
    <n v="5000"/>
    <x v="1801"/>
    <x v="0"/>
    <s v="US"/>
    <x v="0"/>
    <x v="2630"/>
    <x v="2633"/>
    <x v="0"/>
    <x v="473"/>
    <x v="0"/>
    <s v="technology/space exploration"/>
    <x v="255"/>
    <x v="1857"/>
    <x v="2"/>
    <x v="36"/>
    <x v="2633"/>
    <x v="2630"/>
    <x v="0"/>
  </r>
  <r>
    <x v="2634"/>
    <x v="2633"/>
    <x v="2632"/>
    <n v="930"/>
    <x v="1802"/>
    <x v="0"/>
    <s v="US"/>
    <x v="0"/>
    <x v="2631"/>
    <x v="2634"/>
    <x v="0"/>
    <x v="20"/>
    <x v="0"/>
    <s v="technology/space exploration"/>
    <x v="6"/>
    <x v="1858"/>
    <x v="2"/>
    <x v="36"/>
    <x v="2634"/>
    <x v="2631"/>
    <x v="0"/>
  </r>
  <r>
    <x v="2635"/>
    <x v="2634"/>
    <x v="2633"/>
    <n v="11500"/>
    <x v="1803"/>
    <x v="0"/>
    <s v="CA"/>
    <x v="5"/>
    <x v="2632"/>
    <x v="2635"/>
    <x v="0"/>
    <x v="87"/>
    <x v="0"/>
    <s v="technology/space exploration"/>
    <x v="8"/>
    <x v="1859"/>
    <x v="2"/>
    <x v="36"/>
    <x v="2635"/>
    <x v="2632"/>
    <x v="0"/>
  </r>
  <r>
    <x v="2636"/>
    <x v="2635"/>
    <x v="2634"/>
    <n v="1000"/>
    <x v="1804"/>
    <x v="0"/>
    <s v="US"/>
    <x v="0"/>
    <x v="2633"/>
    <x v="2636"/>
    <x v="0"/>
    <x v="133"/>
    <x v="0"/>
    <s v="technology/space exploration"/>
    <x v="229"/>
    <x v="1860"/>
    <x v="2"/>
    <x v="36"/>
    <x v="2636"/>
    <x v="2633"/>
    <x v="0"/>
  </r>
  <r>
    <x v="2637"/>
    <x v="2636"/>
    <x v="2635"/>
    <n v="500"/>
    <x v="1805"/>
    <x v="0"/>
    <s v="US"/>
    <x v="0"/>
    <x v="2634"/>
    <x v="2637"/>
    <x v="0"/>
    <x v="55"/>
    <x v="0"/>
    <s v="technology/space exploration"/>
    <x v="183"/>
    <x v="1861"/>
    <x v="2"/>
    <x v="36"/>
    <x v="2637"/>
    <x v="2634"/>
    <x v="0"/>
  </r>
  <r>
    <x v="2638"/>
    <x v="2637"/>
    <x v="2636"/>
    <n v="347"/>
    <x v="1806"/>
    <x v="0"/>
    <s v="US"/>
    <x v="0"/>
    <x v="2635"/>
    <x v="2638"/>
    <x v="0"/>
    <x v="25"/>
    <x v="0"/>
    <s v="technology/space exploration"/>
    <x v="21"/>
    <x v="1862"/>
    <x v="2"/>
    <x v="36"/>
    <x v="2638"/>
    <x v="2635"/>
    <x v="0"/>
  </r>
  <r>
    <x v="2639"/>
    <x v="2638"/>
    <x v="2637"/>
    <n v="300"/>
    <x v="1807"/>
    <x v="0"/>
    <s v="GB"/>
    <x v="1"/>
    <x v="2636"/>
    <x v="2639"/>
    <x v="0"/>
    <x v="72"/>
    <x v="0"/>
    <s v="technology/space exploration"/>
    <x v="344"/>
    <x v="1863"/>
    <x v="2"/>
    <x v="36"/>
    <x v="2639"/>
    <x v="2636"/>
    <x v="0"/>
  </r>
  <r>
    <x v="2640"/>
    <x v="2639"/>
    <x v="2638"/>
    <n v="3000"/>
    <x v="1808"/>
    <x v="0"/>
    <s v="US"/>
    <x v="0"/>
    <x v="2637"/>
    <x v="2640"/>
    <x v="0"/>
    <x v="50"/>
    <x v="0"/>
    <s v="technology/space exploration"/>
    <x v="6"/>
    <x v="1864"/>
    <x v="2"/>
    <x v="36"/>
    <x v="2640"/>
    <x v="2637"/>
    <x v="0"/>
  </r>
  <r>
    <x v="2641"/>
    <x v="2640"/>
    <x v="2639"/>
    <n v="1500"/>
    <x v="493"/>
    <x v="2"/>
    <s v="US"/>
    <x v="0"/>
    <x v="2638"/>
    <x v="2641"/>
    <x v="0"/>
    <x v="29"/>
    <x v="1"/>
    <s v="technology/space exploration"/>
    <x v="60"/>
    <x v="2"/>
    <x v="2"/>
    <x v="36"/>
    <x v="2641"/>
    <x v="2638"/>
    <x v="0"/>
  </r>
  <r>
    <x v="2642"/>
    <x v="2641"/>
    <x v="2640"/>
    <n v="500000"/>
    <x v="117"/>
    <x v="2"/>
    <s v="DE"/>
    <x v="3"/>
    <x v="2639"/>
    <x v="2642"/>
    <x v="0"/>
    <x v="78"/>
    <x v="1"/>
    <s v="technology/space exploration"/>
    <x v="50"/>
    <x v="121"/>
    <x v="2"/>
    <x v="36"/>
    <x v="2642"/>
    <x v="2639"/>
    <x v="0"/>
  </r>
  <r>
    <x v="2643"/>
    <x v="2642"/>
    <x v="2641"/>
    <n v="1000000"/>
    <x v="1809"/>
    <x v="1"/>
    <s v="US"/>
    <x v="0"/>
    <x v="323"/>
    <x v="2643"/>
    <x v="1"/>
    <x v="474"/>
    <x v="1"/>
    <s v="technology/space exploration"/>
    <x v="122"/>
    <x v="1865"/>
    <x v="2"/>
    <x v="36"/>
    <x v="2643"/>
    <x v="323"/>
    <x v="0"/>
  </r>
  <r>
    <x v="2644"/>
    <x v="2643"/>
    <x v="2642"/>
    <n v="100000"/>
    <x v="1254"/>
    <x v="1"/>
    <s v="US"/>
    <x v="0"/>
    <x v="2640"/>
    <x v="2644"/>
    <x v="1"/>
    <x v="47"/>
    <x v="1"/>
    <s v="technology/space exploration"/>
    <x v="53"/>
    <x v="1866"/>
    <x v="2"/>
    <x v="36"/>
    <x v="2644"/>
    <x v="2640"/>
    <x v="0"/>
  </r>
  <r>
    <x v="2645"/>
    <x v="2644"/>
    <x v="2643"/>
    <n v="20000"/>
    <x v="1740"/>
    <x v="1"/>
    <s v="AU"/>
    <x v="2"/>
    <x v="2641"/>
    <x v="2645"/>
    <x v="1"/>
    <x v="23"/>
    <x v="1"/>
    <s v="technology/space exploration"/>
    <x v="57"/>
    <x v="1867"/>
    <x v="2"/>
    <x v="36"/>
    <x v="2645"/>
    <x v="2641"/>
    <x v="0"/>
  </r>
  <r>
    <x v="2646"/>
    <x v="2645"/>
    <x v="2644"/>
    <n v="500000"/>
    <x v="1810"/>
    <x v="1"/>
    <s v="US"/>
    <x v="0"/>
    <x v="2642"/>
    <x v="2646"/>
    <x v="1"/>
    <x v="475"/>
    <x v="1"/>
    <s v="technology/space exploration"/>
    <x v="59"/>
    <x v="1868"/>
    <x v="2"/>
    <x v="36"/>
    <x v="2646"/>
    <x v="2642"/>
    <x v="0"/>
  </r>
  <r>
    <x v="2647"/>
    <x v="2646"/>
    <x v="2645"/>
    <n v="2500"/>
    <x v="1275"/>
    <x v="1"/>
    <s v="CA"/>
    <x v="5"/>
    <x v="2643"/>
    <x v="2647"/>
    <x v="0"/>
    <x v="83"/>
    <x v="1"/>
    <s v="technology/space exploration"/>
    <x v="60"/>
    <x v="1028"/>
    <x v="2"/>
    <x v="36"/>
    <x v="2647"/>
    <x v="2643"/>
    <x v="0"/>
  </r>
  <r>
    <x v="2648"/>
    <x v="2647"/>
    <x v="2646"/>
    <n v="12000"/>
    <x v="437"/>
    <x v="1"/>
    <s v="US"/>
    <x v="0"/>
    <x v="2644"/>
    <x v="2648"/>
    <x v="0"/>
    <x v="79"/>
    <x v="1"/>
    <s v="technology/space exploration"/>
    <x v="60"/>
    <x v="1869"/>
    <x v="2"/>
    <x v="36"/>
    <x v="2648"/>
    <x v="2644"/>
    <x v="0"/>
  </r>
  <r>
    <x v="2649"/>
    <x v="2648"/>
    <x v="2647"/>
    <n v="125000"/>
    <x v="1811"/>
    <x v="1"/>
    <s v="US"/>
    <x v="0"/>
    <x v="2645"/>
    <x v="2649"/>
    <x v="0"/>
    <x v="83"/>
    <x v="1"/>
    <s v="technology/space exploration"/>
    <x v="50"/>
    <x v="1870"/>
    <x v="2"/>
    <x v="36"/>
    <x v="2649"/>
    <x v="2645"/>
    <x v="0"/>
  </r>
  <r>
    <x v="2650"/>
    <x v="2649"/>
    <x v="2648"/>
    <n v="60000"/>
    <x v="1812"/>
    <x v="1"/>
    <s v="US"/>
    <x v="0"/>
    <x v="2646"/>
    <x v="2650"/>
    <x v="0"/>
    <x v="81"/>
    <x v="1"/>
    <s v="technology/space exploration"/>
    <x v="60"/>
    <x v="1871"/>
    <x v="2"/>
    <x v="36"/>
    <x v="2650"/>
    <x v="2646"/>
    <x v="0"/>
  </r>
  <r>
    <x v="2651"/>
    <x v="2650"/>
    <x v="2649"/>
    <n v="280000"/>
    <x v="1813"/>
    <x v="1"/>
    <s v="US"/>
    <x v="0"/>
    <x v="2647"/>
    <x v="2651"/>
    <x v="0"/>
    <x v="57"/>
    <x v="1"/>
    <s v="technology/space exploration"/>
    <x v="53"/>
    <x v="1872"/>
    <x v="2"/>
    <x v="36"/>
    <x v="2651"/>
    <x v="2647"/>
    <x v="0"/>
  </r>
  <r>
    <x v="2652"/>
    <x v="2651"/>
    <x v="2650"/>
    <n v="100000"/>
    <x v="1197"/>
    <x v="1"/>
    <s v="AU"/>
    <x v="2"/>
    <x v="2648"/>
    <x v="2652"/>
    <x v="0"/>
    <x v="202"/>
    <x v="1"/>
    <s v="technology/space exploration"/>
    <x v="60"/>
    <x v="1873"/>
    <x v="2"/>
    <x v="36"/>
    <x v="2652"/>
    <x v="2648"/>
    <x v="0"/>
  </r>
  <r>
    <x v="2653"/>
    <x v="2652"/>
    <x v="2651"/>
    <n v="51000"/>
    <x v="1814"/>
    <x v="1"/>
    <s v="US"/>
    <x v="0"/>
    <x v="2649"/>
    <x v="2653"/>
    <x v="0"/>
    <x v="16"/>
    <x v="1"/>
    <s v="technology/space exploration"/>
    <x v="81"/>
    <x v="1874"/>
    <x v="2"/>
    <x v="36"/>
    <x v="2653"/>
    <x v="2649"/>
    <x v="0"/>
  </r>
  <r>
    <x v="2654"/>
    <x v="2653"/>
    <x v="2652"/>
    <n v="100000"/>
    <x v="152"/>
    <x v="1"/>
    <s v="US"/>
    <x v="0"/>
    <x v="2650"/>
    <x v="2654"/>
    <x v="0"/>
    <x v="79"/>
    <x v="1"/>
    <s v="technology/space exploration"/>
    <x v="50"/>
    <x v="434"/>
    <x v="2"/>
    <x v="36"/>
    <x v="2654"/>
    <x v="2650"/>
    <x v="0"/>
  </r>
  <r>
    <x v="2655"/>
    <x v="2654"/>
    <x v="2653"/>
    <n v="15000"/>
    <x v="1815"/>
    <x v="1"/>
    <s v="US"/>
    <x v="0"/>
    <x v="2651"/>
    <x v="2655"/>
    <x v="0"/>
    <x v="68"/>
    <x v="1"/>
    <s v="technology/space exploration"/>
    <x v="70"/>
    <x v="1875"/>
    <x v="2"/>
    <x v="36"/>
    <x v="2655"/>
    <x v="2651"/>
    <x v="0"/>
  </r>
  <r>
    <x v="2656"/>
    <x v="2655"/>
    <x v="2654"/>
    <n v="150000"/>
    <x v="1816"/>
    <x v="1"/>
    <s v="US"/>
    <x v="0"/>
    <x v="2652"/>
    <x v="2656"/>
    <x v="0"/>
    <x v="215"/>
    <x v="1"/>
    <s v="technology/space exploration"/>
    <x v="57"/>
    <x v="1876"/>
    <x v="2"/>
    <x v="36"/>
    <x v="2656"/>
    <x v="2652"/>
    <x v="0"/>
  </r>
  <r>
    <x v="2657"/>
    <x v="2656"/>
    <x v="2655"/>
    <n v="30000"/>
    <x v="1817"/>
    <x v="1"/>
    <s v="US"/>
    <x v="0"/>
    <x v="2653"/>
    <x v="2657"/>
    <x v="0"/>
    <x v="211"/>
    <x v="1"/>
    <s v="technology/space exploration"/>
    <x v="118"/>
    <x v="1877"/>
    <x v="2"/>
    <x v="36"/>
    <x v="2657"/>
    <x v="2653"/>
    <x v="0"/>
  </r>
  <r>
    <x v="2658"/>
    <x v="2657"/>
    <x v="2656"/>
    <n v="98000"/>
    <x v="1818"/>
    <x v="1"/>
    <s v="US"/>
    <x v="0"/>
    <x v="2654"/>
    <x v="2658"/>
    <x v="0"/>
    <x v="80"/>
    <x v="1"/>
    <s v="technology/space exploration"/>
    <x v="50"/>
    <x v="1878"/>
    <x v="2"/>
    <x v="36"/>
    <x v="2658"/>
    <x v="2654"/>
    <x v="0"/>
  </r>
  <r>
    <x v="2659"/>
    <x v="2658"/>
    <x v="2657"/>
    <n v="49000"/>
    <x v="1819"/>
    <x v="1"/>
    <s v="US"/>
    <x v="0"/>
    <x v="2655"/>
    <x v="2659"/>
    <x v="0"/>
    <x v="73"/>
    <x v="1"/>
    <s v="technology/space exploration"/>
    <x v="56"/>
    <x v="1879"/>
    <x v="2"/>
    <x v="36"/>
    <x v="2659"/>
    <x v="2655"/>
    <x v="0"/>
  </r>
  <r>
    <x v="2660"/>
    <x v="2659"/>
    <x v="2658"/>
    <n v="20000"/>
    <x v="1820"/>
    <x v="1"/>
    <s v="US"/>
    <x v="0"/>
    <x v="2656"/>
    <x v="2660"/>
    <x v="0"/>
    <x v="81"/>
    <x v="1"/>
    <s v="technology/space exploration"/>
    <x v="50"/>
    <x v="1880"/>
    <x v="2"/>
    <x v="36"/>
    <x v="2660"/>
    <x v="2656"/>
    <x v="0"/>
  </r>
  <r>
    <x v="2661"/>
    <x v="2660"/>
    <x v="2659"/>
    <n v="5000"/>
    <x v="1821"/>
    <x v="0"/>
    <s v="US"/>
    <x v="0"/>
    <x v="2657"/>
    <x v="2661"/>
    <x v="0"/>
    <x v="65"/>
    <x v="0"/>
    <s v="technology/makerspaces"/>
    <x v="33"/>
    <x v="1881"/>
    <x v="2"/>
    <x v="37"/>
    <x v="2661"/>
    <x v="2657"/>
    <x v="0"/>
  </r>
  <r>
    <x v="2662"/>
    <x v="2661"/>
    <x v="2660"/>
    <n v="20000"/>
    <x v="1822"/>
    <x v="0"/>
    <s v="US"/>
    <x v="0"/>
    <x v="2658"/>
    <x v="2662"/>
    <x v="0"/>
    <x v="144"/>
    <x v="0"/>
    <s v="technology/makerspaces"/>
    <x v="13"/>
    <x v="1882"/>
    <x v="2"/>
    <x v="37"/>
    <x v="2662"/>
    <x v="2658"/>
    <x v="0"/>
  </r>
  <r>
    <x v="2663"/>
    <x v="2662"/>
    <x v="2661"/>
    <n v="20000"/>
    <x v="1823"/>
    <x v="0"/>
    <s v="CA"/>
    <x v="5"/>
    <x v="2659"/>
    <x v="2663"/>
    <x v="0"/>
    <x v="66"/>
    <x v="0"/>
    <s v="technology/makerspaces"/>
    <x v="2"/>
    <x v="1883"/>
    <x v="2"/>
    <x v="37"/>
    <x v="2663"/>
    <x v="2659"/>
    <x v="0"/>
  </r>
  <r>
    <x v="2664"/>
    <x v="2663"/>
    <x v="2662"/>
    <n v="17500"/>
    <x v="1824"/>
    <x v="0"/>
    <s v="US"/>
    <x v="0"/>
    <x v="2660"/>
    <x v="2664"/>
    <x v="0"/>
    <x v="201"/>
    <x v="0"/>
    <s v="technology/makerspaces"/>
    <x v="33"/>
    <x v="1884"/>
    <x v="2"/>
    <x v="37"/>
    <x v="2664"/>
    <x v="2660"/>
    <x v="0"/>
  </r>
  <r>
    <x v="2665"/>
    <x v="2664"/>
    <x v="2663"/>
    <n v="3500"/>
    <x v="1825"/>
    <x v="0"/>
    <s v="US"/>
    <x v="0"/>
    <x v="2661"/>
    <x v="2665"/>
    <x v="0"/>
    <x v="67"/>
    <x v="0"/>
    <s v="technology/makerspaces"/>
    <x v="4"/>
    <x v="1885"/>
    <x v="2"/>
    <x v="37"/>
    <x v="2665"/>
    <x v="2661"/>
    <x v="0"/>
  </r>
  <r>
    <x v="2666"/>
    <x v="2665"/>
    <x v="2664"/>
    <n v="10000"/>
    <x v="1826"/>
    <x v="0"/>
    <s v="US"/>
    <x v="0"/>
    <x v="2662"/>
    <x v="2666"/>
    <x v="0"/>
    <x v="190"/>
    <x v="0"/>
    <s v="technology/makerspaces"/>
    <x v="175"/>
    <x v="1886"/>
    <x v="2"/>
    <x v="37"/>
    <x v="2666"/>
    <x v="2662"/>
    <x v="0"/>
  </r>
  <r>
    <x v="2667"/>
    <x v="2666"/>
    <x v="2665"/>
    <n v="1500"/>
    <x v="1827"/>
    <x v="0"/>
    <s v="US"/>
    <x v="0"/>
    <x v="2663"/>
    <x v="2667"/>
    <x v="0"/>
    <x v="59"/>
    <x v="0"/>
    <s v="technology/makerspaces"/>
    <x v="38"/>
    <x v="1887"/>
    <x v="2"/>
    <x v="37"/>
    <x v="2667"/>
    <x v="2663"/>
    <x v="0"/>
  </r>
  <r>
    <x v="2668"/>
    <x v="2667"/>
    <x v="2666"/>
    <n v="1000"/>
    <x v="1240"/>
    <x v="0"/>
    <s v="CA"/>
    <x v="5"/>
    <x v="2664"/>
    <x v="2668"/>
    <x v="0"/>
    <x v="33"/>
    <x v="0"/>
    <s v="technology/makerspaces"/>
    <x v="193"/>
    <x v="1888"/>
    <x v="2"/>
    <x v="37"/>
    <x v="2668"/>
    <x v="2664"/>
    <x v="0"/>
  </r>
  <r>
    <x v="2669"/>
    <x v="2668"/>
    <x v="2667"/>
    <n v="800"/>
    <x v="1099"/>
    <x v="0"/>
    <s v="US"/>
    <x v="0"/>
    <x v="2665"/>
    <x v="2669"/>
    <x v="0"/>
    <x v="202"/>
    <x v="0"/>
    <s v="technology/makerspaces"/>
    <x v="105"/>
    <x v="1889"/>
    <x v="2"/>
    <x v="37"/>
    <x v="2669"/>
    <x v="2665"/>
    <x v="0"/>
  </r>
  <r>
    <x v="2670"/>
    <x v="2669"/>
    <x v="2668"/>
    <n v="38888"/>
    <x v="1828"/>
    <x v="2"/>
    <s v="AU"/>
    <x v="2"/>
    <x v="2666"/>
    <x v="2670"/>
    <x v="1"/>
    <x v="65"/>
    <x v="1"/>
    <s v="technology/makerspaces"/>
    <x v="52"/>
    <x v="1890"/>
    <x v="2"/>
    <x v="37"/>
    <x v="2670"/>
    <x v="2666"/>
    <x v="0"/>
  </r>
  <r>
    <x v="2671"/>
    <x v="2670"/>
    <x v="2669"/>
    <n v="25000"/>
    <x v="1829"/>
    <x v="2"/>
    <s v="US"/>
    <x v="0"/>
    <x v="2667"/>
    <x v="2671"/>
    <x v="1"/>
    <x v="87"/>
    <x v="1"/>
    <s v="technology/makerspaces"/>
    <x v="57"/>
    <x v="1891"/>
    <x v="2"/>
    <x v="37"/>
    <x v="2671"/>
    <x v="2667"/>
    <x v="0"/>
  </r>
  <r>
    <x v="2672"/>
    <x v="2671"/>
    <x v="2670"/>
    <n v="10000"/>
    <x v="1830"/>
    <x v="2"/>
    <s v="US"/>
    <x v="0"/>
    <x v="2668"/>
    <x v="2672"/>
    <x v="1"/>
    <x v="5"/>
    <x v="1"/>
    <s v="technology/makerspaces"/>
    <x v="69"/>
    <x v="1892"/>
    <x v="2"/>
    <x v="37"/>
    <x v="2672"/>
    <x v="2668"/>
    <x v="0"/>
  </r>
  <r>
    <x v="2673"/>
    <x v="2672"/>
    <x v="2671"/>
    <n v="40000"/>
    <x v="1831"/>
    <x v="2"/>
    <s v="US"/>
    <x v="0"/>
    <x v="2669"/>
    <x v="2673"/>
    <x v="1"/>
    <x v="36"/>
    <x v="1"/>
    <s v="technology/makerspaces"/>
    <x v="58"/>
    <x v="1893"/>
    <x v="2"/>
    <x v="37"/>
    <x v="2673"/>
    <x v="2669"/>
    <x v="0"/>
  </r>
  <r>
    <x v="2674"/>
    <x v="2673"/>
    <x v="2672"/>
    <n v="35000"/>
    <x v="1832"/>
    <x v="2"/>
    <s v="US"/>
    <x v="0"/>
    <x v="2670"/>
    <x v="2674"/>
    <x v="1"/>
    <x v="199"/>
    <x v="1"/>
    <s v="technology/makerspaces"/>
    <x v="163"/>
    <x v="1894"/>
    <x v="2"/>
    <x v="37"/>
    <x v="2674"/>
    <x v="2670"/>
    <x v="0"/>
  </r>
  <r>
    <x v="2675"/>
    <x v="2674"/>
    <x v="2673"/>
    <n v="25000"/>
    <x v="1833"/>
    <x v="2"/>
    <s v="US"/>
    <x v="0"/>
    <x v="2671"/>
    <x v="2675"/>
    <x v="1"/>
    <x v="60"/>
    <x v="1"/>
    <s v="technology/makerspaces"/>
    <x v="59"/>
    <x v="1895"/>
    <x v="2"/>
    <x v="37"/>
    <x v="2675"/>
    <x v="2671"/>
    <x v="0"/>
  </r>
  <r>
    <x v="2676"/>
    <x v="2675"/>
    <x v="2674"/>
    <n v="2100"/>
    <x v="1834"/>
    <x v="2"/>
    <s v="CA"/>
    <x v="5"/>
    <x v="2672"/>
    <x v="2676"/>
    <x v="0"/>
    <x v="82"/>
    <x v="1"/>
    <s v="technology/makerspaces"/>
    <x v="119"/>
    <x v="1896"/>
    <x v="2"/>
    <x v="37"/>
    <x v="2676"/>
    <x v="2672"/>
    <x v="0"/>
  </r>
  <r>
    <x v="2677"/>
    <x v="2676"/>
    <x v="2675"/>
    <n v="19500"/>
    <x v="1835"/>
    <x v="2"/>
    <s v="US"/>
    <x v="0"/>
    <x v="2673"/>
    <x v="2677"/>
    <x v="0"/>
    <x v="74"/>
    <x v="1"/>
    <s v="technology/makerspaces"/>
    <x v="82"/>
    <x v="1897"/>
    <x v="2"/>
    <x v="37"/>
    <x v="2677"/>
    <x v="2673"/>
    <x v="0"/>
  </r>
  <r>
    <x v="2678"/>
    <x v="2677"/>
    <x v="2676"/>
    <n v="8000000"/>
    <x v="1742"/>
    <x v="2"/>
    <s v="ES"/>
    <x v="3"/>
    <x v="2674"/>
    <x v="2678"/>
    <x v="0"/>
    <x v="84"/>
    <x v="1"/>
    <s v="technology/makerspaces"/>
    <x v="50"/>
    <x v="1898"/>
    <x v="2"/>
    <x v="37"/>
    <x v="2678"/>
    <x v="2674"/>
    <x v="0"/>
  </r>
  <r>
    <x v="2679"/>
    <x v="2678"/>
    <x v="2677"/>
    <n v="40000"/>
    <x v="849"/>
    <x v="2"/>
    <s v="US"/>
    <x v="0"/>
    <x v="2675"/>
    <x v="2679"/>
    <x v="0"/>
    <x v="83"/>
    <x v="1"/>
    <s v="technology/makerspaces"/>
    <x v="50"/>
    <x v="878"/>
    <x v="2"/>
    <x v="37"/>
    <x v="2679"/>
    <x v="2675"/>
    <x v="0"/>
  </r>
  <r>
    <x v="2680"/>
    <x v="2679"/>
    <x v="2678"/>
    <n v="32000"/>
    <x v="1836"/>
    <x v="2"/>
    <s v="ES"/>
    <x v="3"/>
    <x v="2676"/>
    <x v="2680"/>
    <x v="0"/>
    <x v="80"/>
    <x v="1"/>
    <s v="technology/makerspaces"/>
    <x v="60"/>
    <x v="159"/>
    <x v="2"/>
    <x v="37"/>
    <x v="2680"/>
    <x v="2676"/>
    <x v="0"/>
  </r>
  <r>
    <x v="2681"/>
    <x v="2680"/>
    <x v="2679"/>
    <n v="8000"/>
    <x v="434"/>
    <x v="2"/>
    <s v="US"/>
    <x v="0"/>
    <x v="2677"/>
    <x v="2681"/>
    <x v="0"/>
    <x v="84"/>
    <x v="1"/>
    <s v="food/food trucks"/>
    <x v="60"/>
    <x v="440"/>
    <x v="7"/>
    <x v="19"/>
    <x v="2681"/>
    <x v="2677"/>
    <x v="0"/>
  </r>
  <r>
    <x v="2682"/>
    <x v="2681"/>
    <x v="2680"/>
    <n v="6000"/>
    <x v="1837"/>
    <x v="2"/>
    <s v="US"/>
    <x v="0"/>
    <x v="2678"/>
    <x v="2682"/>
    <x v="0"/>
    <x v="9"/>
    <x v="1"/>
    <s v="food/food trucks"/>
    <x v="58"/>
    <x v="1899"/>
    <x v="7"/>
    <x v="19"/>
    <x v="2682"/>
    <x v="2678"/>
    <x v="0"/>
  </r>
  <r>
    <x v="2683"/>
    <x v="2682"/>
    <x v="2681"/>
    <n v="15000"/>
    <x v="1275"/>
    <x v="2"/>
    <s v="US"/>
    <x v="0"/>
    <x v="2679"/>
    <x v="2683"/>
    <x v="0"/>
    <x v="83"/>
    <x v="1"/>
    <s v="food/food trucks"/>
    <x v="50"/>
    <x v="1028"/>
    <x v="7"/>
    <x v="19"/>
    <x v="2683"/>
    <x v="2679"/>
    <x v="0"/>
  </r>
  <r>
    <x v="2684"/>
    <x v="2683"/>
    <x v="2682"/>
    <n v="70000"/>
    <x v="25"/>
    <x v="2"/>
    <s v="US"/>
    <x v="0"/>
    <x v="2680"/>
    <x v="2684"/>
    <x v="0"/>
    <x v="80"/>
    <x v="1"/>
    <s v="food/food trucks"/>
    <x v="60"/>
    <x v="438"/>
    <x v="7"/>
    <x v="19"/>
    <x v="2684"/>
    <x v="2680"/>
    <x v="0"/>
  </r>
  <r>
    <x v="2685"/>
    <x v="2684"/>
    <x v="2683"/>
    <n v="50000"/>
    <x v="115"/>
    <x v="2"/>
    <s v="US"/>
    <x v="0"/>
    <x v="2681"/>
    <x v="2685"/>
    <x v="0"/>
    <x v="29"/>
    <x v="1"/>
    <s v="food/food trucks"/>
    <x v="50"/>
    <x v="119"/>
    <x v="7"/>
    <x v="19"/>
    <x v="2685"/>
    <x v="2681"/>
    <x v="0"/>
  </r>
  <r>
    <x v="2686"/>
    <x v="2685"/>
    <x v="2684"/>
    <n v="30000"/>
    <x v="117"/>
    <x v="2"/>
    <s v="US"/>
    <x v="0"/>
    <x v="2682"/>
    <x v="2686"/>
    <x v="0"/>
    <x v="78"/>
    <x v="1"/>
    <s v="food/food trucks"/>
    <x v="50"/>
    <x v="121"/>
    <x v="7"/>
    <x v="19"/>
    <x v="2686"/>
    <x v="2682"/>
    <x v="0"/>
  </r>
  <r>
    <x v="2687"/>
    <x v="2686"/>
    <x v="2685"/>
    <n v="15000"/>
    <x v="117"/>
    <x v="2"/>
    <s v="US"/>
    <x v="0"/>
    <x v="2683"/>
    <x v="2687"/>
    <x v="0"/>
    <x v="78"/>
    <x v="1"/>
    <s v="food/food trucks"/>
    <x v="50"/>
    <x v="121"/>
    <x v="7"/>
    <x v="19"/>
    <x v="2687"/>
    <x v="2683"/>
    <x v="0"/>
  </r>
  <r>
    <x v="2688"/>
    <x v="2687"/>
    <x v="2686"/>
    <n v="50000"/>
    <x v="1838"/>
    <x v="2"/>
    <s v="US"/>
    <x v="0"/>
    <x v="2684"/>
    <x v="2688"/>
    <x v="0"/>
    <x v="25"/>
    <x v="1"/>
    <s v="food/food trucks"/>
    <x v="50"/>
    <x v="1900"/>
    <x v="7"/>
    <x v="19"/>
    <x v="2688"/>
    <x v="2684"/>
    <x v="0"/>
  </r>
  <r>
    <x v="2689"/>
    <x v="2688"/>
    <x v="2687"/>
    <n v="35000"/>
    <x v="116"/>
    <x v="2"/>
    <s v="US"/>
    <x v="0"/>
    <x v="2685"/>
    <x v="2689"/>
    <x v="0"/>
    <x v="29"/>
    <x v="1"/>
    <s v="food/food trucks"/>
    <x v="50"/>
    <x v="120"/>
    <x v="7"/>
    <x v="19"/>
    <x v="2689"/>
    <x v="2685"/>
    <x v="0"/>
  </r>
  <r>
    <x v="2690"/>
    <x v="2689"/>
    <x v="2688"/>
    <n v="80000"/>
    <x v="1839"/>
    <x v="2"/>
    <s v="US"/>
    <x v="0"/>
    <x v="2686"/>
    <x v="2690"/>
    <x v="0"/>
    <x v="115"/>
    <x v="1"/>
    <s v="food/food trucks"/>
    <x v="57"/>
    <x v="1901"/>
    <x v="7"/>
    <x v="19"/>
    <x v="2690"/>
    <x v="2686"/>
    <x v="0"/>
  </r>
  <r>
    <x v="2691"/>
    <x v="2690"/>
    <x v="2689"/>
    <n v="65000"/>
    <x v="428"/>
    <x v="2"/>
    <s v="CA"/>
    <x v="5"/>
    <x v="2687"/>
    <x v="2691"/>
    <x v="0"/>
    <x v="84"/>
    <x v="1"/>
    <s v="food/food trucks"/>
    <x v="50"/>
    <x v="827"/>
    <x v="7"/>
    <x v="19"/>
    <x v="2691"/>
    <x v="2687"/>
    <x v="0"/>
  </r>
  <r>
    <x v="2692"/>
    <x v="2691"/>
    <x v="2690"/>
    <n v="3500"/>
    <x v="379"/>
    <x v="2"/>
    <s v="US"/>
    <x v="0"/>
    <x v="2688"/>
    <x v="2692"/>
    <x v="0"/>
    <x v="29"/>
    <x v="1"/>
    <s v="food/food trucks"/>
    <x v="60"/>
    <x v="380"/>
    <x v="7"/>
    <x v="19"/>
    <x v="2692"/>
    <x v="2688"/>
    <x v="0"/>
  </r>
  <r>
    <x v="2693"/>
    <x v="2692"/>
    <x v="2691"/>
    <n v="5000"/>
    <x v="130"/>
    <x v="2"/>
    <s v="US"/>
    <x v="0"/>
    <x v="2689"/>
    <x v="2693"/>
    <x v="0"/>
    <x v="83"/>
    <x v="1"/>
    <s v="food/food trucks"/>
    <x v="60"/>
    <x v="140"/>
    <x v="7"/>
    <x v="19"/>
    <x v="2693"/>
    <x v="2689"/>
    <x v="0"/>
  </r>
  <r>
    <x v="2694"/>
    <x v="2693"/>
    <x v="2692"/>
    <n v="30000"/>
    <x v="116"/>
    <x v="2"/>
    <s v="US"/>
    <x v="0"/>
    <x v="2690"/>
    <x v="2694"/>
    <x v="0"/>
    <x v="29"/>
    <x v="1"/>
    <s v="food/food trucks"/>
    <x v="50"/>
    <x v="120"/>
    <x v="7"/>
    <x v="19"/>
    <x v="2694"/>
    <x v="2690"/>
    <x v="0"/>
  </r>
  <r>
    <x v="2695"/>
    <x v="2694"/>
    <x v="2693"/>
    <n v="15000"/>
    <x v="1840"/>
    <x v="2"/>
    <s v="US"/>
    <x v="0"/>
    <x v="2691"/>
    <x v="2695"/>
    <x v="0"/>
    <x v="83"/>
    <x v="1"/>
    <s v="food/food trucks"/>
    <x v="50"/>
    <x v="1902"/>
    <x v="7"/>
    <x v="19"/>
    <x v="2695"/>
    <x v="2691"/>
    <x v="0"/>
  </r>
  <r>
    <x v="2696"/>
    <x v="2695"/>
    <x v="2694"/>
    <n v="60000"/>
    <x v="1841"/>
    <x v="2"/>
    <s v="US"/>
    <x v="0"/>
    <x v="2692"/>
    <x v="2696"/>
    <x v="0"/>
    <x v="44"/>
    <x v="1"/>
    <s v="food/food trucks"/>
    <x v="52"/>
    <x v="1903"/>
    <x v="7"/>
    <x v="19"/>
    <x v="2696"/>
    <x v="2692"/>
    <x v="0"/>
  </r>
  <r>
    <x v="2697"/>
    <x v="2696"/>
    <x v="2695"/>
    <n v="23000"/>
    <x v="1842"/>
    <x v="2"/>
    <s v="US"/>
    <x v="0"/>
    <x v="2693"/>
    <x v="2697"/>
    <x v="0"/>
    <x v="47"/>
    <x v="1"/>
    <s v="food/food trucks"/>
    <x v="73"/>
    <x v="1904"/>
    <x v="7"/>
    <x v="19"/>
    <x v="2697"/>
    <x v="2693"/>
    <x v="0"/>
  </r>
  <r>
    <x v="2698"/>
    <x v="2697"/>
    <x v="2696"/>
    <n v="8000"/>
    <x v="1843"/>
    <x v="2"/>
    <s v="US"/>
    <x v="0"/>
    <x v="2694"/>
    <x v="2698"/>
    <x v="0"/>
    <x v="84"/>
    <x v="1"/>
    <s v="food/food trucks"/>
    <x v="50"/>
    <x v="1905"/>
    <x v="7"/>
    <x v="19"/>
    <x v="2698"/>
    <x v="2694"/>
    <x v="0"/>
  </r>
  <r>
    <x v="2699"/>
    <x v="2698"/>
    <x v="2697"/>
    <n v="2"/>
    <x v="117"/>
    <x v="2"/>
    <s v="CA"/>
    <x v="5"/>
    <x v="2695"/>
    <x v="2699"/>
    <x v="0"/>
    <x v="78"/>
    <x v="1"/>
    <s v="food/food trucks"/>
    <x v="50"/>
    <x v="121"/>
    <x v="7"/>
    <x v="19"/>
    <x v="2699"/>
    <x v="2695"/>
    <x v="0"/>
  </r>
  <r>
    <x v="2700"/>
    <x v="2699"/>
    <x v="2698"/>
    <n v="9999"/>
    <x v="119"/>
    <x v="2"/>
    <s v="US"/>
    <x v="0"/>
    <x v="2696"/>
    <x v="2700"/>
    <x v="0"/>
    <x v="80"/>
    <x v="1"/>
    <s v="food/food trucks"/>
    <x v="60"/>
    <x v="827"/>
    <x v="7"/>
    <x v="19"/>
    <x v="2700"/>
    <x v="2696"/>
    <x v="0"/>
  </r>
  <r>
    <x v="2701"/>
    <x v="2700"/>
    <x v="2699"/>
    <n v="3400"/>
    <x v="76"/>
    <x v="3"/>
    <s v="IE"/>
    <x v="3"/>
    <x v="2697"/>
    <x v="2701"/>
    <x v="0"/>
    <x v="67"/>
    <x v="1"/>
    <s v="theater/spaces"/>
    <x v="132"/>
    <x v="783"/>
    <x v="1"/>
    <x v="38"/>
    <x v="2701"/>
    <x v="2697"/>
    <x v="0"/>
  </r>
  <r>
    <x v="2702"/>
    <x v="2701"/>
    <x v="2700"/>
    <n v="10000"/>
    <x v="1844"/>
    <x v="3"/>
    <s v="US"/>
    <x v="0"/>
    <x v="2698"/>
    <x v="2702"/>
    <x v="1"/>
    <x v="55"/>
    <x v="1"/>
    <s v="theater/spaces"/>
    <x v="122"/>
    <x v="1906"/>
    <x v="1"/>
    <x v="38"/>
    <x v="2702"/>
    <x v="2698"/>
    <x v="0"/>
  </r>
  <r>
    <x v="2703"/>
    <x v="2702"/>
    <x v="2701"/>
    <n v="40000"/>
    <x v="1845"/>
    <x v="3"/>
    <s v="MX"/>
    <x v="10"/>
    <x v="2699"/>
    <x v="2703"/>
    <x v="0"/>
    <x v="43"/>
    <x v="1"/>
    <s v="theater/spaces"/>
    <x v="3"/>
    <x v="1907"/>
    <x v="1"/>
    <x v="38"/>
    <x v="2703"/>
    <x v="2699"/>
    <x v="0"/>
  </r>
  <r>
    <x v="2704"/>
    <x v="2703"/>
    <x v="2702"/>
    <n v="19000"/>
    <x v="1288"/>
    <x v="3"/>
    <s v="US"/>
    <x v="0"/>
    <x v="2700"/>
    <x v="2704"/>
    <x v="0"/>
    <x v="63"/>
    <x v="1"/>
    <s v="theater/spaces"/>
    <x v="52"/>
    <x v="1908"/>
    <x v="1"/>
    <x v="38"/>
    <x v="2704"/>
    <x v="2700"/>
    <x v="0"/>
  </r>
  <r>
    <x v="2705"/>
    <x v="2704"/>
    <x v="2703"/>
    <n v="16500"/>
    <x v="1846"/>
    <x v="3"/>
    <s v="US"/>
    <x v="0"/>
    <x v="2701"/>
    <x v="2705"/>
    <x v="0"/>
    <x v="22"/>
    <x v="1"/>
    <s v="theater/spaces"/>
    <x v="57"/>
    <x v="1909"/>
    <x v="1"/>
    <x v="38"/>
    <x v="2705"/>
    <x v="2701"/>
    <x v="0"/>
  </r>
  <r>
    <x v="2706"/>
    <x v="2705"/>
    <x v="2704"/>
    <n v="35000"/>
    <x v="1847"/>
    <x v="0"/>
    <s v="US"/>
    <x v="0"/>
    <x v="2702"/>
    <x v="2706"/>
    <x v="1"/>
    <x v="40"/>
    <x v="0"/>
    <s v="theater/spaces"/>
    <x v="20"/>
    <x v="1910"/>
    <x v="1"/>
    <x v="38"/>
    <x v="2706"/>
    <x v="2702"/>
    <x v="0"/>
  </r>
  <r>
    <x v="2707"/>
    <x v="2706"/>
    <x v="2705"/>
    <n v="8000"/>
    <x v="1848"/>
    <x v="0"/>
    <s v="US"/>
    <x v="0"/>
    <x v="2703"/>
    <x v="2707"/>
    <x v="1"/>
    <x v="476"/>
    <x v="0"/>
    <s v="theater/spaces"/>
    <x v="345"/>
    <x v="423"/>
    <x v="1"/>
    <x v="38"/>
    <x v="2707"/>
    <x v="2703"/>
    <x v="0"/>
  </r>
  <r>
    <x v="2708"/>
    <x v="2707"/>
    <x v="2706"/>
    <n v="20000"/>
    <x v="1849"/>
    <x v="0"/>
    <s v="GB"/>
    <x v="1"/>
    <x v="2704"/>
    <x v="2708"/>
    <x v="1"/>
    <x v="477"/>
    <x v="0"/>
    <s v="theater/spaces"/>
    <x v="145"/>
    <x v="1911"/>
    <x v="1"/>
    <x v="38"/>
    <x v="2708"/>
    <x v="2704"/>
    <x v="0"/>
  </r>
  <r>
    <x v="2709"/>
    <x v="2708"/>
    <x v="2707"/>
    <n v="50000"/>
    <x v="1850"/>
    <x v="0"/>
    <s v="US"/>
    <x v="0"/>
    <x v="2705"/>
    <x v="2709"/>
    <x v="1"/>
    <x v="478"/>
    <x v="0"/>
    <s v="theater/spaces"/>
    <x v="21"/>
    <x v="1912"/>
    <x v="1"/>
    <x v="38"/>
    <x v="2709"/>
    <x v="2705"/>
    <x v="0"/>
  </r>
  <r>
    <x v="2710"/>
    <x v="2709"/>
    <x v="2708"/>
    <n v="60000"/>
    <x v="1851"/>
    <x v="0"/>
    <s v="US"/>
    <x v="0"/>
    <x v="2706"/>
    <x v="2710"/>
    <x v="1"/>
    <x v="479"/>
    <x v="0"/>
    <s v="theater/spaces"/>
    <x v="224"/>
    <x v="1913"/>
    <x v="1"/>
    <x v="38"/>
    <x v="2710"/>
    <x v="2706"/>
    <x v="0"/>
  </r>
  <r>
    <x v="2711"/>
    <x v="2710"/>
    <x v="2709"/>
    <n v="3910"/>
    <x v="1852"/>
    <x v="0"/>
    <s v="GB"/>
    <x v="1"/>
    <x v="2707"/>
    <x v="2711"/>
    <x v="1"/>
    <x v="196"/>
    <x v="0"/>
    <s v="theater/spaces"/>
    <x v="7"/>
    <x v="1914"/>
    <x v="1"/>
    <x v="38"/>
    <x v="2711"/>
    <x v="2707"/>
    <x v="0"/>
  </r>
  <r>
    <x v="2712"/>
    <x v="2711"/>
    <x v="2710"/>
    <n v="5500"/>
    <x v="1853"/>
    <x v="0"/>
    <s v="US"/>
    <x v="0"/>
    <x v="2708"/>
    <x v="2712"/>
    <x v="1"/>
    <x v="235"/>
    <x v="0"/>
    <s v="theater/spaces"/>
    <x v="26"/>
    <x v="1915"/>
    <x v="1"/>
    <x v="38"/>
    <x v="2712"/>
    <x v="2708"/>
    <x v="0"/>
  </r>
  <r>
    <x v="2713"/>
    <x v="2712"/>
    <x v="2711"/>
    <n v="150000"/>
    <x v="1854"/>
    <x v="0"/>
    <s v="US"/>
    <x v="0"/>
    <x v="2709"/>
    <x v="2713"/>
    <x v="1"/>
    <x v="480"/>
    <x v="0"/>
    <s v="theater/spaces"/>
    <x v="21"/>
    <x v="1694"/>
    <x v="1"/>
    <x v="38"/>
    <x v="2713"/>
    <x v="2709"/>
    <x v="0"/>
  </r>
  <r>
    <x v="2714"/>
    <x v="2713"/>
    <x v="2712"/>
    <n v="25000"/>
    <x v="1855"/>
    <x v="0"/>
    <s v="US"/>
    <x v="0"/>
    <x v="2710"/>
    <x v="2714"/>
    <x v="1"/>
    <x v="120"/>
    <x v="0"/>
    <s v="theater/spaces"/>
    <x v="31"/>
    <x v="1916"/>
    <x v="1"/>
    <x v="38"/>
    <x v="2714"/>
    <x v="2710"/>
    <x v="0"/>
  </r>
  <r>
    <x v="2715"/>
    <x v="2714"/>
    <x v="2713"/>
    <n v="12000"/>
    <x v="1856"/>
    <x v="0"/>
    <s v="US"/>
    <x v="0"/>
    <x v="2711"/>
    <x v="2715"/>
    <x v="1"/>
    <x v="481"/>
    <x v="0"/>
    <s v="theater/spaces"/>
    <x v="213"/>
    <x v="1917"/>
    <x v="1"/>
    <x v="38"/>
    <x v="2715"/>
    <x v="2711"/>
    <x v="0"/>
  </r>
  <r>
    <x v="2716"/>
    <x v="2715"/>
    <x v="2714"/>
    <n v="10000"/>
    <x v="1857"/>
    <x v="0"/>
    <s v="DE"/>
    <x v="3"/>
    <x v="2712"/>
    <x v="2716"/>
    <x v="1"/>
    <x v="482"/>
    <x v="0"/>
    <s v="theater/spaces"/>
    <x v="28"/>
    <x v="1085"/>
    <x v="1"/>
    <x v="38"/>
    <x v="2716"/>
    <x v="2712"/>
    <x v="0"/>
  </r>
  <r>
    <x v="2717"/>
    <x v="2716"/>
    <x v="2715"/>
    <n v="25000"/>
    <x v="1858"/>
    <x v="0"/>
    <s v="US"/>
    <x v="0"/>
    <x v="2713"/>
    <x v="2717"/>
    <x v="1"/>
    <x v="166"/>
    <x v="0"/>
    <s v="theater/spaces"/>
    <x v="28"/>
    <x v="1918"/>
    <x v="1"/>
    <x v="38"/>
    <x v="2717"/>
    <x v="2713"/>
    <x v="0"/>
  </r>
  <r>
    <x v="2718"/>
    <x v="2717"/>
    <x v="2716"/>
    <n v="18000"/>
    <x v="1859"/>
    <x v="0"/>
    <s v="US"/>
    <x v="0"/>
    <x v="2714"/>
    <x v="2718"/>
    <x v="1"/>
    <x v="265"/>
    <x v="0"/>
    <s v="theater/spaces"/>
    <x v="3"/>
    <x v="1919"/>
    <x v="1"/>
    <x v="38"/>
    <x v="2718"/>
    <x v="2714"/>
    <x v="0"/>
  </r>
  <r>
    <x v="2719"/>
    <x v="2718"/>
    <x v="2717"/>
    <n v="6000"/>
    <x v="1860"/>
    <x v="0"/>
    <s v="US"/>
    <x v="0"/>
    <x v="2715"/>
    <x v="2719"/>
    <x v="0"/>
    <x v="50"/>
    <x v="0"/>
    <s v="theater/spaces"/>
    <x v="15"/>
    <x v="1920"/>
    <x v="1"/>
    <x v="38"/>
    <x v="2719"/>
    <x v="2715"/>
    <x v="0"/>
  </r>
  <r>
    <x v="2720"/>
    <x v="2719"/>
    <x v="2718"/>
    <n v="25000"/>
    <x v="1861"/>
    <x v="0"/>
    <s v="US"/>
    <x v="0"/>
    <x v="2716"/>
    <x v="2720"/>
    <x v="0"/>
    <x v="210"/>
    <x v="0"/>
    <s v="theater/spaces"/>
    <x v="90"/>
    <x v="1921"/>
    <x v="1"/>
    <x v="38"/>
    <x v="2720"/>
    <x v="2716"/>
    <x v="0"/>
  </r>
  <r>
    <x v="2721"/>
    <x v="2720"/>
    <x v="2719"/>
    <n v="750"/>
    <x v="1862"/>
    <x v="0"/>
    <s v="GB"/>
    <x v="1"/>
    <x v="2717"/>
    <x v="2721"/>
    <x v="0"/>
    <x v="314"/>
    <x v="0"/>
    <s v="technology/hardware"/>
    <x v="346"/>
    <x v="291"/>
    <x v="2"/>
    <x v="30"/>
    <x v="2721"/>
    <x v="2717"/>
    <x v="0"/>
  </r>
  <r>
    <x v="2722"/>
    <x v="2721"/>
    <x v="2720"/>
    <n v="5000"/>
    <x v="1863"/>
    <x v="0"/>
    <s v="US"/>
    <x v="0"/>
    <x v="2718"/>
    <x v="2722"/>
    <x v="0"/>
    <x v="333"/>
    <x v="0"/>
    <s v="technology/hardware"/>
    <x v="169"/>
    <x v="1922"/>
    <x v="2"/>
    <x v="30"/>
    <x v="2722"/>
    <x v="2718"/>
    <x v="0"/>
  </r>
  <r>
    <x v="2723"/>
    <x v="2722"/>
    <x v="2721"/>
    <n v="12000"/>
    <x v="1864"/>
    <x v="0"/>
    <s v="US"/>
    <x v="0"/>
    <x v="2719"/>
    <x v="2723"/>
    <x v="0"/>
    <x v="282"/>
    <x v="0"/>
    <s v="technology/hardware"/>
    <x v="49"/>
    <x v="1923"/>
    <x v="2"/>
    <x v="30"/>
    <x v="2723"/>
    <x v="2719"/>
    <x v="0"/>
  </r>
  <r>
    <x v="2724"/>
    <x v="2723"/>
    <x v="2722"/>
    <n v="2468"/>
    <x v="1865"/>
    <x v="0"/>
    <s v="GB"/>
    <x v="1"/>
    <x v="2720"/>
    <x v="2724"/>
    <x v="0"/>
    <x v="483"/>
    <x v="0"/>
    <s v="technology/hardware"/>
    <x v="347"/>
    <x v="1924"/>
    <x v="2"/>
    <x v="30"/>
    <x v="2724"/>
    <x v="2720"/>
    <x v="0"/>
  </r>
  <r>
    <x v="2725"/>
    <x v="2724"/>
    <x v="2723"/>
    <n v="40000"/>
    <x v="1866"/>
    <x v="0"/>
    <s v="CA"/>
    <x v="5"/>
    <x v="2721"/>
    <x v="2725"/>
    <x v="0"/>
    <x v="116"/>
    <x v="0"/>
    <s v="technology/hardware"/>
    <x v="14"/>
    <x v="1925"/>
    <x v="2"/>
    <x v="30"/>
    <x v="2725"/>
    <x v="2721"/>
    <x v="0"/>
  </r>
  <r>
    <x v="2726"/>
    <x v="2725"/>
    <x v="2724"/>
    <n v="100000"/>
    <x v="1867"/>
    <x v="0"/>
    <s v="US"/>
    <x v="0"/>
    <x v="2722"/>
    <x v="2726"/>
    <x v="0"/>
    <x v="442"/>
    <x v="0"/>
    <s v="technology/hardware"/>
    <x v="6"/>
    <x v="1926"/>
    <x v="2"/>
    <x v="30"/>
    <x v="2726"/>
    <x v="2722"/>
    <x v="0"/>
  </r>
  <r>
    <x v="2727"/>
    <x v="2726"/>
    <x v="2725"/>
    <n v="10000"/>
    <x v="1868"/>
    <x v="0"/>
    <s v="US"/>
    <x v="0"/>
    <x v="2723"/>
    <x v="2727"/>
    <x v="0"/>
    <x v="484"/>
    <x v="0"/>
    <s v="technology/hardware"/>
    <x v="348"/>
    <x v="1927"/>
    <x v="2"/>
    <x v="30"/>
    <x v="2727"/>
    <x v="2723"/>
    <x v="0"/>
  </r>
  <r>
    <x v="2728"/>
    <x v="2727"/>
    <x v="2726"/>
    <n v="15000"/>
    <x v="1869"/>
    <x v="0"/>
    <s v="US"/>
    <x v="0"/>
    <x v="2724"/>
    <x v="2728"/>
    <x v="0"/>
    <x v="413"/>
    <x v="0"/>
    <s v="technology/hardware"/>
    <x v="180"/>
    <x v="1928"/>
    <x v="2"/>
    <x v="30"/>
    <x v="2728"/>
    <x v="2724"/>
    <x v="0"/>
  </r>
  <r>
    <x v="2729"/>
    <x v="2728"/>
    <x v="2727"/>
    <n v="7500"/>
    <x v="1870"/>
    <x v="0"/>
    <s v="US"/>
    <x v="0"/>
    <x v="2725"/>
    <x v="2729"/>
    <x v="0"/>
    <x v="23"/>
    <x v="0"/>
    <s v="technology/hardware"/>
    <x v="3"/>
    <x v="1929"/>
    <x v="2"/>
    <x v="30"/>
    <x v="2729"/>
    <x v="2725"/>
    <x v="0"/>
  </r>
  <r>
    <x v="2730"/>
    <x v="2729"/>
    <x v="2728"/>
    <n v="27000"/>
    <x v="1871"/>
    <x v="0"/>
    <s v="US"/>
    <x v="0"/>
    <x v="2726"/>
    <x v="2730"/>
    <x v="0"/>
    <x v="345"/>
    <x v="0"/>
    <s v="technology/hardware"/>
    <x v="106"/>
    <x v="1810"/>
    <x v="2"/>
    <x v="30"/>
    <x v="2730"/>
    <x v="2726"/>
    <x v="0"/>
  </r>
  <r>
    <x v="2731"/>
    <x v="2730"/>
    <x v="2729"/>
    <n v="30000"/>
    <x v="1872"/>
    <x v="0"/>
    <s v="US"/>
    <x v="0"/>
    <x v="2727"/>
    <x v="2731"/>
    <x v="0"/>
    <x v="77"/>
    <x v="0"/>
    <s v="technology/hardware"/>
    <x v="3"/>
    <x v="1930"/>
    <x v="2"/>
    <x v="30"/>
    <x v="2731"/>
    <x v="2727"/>
    <x v="0"/>
  </r>
  <r>
    <x v="2732"/>
    <x v="2731"/>
    <x v="2730"/>
    <n v="12000"/>
    <x v="1873"/>
    <x v="0"/>
    <s v="US"/>
    <x v="0"/>
    <x v="2728"/>
    <x v="2732"/>
    <x v="0"/>
    <x v="96"/>
    <x v="0"/>
    <s v="technology/hardware"/>
    <x v="90"/>
    <x v="1931"/>
    <x v="2"/>
    <x v="30"/>
    <x v="2732"/>
    <x v="2728"/>
    <x v="0"/>
  </r>
  <r>
    <x v="2733"/>
    <x v="2732"/>
    <x v="2731"/>
    <n v="50000"/>
    <x v="1874"/>
    <x v="0"/>
    <s v="US"/>
    <x v="0"/>
    <x v="2729"/>
    <x v="2733"/>
    <x v="0"/>
    <x v="46"/>
    <x v="0"/>
    <s v="technology/hardware"/>
    <x v="29"/>
    <x v="1932"/>
    <x v="2"/>
    <x v="30"/>
    <x v="2733"/>
    <x v="2729"/>
    <x v="0"/>
  </r>
  <r>
    <x v="2734"/>
    <x v="2733"/>
    <x v="2732"/>
    <n v="1"/>
    <x v="1875"/>
    <x v="0"/>
    <s v="US"/>
    <x v="0"/>
    <x v="2730"/>
    <x v="2734"/>
    <x v="0"/>
    <x v="430"/>
    <x v="0"/>
    <s v="technology/hardware"/>
    <x v="349"/>
    <x v="1933"/>
    <x v="2"/>
    <x v="30"/>
    <x v="2734"/>
    <x v="2730"/>
    <x v="0"/>
  </r>
  <r>
    <x v="2735"/>
    <x v="2734"/>
    <x v="2733"/>
    <n v="750"/>
    <x v="1876"/>
    <x v="0"/>
    <s v="GB"/>
    <x v="1"/>
    <x v="2731"/>
    <x v="2735"/>
    <x v="0"/>
    <x v="485"/>
    <x v="0"/>
    <s v="technology/hardware"/>
    <x v="350"/>
    <x v="1934"/>
    <x v="2"/>
    <x v="30"/>
    <x v="2735"/>
    <x v="2731"/>
    <x v="0"/>
  </r>
  <r>
    <x v="2736"/>
    <x v="2735"/>
    <x v="2734"/>
    <n v="8000"/>
    <x v="1877"/>
    <x v="0"/>
    <s v="CA"/>
    <x v="5"/>
    <x v="2732"/>
    <x v="2736"/>
    <x v="0"/>
    <x v="6"/>
    <x v="0"/>
    <s v="technology/hardware"/>
    <x v="4"/>
    <x v="1935"/>
    <x v="2"/>
    <x v="30"/>
    <x v="2736"/>
    <x v="2732"/>
    <x v="0"/>
  </r>
  <r>
    <x v="2737"/>
    <x v="2736"/>
    <x v="2735"/>
    <n v="30000"/>
    <x v="1878"/>
    <x v="0"/>
    <s v="US"/>
    <x v="0"/>
    <x v="2733"/>
    <x v="2737"/>
    <x v="0"/>
    <x v="231"/>
    <x v="0"/>
    <s v="technology/hardware"/>
    <x v="351"/>
    <x v="1936"/>
    <x v="2"/>
    <x v="30"/>
    <x v="2737"/>
    <x v="2733"/>
    <x v="0"/>
  </r>
  <r>
    <x v="2738"/>
    <x v="2737"/>
    <x v="2736"/>
    <n v="5000"/>
    <x v="1879"/>
    <x v="0"/>
    <s v="US"/>
    <x v="0"/>
    <x v="2734"/>
    <x v="2738"/>
    <x v="0"/>
    <x v="41"/>
    <x v="0"/>
    <s v="technology/hardware"/>
    <x v="34"/>
    <x v="1937"/>
    <x v="2"/>
    <x v="30"/>
    <x v="2738"/>
    <x v="2734"/>
    <x v="0"/>
  </r>
  <r>
    <x v="2739"/>
    <x v="2738"/>
    <x v="2737"/>
    <n v="1100"/>
    <x v="1880"/>
    <x v="0"/>
    <s v="GB"/>
    <x v="1"/>
    <x v="2735"/>
    <x v="2739"/>
    <x v="0"/>
    <x v="277"/>
    <x v="0"/>
    <s v="technology/hardware"/>
    <x v="352"/>
    <x v="1621"/>
    <x v="2"/>
    <x v="30"/>
    <x v="2739"/>
    <x v="2735"/>
    <x v="0"/>
  </r>
  <r>
    <x v="2740"/>
    <x v="2739"/>
    <x v="2738"/>
    <n v="300"/>
    <x v="622"/>
    <x v="0"/>
    <s v="US"/>
    <x v="0"/>
    <x v="2736"/>
    <x v="2740"/>
    <x v="0"/>
    <x v="57"/>
    <x v="0"/>
    <s v="technology/hardware"/>
    <x v="33"/>
    <x v="1938"/>
    <x v="2"/>
    <x v="30"/>
    <x v="2740"/>
    <x v="2736"/>
    <x v="0"/>
  </r>
  <r>
    <x v="2741"/>
    <x v="2740"/>
    <x v="2739"/>
    <n v="8000"/>
    <x v="428"/>
    <x v="2"/>
    <s v="US"/>
    <x v="0"/>
    <x v="2737"/>
    <x v="2741"/>
    <x v="0"/>
    <x v="80"/>
    <x v="1"/>
    <s v="publishing/children's books"/>
    <x v="50"/>
    <x v="435"/>
    <x v="3"/>
    <x v="39"/>
    <x v="2741"/>
    <x v="2737"/>
    <x v="0"/>
  </r>
  <r>
    <x v="2742"/>
    <x v="2741"/>
    <x v="2740"/>
    <n v="2500"/>
    <x v="1881"/>
    <x v="2"/>
    <s v="US"/>
    <x v="0"/>
    <x v="2738"/>
    <x v="2742"/>
    <x v="0"/>
    <x v="59"/>
    <x v="1"/>
    <s v="publishing/children's books"/>
    <x v="129"/>
    <x v="1939"/>
    <x v="3"/>
    <x v="39"/>
    <x v="2742"/>
    <x v="2738"/>
    <x v="0"/>
  </r>
  <r>
    <x v="2743"/>
    <x v="2742"/>
    <x v="2741"/>
    <n v="5999"/>
    <x v="117"/>
    <x v="2"/>
    <s v="US"/>
    <x v="0"/>
    <x v="2739"/>
    <x v="2743"/>
    <x v="0"/>
    <x v="78"/>
    <x v="1"/>
    <s v="publishing/children's books"/>
    <x v="50"/>
    <x v="121"/>
    <x v="3"/>
    <x v="39"/>
    <x v="2743"/>
    <x v="2739"/>
    <x v="0"/>
  </r>
  <r>
    <x v="2744"/>
    <x v="2743"/>
    <x v="2742"/>
    <n v="16000"/>
    <x v="1882"/>
    <x v="2"/>
    <s v="US"/>
    <x v="0"/>
    <x v="2740"/>
    <x v="2744"/>
    <x v="0"/>
    <x v="19"/>
    <x v="1"/>
    <s v="publishing/children's books"/>
    <x v="62"/>
    <x v="1940"/>
    <x v="3"/>
    <x v="39"/>
    <x v="2744"/>
    <x v="2740"/>
    <x v="0"/>
  </r>
  <r>
    <x v="2745"/>
    <x v="2744"/>
    <x v="2743"/>
    <n v="8000"/>
    <x v="1883"/>
    <x v="2"/>
    <s v="US"/>
    <x v="0"/>
    <x v="2741"/>
    <x v="2745"/>
    <x v="0"/>
    <x v="72"/>
    <x v="1"/>
    <s v="publishing/children's books"/>
    <x v="66"/>
    <x v="1941"/>
    <x v="3"/>
    <x v="39"/>
    <x v="2745"/>
    <x v="2741"/>
    <x v="0"/>
  </r>
  <r>
    <x v="2746"/>
    <x v="2745"/>
    <x v="2744"/>
    <n v="3000"/>
    <x v="1688"/>
    <x v="2"/>
    <s v="US"/>
    <x v="0"/>
    <x v="2742"/>
    <x v="2746"/>
    <x v="0"/>
    <x v="10"/>
    <x v="1"/>
    <s v="publishing/children's books"/>
    <x v="117"/>
    <x v="1281"/>
    <x v="3"/>
    <x v="39"/>
    <x v="2746"/>
    <x v="2742"/>
    <x v="0"/>
  </r>
  <r>
    <x v="2747"/>
    <x v="2746"/>
    <x v="2745"/>
    <n v="500"/>
    <x v="133"/>
    <x v="2"/>
    <s v="US"/>
    <x v="0"/>
    <x v="2743"/>
    <x v="2747"/>
    <x v="0"/>
    <x v="80"/>
    <x v="1"/>
    <s v="publishing/children's books"/>
    <x v="58"/>
    <x v="431"/>
    <x v="3"/>
    <x v="39"/>
    <x v="2747"/>
    <x v="2743"/>
    <x v="0"/>
  </r>
  <r>
    <x v="2748"/>
    <x v="2747"/>
    <x v="2746"/>
    <n v="5000"/>
    <x v="500"/>
    <x v="2"/>
    <s v="US"/>
    <x v="0"/>
    <x v="2744"/>
    <x v="2748"/>
    <x v="0"/>
    <x v="80"/>
    <x v="1"/>
    <s v="publishing/children's books"/>
    <x v="60"/>
    <x v="508"/>
    <x v="3"/>
    <x v="39"/>
    <x v="2748"/>
    <x v="2744"/>
    <x v="0"/>
  </r>
  <r>
    <x v="2749"/>
    <x v="2748"/>
    <x v="2747"/>
    <n v="10000"/>
    <x v="178"/>
    <x v="2"/>
    <s v="US"/>
    <x v="0"/>
    <x v="2745"/>
    <x v="2749"/>
    <x v="0"/>
    <x v="84"/>
    <x v="1"/>
    <s v="publishing/children's books"/>
    <x v="60"/>
    <x v="687"/>
    <x v="3"/>
    <x v="39"/>
    <x v="2749"/>
    <x v="2745"/>
    <x v="0"/>
  </r>
  <r>
    <x v="2750"/>
    <x v="2749"/>
    <x v="2748"/>
    <n v="1999"/>
    <x v="117"/>
    <x v="2"/>
    <s v="US"/>
    <x v="0"/>
    <x v="2746"/>
    <x v="2750"/>
    <x v="0"/>
    <x v="78"/>
    <x v="1"/>
    <s v="publishing/children's books"/>
    <x v="50"/>
    <x v="121"/>
    <x v="3"/>
    <x v="39"/>
    <x v="2750"/>
    <x v="2746"/>
    <x v="0"/>
  </r>
  <r>
    <x v="2751"/>
    <x v="2750"/>
    <x v="2749"/>
    <n v="3274"/>
    <x v="117"/>
    <x v="2"/>
    <s v="US"/>
    <x v="0"/>
    <x v="2747"/>
    <x v="2751"/>
    <x v="0"/>
    <x v="78"/>
    <x v="1"/>
    <s v="publishing/children's books"/>
    <x v="50"/>
    <x v="121"/>
    <x v="3"/>
    <x v="39"/>
    <x v="2751"/>
    <x v="2747"/>
    <x v="0"/>
  </r>
  <r>
    <x v="2752"/>
    <x v="2751"/>
    <x v="2750"/>
    <n v="4800"/>
    <x v="1100"/>
    <x v="2"/>
    <s v="US"/>
    <x v="0"/>
    <x v="2748"/>
    <x v="2752"/>
    <x v="0"/>
    <x v="25"/>
    <x v="1"/>
    <s v="publishing/children's books"/>
    <x v="57"/>
    <x v="1942"/>
    <x v="3"/>
    <x v="39"/>
    <x v="2752"/>
    <x v="2748"/>
    <x v="0"/>
  </r>
  <r>
    <x v="2753"/>
    <x v="2752"/>
    <x v="2751"/>
    <n v="2000"/>
    <x v="163"/>
    <x v="2"/>
    <s v="US"/>
    <x v="0"/>
    <x v="2749"/>
    <x v="2753"/>
    <x v="0"/>
    <x v="22"/>
    <x v="1"/>
    <s v="publishing/children's books"/>
    <x v="118"/>
    <x v="125"/>
    <x v="3"/>
    <x v="39"/>
    <x v="2753"/>
    <x v="2749"/>
    <x v="0"/>
  </r>
  <r>
    <x v="2754"/>
    <x v="2753"/>
    <x v="2752"/>
    <n v="10000"/>
    <x v="117"/>
    <x v="2"/>
    <s v="US"/>
    <x v="0"/>
    <x v="2750"/>
    <x v="2754"/>
    <x v="0"/>
    <x v="78"/>
    <x v="1"/>
    <s v="publishing/children's books"/>
    <x v="50"/>
    <x v="121"/>
    <x v="3"/>
    <x v="39"/>
    <x v="2754"/>
    <x v="2750"/>
    <x v="0"/>
  </r>
  <r>
    <x v="2755"/>
    <x v="2754"/>
    <x v="2753"/>
    <n v="500"/>
    <x v="92"/>
    <x v="2"/>
    <s v="IE"/>
    <x v="3"/>
    <x v="2751"/>
    <x v="2755"/>
    <x v="0"/>
    <x v="41"/>
    <x v="1"/>
    <s v="publishing/children's books"/>
    <x v="221"/>
    <x v="1943"/>
    <x v="3"/>
    <x v="39"/>
    <x v="2755"/>
    <x v="2751"/>
    <x v="0"/>
  </r>
  <r>
    <x v="2756"/>
    <x v="2755"/>
    <x v="2754"/>
    <n v="10000"/>
    <x v="1884"/>
    <x v="2"/>
    <s v="US"/>
    <x v="0"/>
    <x v="2752"/>
    <x v="2756"/>
    <x v="0"/>
    <x v="51"/>
    <x v="1"/>
    <s v="publishing/children's books"/>
    <x v="54"/>
    <x v="1944"/>
    <x v="3"/>
    <x v="39"/>
    <x v="2756"/>
    <x v="2752"/>
    <x v="0"/>
  </r>
  <r>
    <x v="2757"/>
    <x v="2756"/>
    <x v="2755"/>
    <n v="1500"/>
    <x v="115"/>
    <x v="2"/>
    <s v="US"/>
    <x v="0"/>
    <x v="2753"/>
    <x v="2757"/>
    <x v="0"/>
    <x v="84"/>
    <x v="1"/>
    <s v="publishing/children's books"/>
    <x v="60"/>
    <x v="144"/>
    <x v="3"/>
    <x v="39"/>
    <x v="2757"/>
    <x v="2753"/>
    <x v="0"/>
  </r>
  <r>
    <x v="2758"/>
    <x v="2757"/>
    <x v="2756"/>
    <n v="2000"/>
    <x v="731"/>
    <x v="2"/>
    <s v="AU"/>
    <x v="2"/>
    <x v="2754"/>
    <x v="2758"/>
    <x v="0"/>
    <x v="79"/>
    <x v="1"/>
    <s v="publishing/children's books"/>
    <x v="81"/>
    <x v="492"/>
    <x v="3"/>
    <x v="39"/>
    <x v="2758"/>
    <x v="2754"/>
    <x v="0"/>
  </r>
  <r>
    <x v="2759"/>
    <x v="2758"/>
    <x v="2757"/>
    <n v="1000"/>
    <x v="522"/>
    <x v="2"/>
    <s v="AU"/>
    <x v="2"/>
    <x v="2755"/>
    <x v="2759"/>
    <x v="0"/>
    <x v="84"/>
    <x v="1"/>
    <s v="publishing/children's books"/>
    <x v="57"/>
    <x v="1780"/>
    <x v="3"/>
    <x v="39"/>
    <x v="2759"/>
    <x v="2755"/>
    <x v="0"/>
  </r>
  <r>
    <x v="2760"/>
    <x v="2759"/>
    <x v="2758"/>
    <n v="5000"/>
    <x v="117"/>
    <x v="2"/>
    <s v="GB"/>
    <x v="1"/>
    <x v="2756"/>
    <x v="2760"/>
    <x v="0"/>
    <x v="78"/>
    <x v="1"/>
    <s v="publishing/children's books"/>
    <x v="50"/>
    <x v="121"/>
    <x v="3"/>
    <x v="39"/>
    <x v="2760"/>
    <x v="2756"/>
    <x v="0"/>
  </r>
  <r>
    <x v="2761"/>
    <x v="2760"/>
    <x v="2759"/>
    <n v="5000"/>
    <x v="1275"/>
    <x v="2"/>
    <s v="US"/>
    <x v="0"/>
    <x v="2757"/>
    <x v="2761"/>
    <x v="0"/>
    <x v="80"/>
    <x v="1"/>
    <s v="publishing/children's books"/>
    <x v="60"/>
    <x v="373"/>
    <x v="3"/>
    <x v="39"/>
    <x v="2761"/>
    <x v="2757"/>
    <x v="0"/>
  </r>
  <r>
    <x v="2762"/>
    <x v="2761"/>
    <x v="2760"/>
    <n v="3250"/>
    <x v="379"/>
    <x v="2"/>
    <s v="US"/>
    <x v="0"/>
    <x v="2758"/>
    <x v="2762"/>
    <x v="0"/>
    <x v="29"/>
    <x v="1"/>
    <s v="publishing/children's books"/>
    <x v="60"/>
    <x v="380"/>
    <x v="3"/>
    <x v="39"/>
    <x v="2762"/>
    <x v="2758"/>
    <x v="0"/>
  </r>
  <r>
    <x v="2763"/>
    <x v="2762"/>
    <x v="2761"/>
    <n v="39400"/>
    <x v="456"/>
    <x v="2"/>
    <s v="US"/>
    <x v="0"/>
    <x v="2759"/>
    <x v="2763"/>
    <x v="0"/>
    <x v="83"/>
    <x v="1"/>
    <s v="publishing/children's books"/>
    <x v="50"/>
    <x v="179"/>
    <x v="3"/>
    <x v="39"/>
    <x v="2763"/>
    <x v="2759"/>
    <x v="0"/>
  </r>
  <r>
    <x v="2764"/>
    <x v="2763"/>
    <x v="2762"/>
    <n v="4000"/>
    <x v="372"/>
    <x v="2"/>
    <s v="US"/>
    <x v="0"/>
    <x v="2760"/>
    <x v="2764"/>
    <x v="0"/>
    <x v="80"/>
    <x v="1"/>
    <s v="publishing/children's books"/>
    <x v="60"/>
    <x v="784"/>
    <x v="3"/>
    <x v="39"/>
    <x v="2764"/>
    <x v="2760"/>
    <x v="0"/>
  </r>
  <r>
    <x v="2765"/>
    <x v="2764"/>
    <x v="2763"/>
    <n v="4000"/>
    <x v="117"/>
    <x v="2"/>
    <s v="US"/>
    <x v="0"/>
    <x v="2761"/>
    <x v="2765"/>
    <x v="0"/>
    <x v="78"/>
    <x v="1"/>
    <s v="publishing/children's books"/>
    <x v="50"/>
    <x v="121"/>
    <x v="3"/>
    <x v="39"/>
    <x v="2765"/>
    <x v="2761"/>
    <x v="0"/>
  </r>
  <r>
    <x v="2766"/>
    <x v="2765"/>
    <x v="2764"/>
    <n v="5000"/>
    <x v="173"/>
    <x v="2"/>
    <s v="US"/>
    <x v="0"/>
    <x v="2762"/>
    <x v="2766"/>
    <x v="0"/>
    <x v="80"/>
    <x v="1"/>
    <s v="publishing/children's books"/>
    <x v="53"/>
    <x v="380"/>
    <x v="3"/>
    <x v="39"/>
    <x v="2766"/>
    <x v="2762"/>
    <x v="0"/>
  </r>
  <r>
    <x v="2767"/>
    <x v="2766"/>
    <x v="2765"/>
    <n v="4000"/>
    <x v="1172"/>
    <x v="2"/>
    <s v="CA"/>
    <x v="5"/>
    <x v="2763"/>
    <x v="2767"/>
    <x v="0"/>
    <x v="83"/>
    <x v="1"/>
    <s v="publishing/children's books"/>
    <x v="60"/>
    <x v="1945"/>
    <x v="3"/>
    <x v="39"/>
    <x v="2767"/>
    <x v="2763"/>
    <x v="0"/>
  </r>
  <r>
    <x v="2768"/>
    <x v="2767"/>
    <x v="2766"/>
    <n v="7000"/>
    <x v="1885"/>
    <x v="2"/>
    <s v="US"/>
    <x v="0"/>
    <x v="2764"/>
    <x v="2768"/>
    <x v="0"/>
    <x v="69"/>
    <x v="1"/>
    <s v="publishing/children's books"/>
    <x v="51"/>
    <x v="1946"/>
    <x v="3"/>
    <x v="39"/>
    <x v="2768"/>
    <x v="2764"/>
    <x v="0"/>
  </r>
  <r>
    <x v="2769"/>
    <x v="2768"/>
    <x v="2767"/>
    <n v="800"/>
    <x v="369"/>
    <x v="2"/>
    <s v="GB"/>
    <x v="1"/>
    <x v="2765"/>
    <x v="2769"/>
    <x v="0"/>
    <x v="84"/>
    <x v="1"/>
    <s v="publishing/children's books"/>
    <x v="50"/>
    <x v="120"/>
    <x v="3"/>
    <x v="39"/>
    <x v="2769"/>
    <x v="2765"/>
    <x v="0"/>
  </r>
  <r>
    <x v="2770"/>
    <x v="2769"/>
    <x v="2768"/>
    <n v="20000"/>
    <x v="1886"/>
    <x v="2"/>
    <s v="US"/>
    <x v="0"/>
    <x v="2766"/>
    <x v="2770"/>
    <x v="0"/>
    <x v="51"/>
    <x v="1"/>
    <s v="publishing/children's books"/>
    <x v="54"/>
    <x v="640"/>
    <x v="3"/>
    <x v="39"/>
    <x v="2770"/>
    <x v="2766"/>
    <x v="0"/>
  </r>
  <r>
    <x v="2771"/>
    <x v="2770"/>
    <x v="2769"/>
    <n v="19980"/>
    <x v="117"/>
    <x v="2"/>
    <s v="US"/>
    <x v="0"/>
    <x v="2767"/>
    <x v="2771"/>
    <x v="0"/>
    <x v="78"/>
    <x v="1"/>
    <s v="publishing/children's books"/>
    <x v="50"/>
    <x v="121"/>
    <x v="3"/>
    <x v="39"/>
    <x v="2771"/>
    <x v="2767"/>
    <x v="0"/>
  </r>
  <r>
    <x v="2772"/>
    <x v="2771"/>
    <x v="2770"/>
    <n v="8000"/>
    <x v="117"/>
    <x v="2"/>
    <s v="US"/>
    <x v="0"/>
    <x v="2768"/>
    <x v="2772"/>
    <x v="0"/>
    <x v="78"/>
    <x v="1"/>
    <s v="publishing/children's books"/>
    <x v="50"/>
    <x v="121"/>
    <x v="3"/>
    <x v="39"/>
    <x v="2772"/>
    <x v="2768"/>
    <x v="0"/>
  </r>
  <r>
    <x v="2773"/>
    <x v="2772"/>
    <x v="2771"/>
    <n v="530"/>
    <x v="116"/>
    <x v="2"/>
    <s v="CA"/>
    <x v="5"/>
    <x v="2769"/>
    <x v="2773"/>
    <x v="0"/>
    <x v="29"/>
    <x v="1"/>
    <s v="publishing/children's books"/>
    <x v="50"/>
    <x v="120"/>
    <x v="3"/>
    <x v="39"/>
    <x v="2773"/>
    <x v="2769"/>
    <x v="0"/>
  </r>
  <r>
    <x v="2774"/>
    <x v="2773"/>
    <x v="2772"/>
    <n v="4000"/>
    <x v="365"/>
    <x v="2"/>
    <s v="US"/>
    <x v="0"/>
    <x v="2770"/>
    <x v="2774"/>
    <x v="0"/>
    <x v="62"/>
    <x v="1"/>
    <s v="publishing/children's books"/>
    <x v="51"/>
    <x v="1947"/>
    <x v="3"/>
    <x v="39"/>
    <x v="2774"/>
    <x v="2770"/>
    <x v="0"/>
  </r>
  <r>
    <x v="2775"/>
    <x v="2774"/>
    <x v="2773"/>
    <n v="5000"/>
    <x v="403"/>
    <x v="2"/>
    <s v="US"/>
    <x v="0"/>
    <x v="2771"/>
    <x v="2775"/>
    <x v="0"/>
    <x v="84"/>
    <x v="1"/>
    <s v="publishing/children's books"/>
    <x v="56"/>
    <x v="753"/>
    <x v="3"/>
    <x v="39"/>
    <x v="2775"/>
    <x v="2771"/>
    <x v="0"/>
  </r>
  <r>
    <x v="2776"/>
    <x v="2775"/>
    <x v="2774"/>
    <n v="21000"/>
    <x v="1308"/>
    <x v="2"/>
    <s v="US"/>
    <x v="0"/>
    <x v="2772"/>
    <x v="2776"/>
    <x v="0"/>
    <x v="17"/>
    <x v="1"/>
    <s v="publishing/children's books"/>
    <x v="59"/>
    <x v="1948"/>
    <x v="3"/>
    <x v="39"/>
    <x v="2776"/>
    <x v="2772"/>
    <x v="0"/>
  </r>
  <r>
    <x v="2777"/>
    <x v="2776"/>
    <x v="2775"/>
    <n v="3000"/>
    <x v="115"/>
    <x v="2"/>
    <s v="US"/>
    <x v="0"/>
    <x v="2773"/>
    <x v="2777"/>
    <x v="0"/>
    <x v="29"/>
    <x v="1"/>
    <s v="publishing/children's books"/>
    <x v="50"/>
    <x v="119"/>
    <x v="3"/>
    <x v="39"/>
    <x v="2777"/>
    <x v="2773"/>
    <x v="0"/>
  </r>
  <r>
    <x v="2778"/>
    <x v="2777"/>
    <x v="2776"/>
    <n v="5500"/>
    <x v="1166"/>
    <x v="2"/>
    <s v="US"/>
    <x v="0"/>
    <x v="2774"/>
    <x v="2778"/>
    <x v="0"/>
    <x v="41"/>
    <x v="1"/>
    <s v="publishing/children's books"/>
    <x v="73"/>
    <x v="1949"/>
    <x v="3"/>
    <x v="39"/>
    <x v="2778"/>
    <x v="2774"/>
    <x v="0"/>
  </r>
  <r>
    <x v="2779"/>
    <x v="2778"/>
    <x v="2777"/>
    <n v="2500"/>
    <x v="500"/>
    <x v="2"/>
    <s v="US"/>
    <x v="0"/>
    <x v="2775"/>
    <x v="2779"/>
    <x v="0"/>
    <x v="29"/>
    <x v="1"/>
    <s v="publishing/children's books"/>
    <x v="53"/>
    <x v="444"/>
    <x v="3"/>
    <x v="39"/>
    <x v="2779"/>
    <x v="2775"/>
    <x v="0"/>
  </r>
  <r>
    <x v="2780"/>
    <x v="2779"/>
    <x v="2778"/>
    <n v="100000"/>
    <x v="117"/>
    <x v="2"/>
    <s v="IT"/>
    <x v="3"/>
    <x v="2776"/>
    <x v="2780"/>
    <x v="0"/>
    <x v="78"/>
    <x v="1"/>
    <s v="publishing/children's books"/>
    <x v="50"/>
    <x v="121"/>
    <x v="3"/>
    <x v="39"/>
    <x v="2780"/>
    <x v="2776"/>
    <x v="0"/>
  </r>
  <r>
    <x v="2781"/>
    <x v="2780"/>
    <x v="2779"/>
    <n v="1250"/>
    <x v="1887"/>
    <x v="0"/>
    <s v="US"/>
    <x v="0"/>
    <x v="2777"/>
    <x v="2781"/>
    <x v="0"/>
    <x v="33"/>
    <x v="0"/>
    <s v="theater/plays"/>
    <x v="2"/>
    <x v="1192"/>
    <x v="1"/>
    <x v="6"/>
    <x v="2781"/>
    <x v="2777"/>
    <x v="0"/>
  </r>
  <r>
    <x v="2782"/>
    <x v="2781"/>
    <x v="2780"/>
    <n v="1000"/>
    <x v="647"/>
    <x v="0"/>
    <s v="US"/>
    <x v="0"/>
    <x v="2778"/>
    <x v="2782"/>
    <x v="0"/>
    <x v="59"/>
    <x v="0"/>
    <s v="theater/plays"/>
    <x v="28"/>
    <x v="583"/>
    <x v="1"/>
    <x v="6"/>
    <x v="2782"/>
    <x v="2778"/>
    <x v="0"/>
  </r>
  <r>
    <x v="2783"/>
    <x v="2782"/>
    <x v="2781"/>
    <n v="1000"/>
    <x v="1288"/>
    <x v="0"/>
    <s v="GB"/>
    <x v="1"/>
    <x v="2779"/>
    <x v="2783"/>
    <x v="0"/>
    <x v="42"/>
    <x v="0"/>
    <s v="theater/plays"/>
    <x v="41"/>
    <x v="1950"/>
    <x v="1"/>
    <x v="6"/>
    <x v="2783"/>
    <x v="2779"/>
    <x v="0"/>
  </r>
  <r>
    <x v="2784"/>
    <x v="2783"/>
    <x v="2782"/>
    <n v="6000"/>
    <x v="583"/>
    <x v="0"/>
    <s v="US"/>
    <x v="0"/>
    <x v="2780"/>
    <x v="2784"/>
    <x v="0"/>
    <x v="52"/>
    <x v="0"/>
    <s v="theater/plays"/>
    <x v="17"/>
    <x v="1951"/>
    <x v="1"/>
    <x v="6"/>
    <x v="2784"/>
    <x v="2780"/>
    <x v="0"/>
  </r>
  <r>
    <x v="2785"/>
    <x v="2784"/>
    <x v="2783"/>
    <n v="5000"/>
    <x v="1888"/>
    <x v="0"/>
    <s v="US"/>
    <x v="0"/>
    <x v="2781"/>
    <x v="2785"/>
    <x v="0"/>
    <x v="136"/>
    <x v="0"/>
    <s v="theater/plays"/>
    <x v="2"/>
    <x v="1952"/>
    <x v="1"/>
    <x v="6"/>
    <x v="2785"/>
    <x v="2781"/>
    <x v="0"/>
  </r>
  <r>
    <x v="2786"/>
    <x v="2785"/>
    <x v="2784"/>
    <n v="2500"/>
    <x v="1889"/>
    <x v="0"/>
    <s v="GB"/>
    <x v="1"/>
    <x v="2782"/>
    <x v="2786"/>
    <x v="0"/>
    <x v="142"/>
    <x v="0"/>
    <s v="theater/plays"/>
    <x v="90"/>
    <x v="1953"/>
    <x v="1"/>
    <x v="6"/>
    <x v="2786"/>
    <x v="2782"/>
    <x v="0"/>
  </r>
  <r>
    <x v="2787"/>
    <x v="2786"/>
    <x v="2785"/>
    <n v="1000"/>
    <x v="1890"/>
    <x v="0"/>
    <s v="US"/>
    <x v="0"/>
    <x v="2783"/>
    <x v="2787"/>
    <x v="0"/>
    <x v="44"/>
    <x v="0"/>
    <s v="theater/plays"/>
    <x v="28"/>
    <x v="9"/>
    <x v="1"/>
    <x v="6"/>
    <x v="2787"/>
    <x v="2783"/>
    <x v="0"/>
  </r>
  <r>
    <x v="2788"/>
    <x v="2787"/>
    <x v="2786"/>
    <n v="2000"/>
    <x v="420"/>
    <x v="0"/>
    <s v="US"/>
    <x v="0"/>
    <x v="2784"/>
    <x v="2788"/>
    <x v="0"/>
    <x v="9"/>
    <x v="0"/>
    <s v="theater/plays"/>
    <x v="33"/>
    <x v="587"/>
    <x v="1"/>
    <x v="6"/>
    <x v="2788"/>
    <x v="2784"/>
    <x v="0"/>
  </r>
  <r>
    <x v="2789"/>
    <x v="2788"/>
    <x v="2787"/>
    <n v="3000"/>
    <x v="1891"/>
    <x v="0"/>
    <s v="US"/>
    <x v="0"/>
    <x v="2785"/>
    <x v="2789"/>
    <x v="0"/>
    <x v="54"/>
    <x v="0"/>
    <s v="theater/plays"/>
    <x v="7"/>
    <x v="1954"/>
    <x v="1"/>
    <x v="6"/>
    <x v="2789"/>
    <x v="2785"/>
    <x v="0"/>
  </r>
  <r>
    <x v="2790"/>
    <x v="2789"/>
    <x v="2788"/>
    <n v="3000"/>
    <x v="1892"/>
    <x v="0"/>
    <s v="US"/>
    <x v="0"/>
    <x v="2786"/>
    <x v="2790"/>
    <x v="0"/>
    <x v="36"/>
    <x v="0"/>
    <s v="theater/plays"/>
    <x v="2"/>
    <x v="371"/>
    <x v="1"/>
    <x v="6"/>
    <x v="2790"/>
    <x v="2786"/>
    <x v="0"/>
  </r>
  <r>
    <x v="2791"/>
    <x v="2790"/>
    <x v="2789"/>
    <n v="2000"/>
    <x v="420"/>
    <x v="0"/>
    <s v="US"/>
    <x v="0"/>
    <x v="2787"/>
    <x v="2791"/>
    <x v="0"/>
    <x v="33"/>
    <x v="0"/>
    <s v="theater/plays"/>
    <x v="33"/>
    <x v="1955"/>
    <x v="1"/>
    <x v="6"/>
    <x v="2791"/>
    <x v="2787"/>
    <x v="0"/>
  </r>
  <r>
    <x v="2792"/>
    <x v="2791"/>
    <x v="2790"/>
    <n v="2000"/>
    <x v="778"/>
    <x v="0"/>
    <s v="US"/>
    <x v="0"/>
    <x v="2788"/>
    <x v="2792"/>
    <x v="0"/>
    <x v="54"/>
    <x v="0"/>
    <s v="theater/plays"/>
    <x v="29"/>
    <x v="1223"/>
    <x v="1"/>
    <x v="6"/>
    <x v="2792"/>
    <x v="2788"/>
    <x v="0"/>
  </r>
  <r>
    <x v="2793"/>
    <x v="2792"/>
    <x v="2791"/>
    <n v="10000"/>
    <x v="1893"/>
    <x v="0"/>
    <s v="AU"/>
    <x v="2"/>
    <x v="2789"/>
    <x v="2793"/>
    <x v="0"/>
    <x v="196"/>
    <x v="0"/>
    <s v="theater/plays"/>
    <x v="38"/>
    <x v="1956"/>
    <x v="1"/>
    <x v="6"/>
    <x v="2793"/>
    <x v="2789"/>
    <x v="0"/>
  </r>
  <r>
    <x v="2794"/>
    <x v="2793"/>
    <x v="2792"/>
    <n v="50"/>
    <x v="735"/>
    <x v="0"/>
    <s v="GB"/>
    <x v="1"/>
    <x v="2790"/>
    <x v="2794"/>
    <x v="0"/>
    <x v="83"/>
    <x v="0"/>
    <s v="theater/plays"/>
    <x v="95"/>
    <x v="380"/>
    <x v="1"/>
    <x v="6"/>
    <x v="2794"/>
    <x v="2790"/>
    <x v="0"/>
  </r>
  <r>
    <x v="2795"/>
    <x v="2794"/>
    <x v="2793"/>
    <n v="700"/>
    <x v="655"/>
    <x v="0"/>
    <s v="US"/>
    <x v="0"/>
    <x v="2791"/>
    <x v="2795"/>
    <x v="0"/>
    <x v="9"/>
    <x v="0"/>
    <s v="theater/plays"/>
    <x v="3"/>
    <x v="1957"/>
    <x v="1"/>
    <x v="6"/>
    <x v="2795"/>
    <x v="2791"/>
    <x v="0"/>
  </r>
  <r>
    <x v="2796"/>
    <x v="2795"/>
    <x v="2794"/>
    <n v="800"/>
    <x v="1894"/>
    <x v="0"/>
    <s v="GB"/>
    <x v="1"/>
    <x v="2792"/>
    <x v="2796"/>
    <x v="0"/>
    <x v="64"/>
    <x v="0"/>
    <s v="theater/plays"/>
    <x v="31"/>
    <x v="878"/>
    <x v="1"/>
    <x v="6"/>
    <x v="2796"/>
    <x v="2792"/>
    <x v="0"/>
  </r>
  <r>
    <x v="2797"/>
    <x v="2796"/>
    <x v="2795"/>
    <n v="8000"/>
    <x v="1895"/>
    <x v="0"/>
    <s v="GB"/>
    <x v="1"/>
    <x v="2793"/>
    <x v="2797"/>
    <x v="0"/>
    <x v="225"/>
    <x v="0"/>
    <s v="theater/plays"/>
    <x v="33"/>
    <x v="1958"/>
    <x v="1"/>
    <x v="6"/>
    <x v="2797"/>
    <x v="2793"/>
    <x v="0"/>
  </r>
  <r>
    <x v="2798"/>
    <x v="2797"/>
    <x v="2796"/>
    <n v="5000"/>
    <x v="1896"/>
    <x v="0"/>
    <s v="GB"/>
    <x v="1"/>
    <x v="2794"/>
    <x v="2798"/>
    <x v="0"/>
    <x v="237"/>
    <x v="0"/>
    <s v="theater/plays"/>
    <x v="7"/>
    <x v="1959"/>
    <x v="1"/>
    <x v="6"/>
    <x v="2798"/>
    <x v="2794"/>
    <x v="0"/>
  </r>
  <r>
    <x v="2799"/>
    <x v="2798"/>
    <x v="2797"/>
    <n v="5000"/>
    <x v="1897"/>
    <x v="0"/>
    <s v="GB"/>
    <x v="1"/>
    <x v="2795"/>
    <x v="2799"/>
    <x v="0"/>
    <x v="208"/>
    <x v="0"/>
    <s v="theater/plays"/>
    <x v="16"/>
    <x v="1960"/>
    <x v="1"/>
    <x v="6"/>
    <x v="2799"/>
    <x v="2795"/>
    <x v="0"/>
  </r>
  <r>
    <x v="2800"/>
    <x v="2799"/>
    <x v="2798"/>
    <n v="1000"/>
    <x v="414"/>
    <x v="0"/>
    <s v="GB"/>
    <x v="1"/>
    <x v="2796"/>
    <x v="2800"/>
    <x v="0"/>
    <x v="162"/>
    <x v="0"/>
    <s v="theater/plays"/>
    <x v="18"/>
    <x v="1961"/>
    <x v="1"/>
    <x v="6"/>
    <x v="2800"/>
    <x v="2796"/>
    <x v="0"/>
  </r>
  <r>
    <x v="2801"/>
    <x v="2800"/>
    <x v="2799"/>
    <n v="500"/>
    <x v="1898"/>
    <x v="0"/>
    <s v="AU"/>
    <x v="2"/>
    <x v="2797"/>
    <x v="2801"/>
    <x v="0"/>
    <x v="62"/>
    <x v="0"/>
    <s v="theater/plays"/>
    <x v="18"/>
    <x v="1256"/>
    <x v="1"/>
    <x v="6"/>
    <x v="2801"/>
    <x v="2797"/>
    <x v="0"/>
  </r>
  <r>
    <x v="2802"/>
    <x v="2801"/>
    <x v="2800"/>
    <n v="3000"/>
    <x v="987"/>
    <x v="0"/>
    <s v="GB"/>
    <x v="1"/>
    <x v="2798"/>
    <x v="2802"/>
    <x v="0"/>
    <x v="240"/>
    <x v="0"/>
    <s v="theater/plays"/>
    <x v="21"/>
    <x v="1962"/>
    <x v="1"/>
    <x v="6"/>
    <x v="2802"/>
    <x v="2798"/>
    <x v="0"/>
  </r>
  <r>
    <x v="2803"/>
    <x v="2802"/>
    <x v="2801"/>
    <n v="10000"/>
    <x v="1899"/>
    <x v="0"/>
    <s v="US"/>
    <x v="0"/>
    <x v="2799"/>
    <x v="2803"/>
    <x v="0"/>
    <x v="261"/>
    <x v="0"/>
    <s v="theater/plays"/>
    <x v="30"/>
    <x v="1963"/>
    <x v="1"/>
    <x v="6"/>
    <x v="2803"/>
    <x v="2799"/>
    <x v="0"/>
  </r>
  <r>
    <x v="2804"/>
    <x v="2803"/>
    <x v="2802"/>
    <n v="1000"/>
    <x v="1900"/>
    <x v="0"/>
    <s v="GB"/>
    <x v="1"/>
    <x v="2800"/>
    <x v="2804"/>
    <x v="0"/>
    <x v="23"/>
    <x v="0"/>
    <s v="theater/plays"/>
    <x v="41"/>
    <x v="73"/>
    <x v="1"/>
    <x v="6"/>
    <x v="2804"/>
    <x v="2800"/>
    <x v="0"/>
  </r>
  <r>
    <x v="2805"/>
    <x v="2804"/>
    <x v="2803"/>
    <n v="400"/>
    <x v="1901"/>
    <x v="0"/>
    <s v="GB"/>
    <x v="1"/>
    <x v="2801"/>
    <x v="2805"/>
    <x v="0"/>
    <x v="59"/>
    <x v="0"/>
    <s v="theater/plays"/>
    <x v="5"/>
    <x v="1964"/>
    <x v="1"/>
    <x v="6"/>
    <x v="2805"/>
    <x v="2801"/>
    <x v="0"/>
  </r>
  <r>
    <x v="2806"/>
    <x v="2805"/>
    <x v="2804"/>
    <n v="3000"/>
    <x v="1902"/>
    <x v="0"/>
    <s v="GB"/>
    <x v="1"/>
    <x v="2802"/>
    <x v="2806"/>
    <x v="0"/>
    <x v="88"/>
    <x v="0"/>
    <s v="theater/plays"/>
    <x v="20"/>
    <x v="1965"/>
    <x v="1"/>
    <x v="6"/>
    <x v="2806"/>
    <x v="2802"/>
    <x v="0"/>
  </r>
  <r>
    <x v="2807"/>
    <x v="2806"/>
    <x v="2805"/>
    <n v="5000"/>
    <x v="540"/>
    <x v="0"/>
    <s v="US"/>
    <x v="0"/>
    <x v="2803"/>
    <x v="2807"/>
    <x v="0"/>
    <x v="251"/>
    <x v="0"/>
    <s v="theater/plays"/>
    <x v="9"/>
    <x v="1966"/>
    <x v="1"/>
    <x v="6"/>
    <x v="2807"/>
    <x v="2803"/>
    <x v="0"/>
  </r>
  <r>
    <x v="2808"/>
    <x v="2807"/>
    <x v="2806"/>
    <n v="4500"/>
    <x v="1903"/>
    <x v="0"/>
    <s v="US"/>
    <x v="0"/>
    <x v="2804"/>
    <x v="2808"/>
    <x v="0"/>
    <x v="50"/>
    <x v="0"/>
    <s v="theater/plays"/>
    <x v="8"/>
    <x v="109"/>
    <x v="1"/>
    <x v="6"/>
    <x v="2808"/>
    <x v="2804"/>
    <x v="0"/>
  </r>
  <r>
    <x v="2809"/>
    <x v="2808"/>
    <x v="2807"/>
    <n v="2500"/>
    <x v="1904"/>
    <x v="0"/>
    <s v="US"/>
    <x v="0"/>
    <x v="2805"/>
    <x v="2809"/>
    <x v="0"/>
    <x v="64"/>
    <x v="0"/>
    <s v="theater/plays"/>
    <x v="21"/>
    <x v="1967"/>
    <x v="1"/>
    <x v="6"/>
    <x v="2809"/>
    <x v="2805"/>
    <x v="0"/>
  </r>
  <r>
    <x v="2810"/>
    <x v="2809"/>
    <x v="2808"/>
    <n v="2500"/>
    <x v="1905"/>
    <x v="0"/>
    <s v="US"/>
    <x v="0"/>
    <x v="2806"/>
    <x v="2810"/>
    <x v="0"/>
    <x v="7"/>
    <x v="0"/>
    <s v="theater/plays"/>
    <x v="29"/>
    <x v="1968"/>
    <x v="1"/>
    <x v="6"/>
    <x v="2810"/>
    <x v="2806"/>
    <x v="0"/>
  </r>
  <r>
    <x v="2811"/>
    <x v="2810"/>
    <x v="2809"/>
    <n v="10000"/>
    <x v="1906"/>
    <x v="0"/>
    <s v="GB"/>
    <x v="1"/>
    <x v="2807"/>
    <x v="2811"/>
    <x v="0"/>
    <x v="52"/>
    <x v="0"/>
    <s v="theater/plays"/>
    <x v="8"/>
    <x v="1969"/>
    <x v="1"/>
    <x v="6"/>
    <x v="2811"/>
    <x v="2807"/>
    <x v="0"/>
  </r>
  <r>
    <x v="2812"/>
    <x v="2811"/>
    <x v="2810"/>
    <n v="5000"/>
    <x v="1907"/>
    <x v="0"/>
    <s v="CA"/>
    <x v="5"/>
    <x v="2808"/>
    <x v="2812"/>
    <x v="0"/>
    <x v="183"/>
    <x v="0"/>
    <s v="theater/plays"/>
    <x v="40"/>
    <x v="1922"/>
    <x v="1"/>
    <x v="6"/>
    <x v="2812"/>
    <x v="2808"/>
    <x v="0"/>
  </r>
  <r>
    <x v="2813"/>
    <x v="2812"/>
    <x v="2811"/>
    <n v="2800"/>
    <x v="1908"/>
    <x v="0"/>
    <s v="US"/>
    <x v="0"/>
    <x v="2809"/>
    <x v="2813"/>
    <x v="0"/>
    <x v="93"/>
    <x v="0"/>
    <s v="theater/plays"/>
    <x v="30"/>
    <x v="1970"/>
    <x v="1"/>
    <x v="6"/>
    <x v="2813"/>
    <x v="2809"/>
    <x v="0"/>
  </r>
  <r>
    <x v="2814"/>
    <x v="2813"/>
    <x v="2812"/>
    <n v="1500"/>
    <x v="1909"/>
    <x v="0"/>
    <s v="GB"/>
    <x v="1"/>
    <x v="2810"/>
    <x v="2814"/>
    <x v="0"/>
    <x v="31"/>
    <x v="0"/>
    <s v="theater/plays"/>
    <x v="29"/>
    <x v="1971"/>
    <x v="1"/>
    <x v="6"/>
    <x v="2814"/>
    <x v="2810"/>
    <x v="0"/>
  </r>
  <r>
    <x v="2815"/>
    <x v="2814"/>
    <x v="2813"/>
    <n v="250"/>
    <x v="898"/>
    <x v="0"/>
    <s v="CA"/>
    <x v="5"/>
    <x v="2811"/>
    <x v="2815"/>
    <x v="0"/>
    <x v="25"/>
    <x v="0"/>
    <s v="theater/plays"/>
    <x v="186"/>
    <x v="1972"/>
    <x v="1"/>
    <x v="6"/>
    <x v="2815"/>
    <x v="2811"/>
    <x v="0"/>
  </r>
  <r>
    <x v="2816"/>
    <x v="2815"/>
    <x v="2814"/>
    <n v="3000"/>
    <x v="1910"/>
    <x v="0"/>
    <s v="GB"/>
    <x v="1"/>
    <x v="2812"/>
    <x v="2816"/>
    <x v="0"/>
    <x v="39"/>
    <x v="0"/>
    <s v="theater/plays"/>
    <x v="24"/>
    <x v="1973"/>
    <x v="1"/>
    <x v="6"/>
    <x v="2816"/>
    <x v="2812"/>
    <x v="0"/>
  </r>
  <r>
    <x v="2817"/>
    <x v="2816"/>
    <x v="2815"/>
    <n v="600"/>
    <x v="1911"/>
    <x v="0"/>
    <s v="GB"/>
    <x v="1"/>
    <x v="2813"/>
    <x v="2817"/>
    <x v="0"/>
    <x v="51"/>
    <x v="0"/>
    <s v="theater/plays"/>
    <x v="22"/>
    <x v="1974"/>
    <x v="1"/>
    <x v="6"/>
    <x v="2817"/>
    <x v="2813"/>
    <x v="0"/>
  </r>
  <r>
    <x v="2818"/>
    <x v="2817"/>
    <x v="2816"/>
    <n v="10000"/>
    <x v="1912"/>
    <x v="0"/>
    <s v="US"/>
    <x v="0"/>
    <x v="2814"/>
    <x v="2818"/>
    <x v="0"/>
    <x v="332"/>
    <x v="0"/>
    <s v="theater/plays"/>
    <x v="6"/>
    <x v="1975"/>
    <x v="1"/>
    <x v="6"/>
    <x v="2818"/>
    <x v="2814"/>
    <x v="0"/>
  </r>
  <r>
    <x v="2819"/>
    <x v="2818"/>
    <x v="2817"/>
    <n v="5000"/>
    <x v="1913"/>
    <x v="0"/>
    <s v="GB"/>
    <x v="1"/>
    <x v="2815"/>
    <x v="2819"/>
    <x v="0"/>
    <x v="201"/>
    <x v="0"/>
    <s v="theater/plays"/>
    <x v="2"/>
    <x v="1976"/>
    <x v="1"/>
    <x v="6"/>
    <x v="2819"/>
    <x v="2815"/>
    <x v="0"/>
  </r>
  <r>
    <x v="2820"/>
    <x v="2819"/>
    <x v="2818"/>
    <n v="200"/>
    <x v="1914"/>
    <x v="0"/>
    <s v="GB"/>
    <x v="1"/>
    <x v="2816"/>
    <x v="2820"/>
    <x v="0"/>
    <x v="9"/>
    <x v="0"/>
    <s v="theater/plays"/>
    <x v="104"/>
    <x v="1977"/>
    <x v="1"/>
    <x v="6"/>
    <x v="2820"/>
    <x v="2816"/>
    <x v="0"/>
  </r>
  <r>
    <x v="2821"/>
    <x v="2820"/>
    <x v="2819"/>
    <n v="1000"/>
    <x v="325"/>
    <x v="0"/>
    <s v="GB"/>
    <x v="1"/>
    <x v="2817"/>
    <x v="2821"/>
    <x v="0"/>
    <x v="2"/>
    <x v="0"/>
    <s v="theater/plays"/>
    <x v="8"/>
    <x v="1343"/>
    <x v="1"/>
    <x v="6"/>
    <x v="2821"/>
    <x v="2817"/>
    <x v="0"/>
  </r>
  <r>
    <x v="2822"/>
    <x v="2821"/>
    <x v="2820"/>
    <n v="6000"/>
    <x v="44"/>
    <x v="0"/>
    <s v="US"/>
    <x v="0"/>
    <x v="2818"/>
    <x v="2822"/>
    <x v="0"/>
    <x v="225"/>
    <x v="0"/>
    <s v="theater/plays"/>
    <x v="8"/>
    <x v="418"/>
    <x v="1"/>
    <x v="6"/>
    <x v="2822"/>
    <x v="2818"/>
    <x v="0"/>
  </r>
  <r>
    <x v="2823"/>
    <x v="2822"/>
    <x v="2821"/>
    <n v="100"/>
    <x v="1811"/>
    <x v="0"/>
    <s v="GB"/>
    <x v="1"/>
    <x v="2819"/>
    <x v="2823"/>
    <x v="0"/>
    <x v="25"/>
    <x v="0"/>
    <s v="theater/plays"/>
    <x v="39"/>
    <x v="1978"/>
    <x v="1"/>
    <x v="6"/>
    <x v="2823"/>
    <x v="2819"/>
    <x v="0"/>
  </r>
  <r>
    <x v="2824"/>
    <x v="2823"/>
    <x v="2822"/>
    <n v="650"/>
    <x v="1158"/>
    <x v="0"/>
    <s v="US"/>
    <x v="0"/>
    <x v="2820"/>
    <x v="2824"/>
    <x v="0"/>
    <x v="41"/>
    <x v="0"/>
    <s v="theater/plays"/>
    <x v="16"/>
    <x v="693"/>
    <x v="1"/>
    <x v="6"/>
    <x v="2824"/>
    <x v="2820"/>
    <x v="0"/>
  </r>
  <r>
    <x v="2825"/>
    <x v="2824"/>
    <x v="2823"/>
    <n v="3000"/>
    <x v="109"/>
    <x v="0"/>
    <s v="GB"/>
    <x v="1"/>
    <x v="2821"/>
    <x v="2825"/>
    <x v="0"/>
    <x v="13"/>
    <x v="0"/>
    <s v="theater/plays"/>
    <x v="33"/>
    <x v="1979"/>
    <x v="1"/>
    <x v="6"/>
    <x v="2825"/>
    <x v="2821"/>
    <x v="0"/>
  </r>
  <r>
    <x v="2826"/>
    <x v="2825"/>
    <x v="2824"/>
    <n v="2000"/>
    <x v="1915"/>
    <x v="0"/>
    <s v="US"/>
    <x v="0"/>
    <x v="2822"/>
    <x v="2826"/>
    <x v="0"/>
    <x v="10"/>
    <x v="0"/>
    <s v="theater/plays"/>
    <x v="29"/>
    <x v="1980"/>
    <x v="1"/>
    <x v="6"/>
    <x v="2826"/>
    <x v="2822"/>
    <x v="0"/>
  </r>
  <r>
    <x v="2827"/>
    <x v="2826"/>
    <x v="2825"/>
    <n v="2000"/>
    <x v="858"/>
    <x v="0"/>
    <s v="US"/>
    <x v="0"/>
    <x v="2823"/>
    <x v="2827"/>
    <x v="0"/>
    <x v="23"/>
    <x v="0"/>
    <s v="theater/plays"/>
    <x v="28"/>
    <x v="1981"/>
    <x v="1"/>
    <x v="6"/>
    <x v="2827"/>
    <x v="2823"/>
    <x v="0"/>
  </r>
  <r>
    <x v="2828"/>
    <x v="2827"/>
    <x v="2826"/>
    <n v="9500"/>
    <x v="1916"/>
    <x v="0"/>
    <s v="GB"/>
    <x v="1"/>
    <x v="2824"/>
    <x v="2828"/>
    <x v="0"/>
    <x v="174"/>
    <x v="0"/>
    <s v="theater/plays"/>
    <x v="8"/>
    <x v="1982"/>
    <x v="1"/>
    <x v="6"/>
    <x v="2828"/>
    <x v="2824"/>
    <x v="0"/>
  </r>
  <r>
    <x v="2829"/>
    <x v="2828"/>
    <x v="2827"/>
    <n v="2500"/>
    <x v="1917"/>
    <x v="0"/>
    <s v="GB"/>
    <x v="1"/>
    <x v="2825"/>
    <x v="2829"/>
    <x v="0"/>
    <x v="88"/>
    <x v="0"/>
    <s v="theater/plays"/>
    <x v="13"/>
    <x v="1983"/>
    <x v="1"/>
    <x v="6"/>
    <x v="2829"/>
    <x v="2825"/>
    <x v="0"/>
  </r>
  <r>
    <x v="2830"/>
    <x v="2829"/>
    <x v="2828"/>
    <n v="3000"/>
    <x v="142"/>
    <x v="0"/>
    <s v="US"/>
    <x v="0"/>
    <x v="2826"/>
    <x v="2830"/>
    <x v="0"/>
    <x v="202"/>
    <x v="0"/>
    <s v="theater/plays"/>
    <x v="8"/>
    <x v="1984"/>
    <x v="1"/>
    <x v="6"/>
    <x v="2830"/>
    <x v="2826"/>
    <x v="0"/>
  </r>
  <r>
    <x v="2831"/>
    <x v="2830"/>
    <x v="2829"/>
    <n v="3000"/>
    <x v="1918"/>
    <x v="0"/>
    <s v="US"/>
    <x v="0"/>
    <x v="2827"/>
    <x v="2831"/>
    <x v="0"/>
    <x v="47"/>
    <x v="0"/>
    <s v="theater/plays"/>
    <x v="38"/>
    <x v="1985"/>
    <x v="1"/>
    <x v="6"/>
    <x v="2831"/>
    <x v="2827"/>
    <x v="0"/>
  </r>
  <r>
    <x v="2832"/>
    <x v="2831"/>
    <x v="2830"/>
    <n v="2500"/>
    <x v="1919"/>
    <x v="0"/>
    <s v="GB"/>
    <x v="1"/>
    <x v="2828"/>
    <x v="2832"/>
    <x v="0"/>
    <x v="195"/>
    <x v="0"/>
    <s v="theater/plays"/>
    <x v="41"/>
    <x v="1986"/>
    <x v="1"/>
    <x v="6"/>
    <x v="2832"/>
    <x v="2828"/>
    <x v="0"/>
  </r>
  <r>
    <x v="2833"/>
    <x v="2832"/>
    <x v="2831"/>
    <n v="2700"/>
    <x v="1920"/>
    <x v="0"/>
    <s v="US"/>
    <x v="0"/>
    <x v="2829"/>
    <x v="2833"/>
    <x v="0"/>
    <x v="2"/>
    <x v="0"/>
    <s v="theater/plays"/>
    <x v="29"/>
    <x v="1987"/>
    <x v="1"/>
    <x v="6"/>
    <x v="2833"/>
    <x v="2829"/>
    <x v="0"/>
  </r>
  <r>
    <x v="2834"/>
    <x v="2833"/>
    <x v="2832"/>
    <n v="800"/>
    <x v="1467"/>
    <x v="0"/>
    <s v="GB"/>
    <x v="1"/>
    <x v="2830"/>
    <x v="2834"/>
    <x v="0"/>
    <x v="64"/>
    <x v="0"/>
    <s v="theater/plays"/>
    <x v="106"/>
    <x v="1988"/>
    <x v="1"/>
    <x v="6"/>
    <x v="2834"/>
    <x v="2830"/>
    <x v="0"/>
  </r>
  <r>
    <x v="2835"/>
    <x v="2834"/>
    <x v="2833"/>
    <n v="1000"/>
    <x v="1921"/>
    <x v="0"/>
    <s v="GB"/>
    <x v="1"/>
    <x v="2831"/>
    <x v="2835"/>
    <x v="0"/>
    <x v="251"/>
    <x v="0"/>
    <s v="theater/plays"/>
    <x v="229"/>
    <x v="1989"/>
    <x v="1"/>
    <x v="6"/>
    <x v="2835"/>
    <x v="2831"/>
    <x v="0"/>
  </r>
  <r>
    <x v="2836"/>
    <x v="2835"/>
    <x v="2834"/>
    <n v="450"/>
    <x v="1922"/>
    <x v="0"/>
    <s v="US"/>
    <x v="0"/>
    <x v="2832"/>
    <x v="2836"/>
    <x v="0"/>
    <x v="202"/>
    <x v="0"/>
    <s v="theater/plays"/>
    <x v="29"/>
    <x v="1990"/>
    <x v="1"/>
    <x v="6"/>
    <x v="2836"/>
    <x v="2832"/>
    <x v="0"/>
  </r>
  <r>
    <x v="2837"/>
    <x v="2836"/>
    <x v="2835"/>
    <n v="850"/>
    <x v="447"/>
    <x v="0"/>
    <s v="CA"/>
    <x v="5"/>
    <x v="2833"/>
    <x v="2837"/>
    <x v="0"/>
    <x v="64"/>
    <x v="0"/>
    <s v="theater/plays"/>
    <x v="8"/>
    <x v="785"/>
    <x v="1"/>
    <x v="6"/>
    <x v="2837"/>
    <x v="2833"/>
    <x v="0"/>
  </r>
  <r>
    <x v="2838"/>
    <x v="2837"/>
    <x v="2836"/>
    <n v="2000"/>
    <x v="858"/>
    <x v="0"/>
    <s v="US"/>
    <x v="0"/>
    <x v="2834"/>
    <x v="2838"/>
    <x v="0"/>
    <x v="241"/>
    <x v="0"/>
    <s v="theater/plays"/>
    <x v="28"/>
    <x v="1991"/>
    <x v="1"/>
    <x v="6"/>
    <x v="2838"/>
    <x v="2834"/>
    <x v="0"/>
  </r>
  <r>
    <x v="2839"/>
    <x v="2838"/>
    <x v="2837"/>
    <n v="3500"/>
    <x v="1923"/>
    <x v="0"/>
    <s v="US"/>
    <x v="0"/>
    <x v="2835"/>
    <x v="2839"/>
    <x v="0"/>
    <x v="162"/>
    <x v="0"/>
    <s v="theater/plays"/>
    <x v="38"/>
    <x v="1992"/>
    <x v="1"/>
    <x v="6"/>
    <x v="2839"/>
    <x v="2835"/>
    <x v="0"/>
  </r>
  <r>
    <x v="2840"/>
    <x v="2839"/>
    <x v="2838"/>
    <n v="2500"/>
    <x v="1287"/>
    <x v="0"/>
    <s v="GB"/>
    <x v="1"/>
    <x v="2836"/>
    <x v="2840"/>
    <x v="0"/>
    <x v="462"/>
    <x v="0"/>
    <s v="theater/plays"/>
    <x v="3"/>
    <x v="1993"/>
    <x v="1"/>
    <x v="6"/>
    <x v="2840"/>
    <x v="2836"/>
    <x v="0"/>
  </r>
  <r>
    <x v="2841"/>
    <x v="2840"/>
    <x v="2839"/>
    <n v="1000"/>
    <x v="115"/>
    <x v="2"/>
    <s v="GB"/>
    <x v="1"/>
    <x v="2837"/>
    <x v="2841"/>
    <x v="0"/>
    <x v="29"/>
    <x v="1"/>
    <s v="theater/plays"/>
    <x v="60"/>
    <x v="119"/>
    <x v="1"/>
    <x v="6"/>
    <x v="2841"/>
    <x v="2837"/>
    <x v="0"/>
  </r>
  <r>
    <x v="2842"/>
    <x v="2841"/>
    <x v="2840"/>
    <n v="1500"/>
    <x v="117"/>
    <x v="2"/>
    <s v="GB"/>
    <x v="1"/>
    <x v="2838"/>
    <x v="2842"/>
    <x v="0"/>
    <x v="78"/>
    <x v="1"/>
    <s v="theater/plays"/>
    <x v="50"/>
    <x v="121"/>
    <x v="1"/>
    <x v="6"/>
    <x v="2842"/>
    <x v="2838"/>
    <x v="0"/>
  </r>
  <r>
    <x v="2843"/>
    <x v="2842"/>
    <x v="2841"/>
    <n v="1200"/>
    <x v="117"/>
    <x v="2"/>
    <s v="US"/>
    <x v="0"/>
    <x v="2839"/>
    <x v="2843"/>
    <x v="0"/>
    <x v="78"/>
    <x v="1"/>
    <s v="theater/plays"/>
    <x v="50"/>
    <x v="121"/>
    <x v="1"/>
    <x v="6"/>
    <x v="2843"/>
    <x v="2839"/>
    <x v="0"/>
  </r>
  <r>
    <x v="2844"/>
    <x v="2843"/>
    <x v="2842"/>
    <n v="550"/>
    <x v="134"/>
    <x v="2"/>
    <s v="AT"/>
    <x v="3"/>
    <x v="2840"/>
    <x v="2844"/>
    <x v="0"/>
    <x v="29"/>
    <x v="1"/>
    <s v="theater/plays"/>
    <x v="62"/>
    <x v="179"/>
    <x v="1"/>
    <x v="6"/>
    <x v="2844"/>
    <x v="2840"/>
    <x v="0"/>
  </r>
  <r>
    <x v="2845"/>
    <x v="2844"/>
    <x v="2843"/>
    <n v="7500"/>
    <x v="1924"/>
    <x v="2"/>
    <s v="US"/>
    <x v="0"/>
    <x v="2841"/>
    <x v="2845"/>
    <x v="0"/>
    <x v="70"/>
    <x v="1"/>
    <s v="theater/plays"/>
    <x v="188"/>
    <x v="1994"/>
    <x v="1"/>
    <x v="6"/>
    <x v="2845"/>
    <x v="2841"/>
    <x v="0"/>
  </r>
  <r>
    <x v="2846"/>
    <x v="2845"/>
    <x v="2844"/>
    <n v="8000"/>
    <x v="117"/>
    <x v="2"/>
    <s v="US"/>
    <x v="0"/>
    <x v="2842"/>
    <x v="2846"/>
    <x v="0"/>
    <x v="78"/>
    <x v="1"/>
    <s v="theater/plays"/>
    <x v="50"/>
    <x v="121"/>
    <x v="1"/>
    <x v="6"/>
    <x v="2846"/>
    <x v="2842"/>
    <x v="0"/>
  </r>
  <r>
    <x v="2847"/>
    <x v="2846"/>
    <x v="2845"/>
    <n v="2000"/>
    <x v="117"/>
    <x v="2"/>
    <s v="US"/>
    <x v="0"/>
    <x v="2843"/>
    <x v="2847"/>
    <x v="0"/>
    <x v="78"/>
    <x v="1"/>
    <s v="theater/plays"/>
    <x v="50"/>
    <x v="121"/>
    <x v="1"/>
    <x v="6"/>
    <x v="2847"/>
    <x v="2843"/>
    <x v="0"/>
  </r>
  <r>
    <x v="2848"/>
    <x v="2847"/>
    <x v="2846"/>
    <n v="35000"/>
    <x v="119"/>
    <x v="2"/>
    <s v="US"/>
    <x v="0"/>
    <x v="2844"/>
    <x v="2848"/>
    <x v="0"/>
    <x v="83"/>
    <x v="1"/>
    <s v="theater/plays"/>
    <x v="50"/>
    <x v="457"/>
    <x v="1"/>
    <x v="6"/>
    <x v="2848"/>
    <x v="2844"/>
    <x v="0"/>
  </r>
  <r>
    <x v="2849"/>
    <x v="2848"/>
    <x v="2847"/>
    <n v="500"/>
    <x v="139"/>
    <x v="2"/>
    <s v="GB"/>
    <x v="1"/>
    <x v="2845"/>
    <x v="2849"/>
    <x v="0"/>
    <x v="29"/>
    <x v="1"/>
    <s v="theater/plays"/>
    <x v="60"/>
    <x v="144"/>
    <x v="1"/>
    <x v="6"/>
    <x v="2849"/>
    <x v="2845"/>
    <x v="0"/>
  </r>
  <r>
    <x v="2850"/>
    <x v="2849"/>
    <x v="2848"/>
    <n v="8000"/>
    <x v="1925"/>
    <x v="2"/>
    <s v="US"/>
    <x v="0"/>
    <x v="2846"/>
    <x v="2850"/>
    <x v="0"/>
    <x v="62"/>
    <x v="1"/>
    <s v="theater/plays"/>
    <x v="65"/>
    <x v="1995"/>
    <x v="1"/>
    <x v="6"/>
    <x v="2850"/>
    <x v="2846"/>
    <x v="0"/>
  </r>
  <r>
    <x v="2851"/>
    <x v="2850"/>
    <x v="2849"/>
    <n v="4500"/>
    <x v="117"/>
    <x v="2"/>
    <s v="IE"/>
    <x v="3"/>
    <x v="2847"/>
    <x v="2851"/>
    <x v="0"/>
    <x v="78"/>
    <x v="1"/>
    <s v="theater/plays"/>
    <x v="50"/>
    <x v="121"/>
    <x v="1"/>
    <x v="6"/>
    <x v="2851"/>
    <x v="2847"/>
    <x v="0"/>
  </r>
  <r>
    <x v="2852"/>
    <x v="2851"/>
    <x v="2850"/>
    <n v="5000"/>
    <x v="483"/>
    <x v="2"/>
    <s v="US"/>
    <x v="0"/>
    <x v="2848"/>
    <x v="2852"/>
    <x v="0"/>
    <x v="79"/>
    <x v="1"/>
    <s v="theater/plays"/>
    <x v="53"/>
    <x v="1996"/>
    <x v="1"/>
    <x v="6"/>
    <x v="2852"/>
    <x v="2848"/>
    <x v="0"/>
  </r>
  <r>
    <x v="2853"/>
    <x v="2852"/>
    <x v="2851"/>
    <n v="9500"/>
    <x v="117"/>
    <x v="2"/>
    <s v="CA"/>
    <x v="5"/>
    <x v="2849"/>
    <x v="2853"/>
    <x v="0"/>
    <x v="78"/>
    <x v="1"/>
    <s v="theater/plays"/>
    <x v="50"/>
    <x v="121"/>
    <x v="1"/>
    <x v="6"/>
    <x v="2853"/>
    <x v="2849"/>
    <x v="0"/>
  </r>
  <r>
    <x v="2854"/>
    <x v="2853"/>
    <x v="2852"/>
    <n v="1000"/>
    <x v="1926"/>
    <x v="2"/>
    <s v="GB"/>
    <x v="1"/>
    <x v="2850"/>
    <x v="2854"/>
    <x v="0"/>
    <x v="25"/>
    <x v="1"/>
    <s v="theater/plays"/>
    <x v="72"/>
    <x v="1997"/>
    <x v="1"/>
    <x v="6"/>
    <x v="2854"/>
    <x v="2850"/>
    <x v="0"/>
  </r>
  <r>
    <x v="2855"/>
    <x v="2854"/>
    <x v="2853"/>
    <n v="600"/>
    <x v="452"/>
    <x v="2"/>
    <s v="US"/>
    <x v="0"/>
    <x v="2851"/>
    <x v="2855"/>
    <x v="0"/>
    <x v="81"/>
    <x v="1"/>
    <s v="theater/plays"/>
    <x v="119"/>
    <x v="88"/>
    <x v="1"/>
    <x v="6"/>
    <x v="2855"/>
    <x v="2851"/>
    <x v="0"/>
  </r>
  <r>
    <x v="2856"/>
    <x v="2855"/>
    <x v="2854"/>
    <n v="3000"/>
    <x v="1927"/>
    <x v="2"/>
    <s v="US"/>
    <x v="0"/>
    <x v="2852"/>
    <x v="2856"/>
    <x v="0"/>
    <x v="79"/>
    <x v="1"/>
    <s v="theater/plays"/>
    <x v="62"/>
    <x v="821"/>
    <x v="1"/>
    <x v="6"/>
    <x v="2856"/>
    <x v="2852"/>
    <x v="0"/>
  </r>
  <r>
    <x v="2857"/>
    <x v="2856"/>
    <x v="2855"/>
    <n v="38000"/>
    <x v="1928"/>
    <x v="2"/>
    <s v="MX"/>
    <x v="10"/>
    <x v="2853"/>
    <x v="2857"/>
    <x v="0"/>
    <x v="41"/>
    <x v="1"/>
    <s v="theater/plays"/>
    <x v="68"/>
    <x v="130"/>
    <x v="1"/>
    <x v="6"/>
    <x v="2857"/>
    <x v="2853"/>
    <x v="0"/>
  </r>
  <r>
    <x v="2858"/>
    <x v="2857"/>
    <x v="2856"/>
    <n v="1000"/>
    <x v="117"/>
    <x v="2"/>
    <s v="NL"/>
    <x v="3"/>
    <x v="2854"/>
    <x v="2858"/>
    <x v="0"/>
    <x v="78"/>
    <x v="1"/>
    <s v="theater/plays"/>
    <x v="50"/>
    <x v="121"/>
    <x v="1"/>
    <x v="6"/>
    <x v="2858"/>
    <x v="2854"/>
    <x v="0"/>
  </r>
  <r>
    <x v="2859"/>
    <x v="2858"/>
    <x v="2857"/>
    <n v="2000"/>
    <x v="428"/>
    <x v="2"/>
    <s v="AU"/>
    <x v="2"/>
    <x v="2855"/>
    <x v="2859"/>
    <x v="0"/>
    <x v="29"/>
    <x v="1"/>
    <s v="theater/plays"/>
    <x v="53"/>
    <x v="431"/>
    <x v="1"/>
    <x v="6"/>
    <x v="2859"/>
    <x v="2855"/>
    <x v="0"/>
  </r>
  <r>
    <x v="2860"/>
    <x v="2859"/>
    <x v="2858"/>
    <n v="4000"/>
    <x v="764"/>
    <x v="2"/>
    <s v="US"/>
    <x v="0"/>
    <x v="2856"/>
    <x v="2860"/>
    <x v="0"/>
    <x v="82"/>
    <x v="1"/>
    <s v="theater/plays"/>
    <x v="113"/>
    <x v="1998"/>
    <x v="1"/>
    <x v="6"/>
    <x v="2860"/>
    <x v="2856"/>
    <x v="0"/>
  </r>
  <r>
    <x v="2861"/>
    <x v="2860"/>
    <x v="2859"/>
    <n v="250"/>
    <x v="439"/>
    <x v="2"/>
    <s v="AU"/>
    <x v="2"/>
    <x v="2857"/>
    <x v="2861"/>
    <x v="0"/>
    <x v="83"/>
    <x v="1"/>
    <s v="theater/plays"/>
    <x v="188"/>
    <x v="1999"/>
    <x v="1"/>
    <x v="6"/>
    <x v="2861"/>
    <x v="2857"/>
    <x v="0"/>
  </r>
  <r>
    <x v="2862"/>
    <x v="2861"/>
    <x v="2860"/>
    <n v="12700"/>
    <x v="434"/>
    <x v="2"/>
    <s v="US"/>
    <x v="0"/>
    <x v="2858"/>
    <x v="2862"/>
    <x v="0"/>
    <x v="83"/>
    <x v="1"/>
    <s v="theater/plays"/>
    <x v="50"/>
    <x v="1714"/>
    <x v="1"/>
    <x v="6"/>
    <x v="2862"/>
    <x v="2858"/>
    <x v="0"/>
  </r>
  <r>
    <x v="2863"/>
    <x v="2862"/>
    <x v="2861"/>
    <n v="50000"/>
    <x v="170"/>
    <x v="2"/>
    <s v="US"/>
    <x v="0"/>
    <x v="2859"/>
    <x v="2863"/>
    <x v="0"/>
    <x v="29"/>
    <x v="1"/>
    <s v="theater/plays"/>
    <x v="50"/>
    <x v="135"/>
    <x v="1"/>
    <x v="6"/>
    <x v="2863"/>
    <x v="2859"/>
    <x v="0"/>
  </r>
  <r>
    <x v="2864"/>
    <x v="2863"/>
    <x v="2862"/>
    <n v="2500"/>
    <x v="130"/>
    <x v="2"/>
    <s v="GB"/>
    <x v="1"/>
    <x v="2860"/>
    <x v="2864"/>
    <x v="0"/>
    <x v="83"/>
    <x v="1"/>
    <s v="theater/plays"/>
    <x v="53"/>
    <x v="140"/>
    <x v="1"/>
    <x v="6"/>
    <x v="2864"/>
    <x v="2860"/>
    <x v="0"/>
  </r>
  <r>
    <x v="2865"/>
    <x v="2864"/>
    <x v="2863"/>
    <n v="2888"/>
    <x v="117"/>
    <x v="2"/>
    <s v="US"/>
    <x v="0"/>
    <x v="2861"/>
    <x v="2865"/>
    <x v="0"/>
    <x v="78"/>
    <x v="1"/>
    <s v="theater/plays"/>
    <x v="50"/>
    <x v="121"/>
    <x v="1"/>
    <x v="6"/>
    <x v="2865"/>
    <x v="2861"/>
    <x v="0"/>
  </r>
  <r>
    <x v="2866"/>
    <x v="2865"/>
    <x v="2864"/>
    <n v="5000"/>
    <x v="372"/>
    <x v="2"/>
    <s v="US"/>
    <x v="0"/>
    <x v="2862"/>
    <x v="2866"/>
    <x v="0"/>
    <x v="84"/>
    <x v="1"/>
    <s v="theater/plays"/>
    <x v="60"/>
    <x v="377"/>
    <x v="1"/>
    <x v="6"/>
    <x v="2866"/>
    <x v="2862"/>
    <x v="0"/>
  </r>
  <r>
    <x v="2867"/>
    <x v="2866"/>
    <x v="2865"/>
    <n v="2500"/>
    <x v="1929"/>
    <x v="2"/>
    <s v="US"/>
    <x v="0"/>
    <x v="2863"/>
    <x v="2867"/>
    <x v="0"/>
    <x v="73"/>
    <x v="1"/>
    <s v="theater/plays"/>
    <x v="68"/>
    <x v="2000"/>
    <x v="1"/>
    <x v="6"/>
    <x v="2867"/>
    <x v="2863"/>
    <x v="0"/>
  </r>
  <r>
    <x v="2868"/>
    <x v="2867"/>
    <x v="2866"/>
    <n v="15000"/>
    <x v="1930"/>
    <x v="2"/>
    <s v="US"/>
    <x v="0"/>
    <x v="2864"/>
    <x v="2868"/>
    <x v="0"/>
    <x v="65"/>
    <x v="1"/>
    <s v="theater/plays"/>
    <x v="72"/>
    <x v="2001"/>
    <x v="1"/>
    <x v="6"/>
    <x v="2868"/>
    <x v="2864"/>
    <x v="0"/>
  </r>
  <r>
    <x v="2869"/>
    <x v="2868"/>
    <x v="2867"/>
    <n v="20000"/>
    <x v="571"/>
    <x v="2"/>
    <s v="US"/>
    <x v="0"/>
    <x v="2865"/>
    <x v="2869"/>
    <x v="0"/>
    <x v="81"/>
    <x v="1"/>
    <s v="theater/plays"/>
    <x v="60"/>
    <x v="1238"/>
    <x v="1"/>
    <x v="6"/>
    <x v="2869"/>
    <x v="2865"/>
    <x v="0"/>
  </r>
  <r>
    <x v="2870"/>
    <x v="2869"/>
    <x v="2868"/>
    <n v="5000"/>
    <x v="661"/>
    <x v="2"/>
    <s v="US"/>
    <x v="0"/>
    <x v="2866"/>
    <x v="2870"/>
    <x v="0"/>
    <x v="82"/>
    <x v="1"/>
    <s v="theater/plays"/>
    <x v="77"/>
    <x v="160"/>
    <x v="1"/>
    <x v="6"/>
    <x v="2870"/>
    <x v="2866"/>
    <x v="0"/>
  </r>
  <r>
    <x v="2871"/>
    <x v="2870"/>
    <x v="2869"/>
    <n v="10000"/>
    <x v="720"/>
    <x v="2"/>
    <s v="US"/>
    <x v="0"/>
    <x v="2867"/>
    <x v="2871"/>
    <x v="0"/>
    <x v="62"/>
    <x v="1"/>
    <s v="theater/plays"/>
    <x v="62"/>
    <x v="1582"/>
    <x v="1"/>
    <x v="6"/>
    <x v="2871"/>
    <x v="2867"/>
    <x v="0"/>
  </r>
  <r>
    <x v="2872"/>
    <x v="2871"/>
    <x v="2870"/>
    <n v="3000"/>
    <x v="117"/>
    <x v="2"/>
    <s v="US"/>
    <x v="0"/>
    <x v="2868"/>
    <x v="2872"/>
    <x v="0"/>
    <x v="78"/>
    <x v="1"/>
    <s v="theater/plays"/>
    <x v="50"/>
    <x v="121"/>
    <x v="1"/>
    <x v="6"/>
    <x v="2872"/>
    <x v="2868"/>
    <x v="0"/>
  </r>
  <r>
    <x v="2873"/>
    <x v="2872"/>
    <x v="2871"/>
    <n v="2500"/>
    <x v="1931"/>
    <x v="2"/>
    <s v="US"/>
    <x v="0"/>
    <x v="2869"/>
    <x v="2873"/>
    <x v="0"/>
    <x v="22"/>
    <x v="1"/>
    <s v="theater/plays"/>
    <x v="151"/>
    <x v="2002"/>
    <x v="1"/>
    <x v="6"/>
    <x v="2873"/>
    <x v="2869"/>
    <x v="0"/>
  </r>
  <r>
    <x v="2874"/>
    <x v="2873"/>
    <x v="2872"/>
    <n v="5000"/>
    <x v="1932"/>
    <x v="2"/>
    <s v="US"/>
    <x v="0"/>
    <x v="2870"/>
    <x v="2874"/>
    <x v="0"/>
    <x v="83"/>
    <x v="1"/>
    <s v="theater/plays"/>
    <x v="62"/>
    <x v="2003"/>
    <x v="1"/>
    <x v="6"/>
    <x v="2874"/>
    <x v="2870"/>
    <x v="0"/>
  </r>
  <r>
    <x v="2875"/>
    <x v="2874"/>
    <x v="2873"/>
    <n v="20000"/>
    <x v="1001"/>
    <x v="2"/>
    <s v="US"/>
    <x v="0"/>
    <x v="2871"/>
    <x v="2875"/>
    <x v="0"/>
    <x v="83"/>
    <x v="1"/>
    <s v="theater/plays"/>
    <x v="50"/>
    <x v="1029"/>
    <x v="1"/>
    <x v="6"/>
    <x v="2875"/>
    <x v="2871"/>
    <x v="0"/>
  </r>
  <r>
    <x v="2876"/>
    <x v="2875"/>
    <x v="2874"/>
    <n v="150000"/>
    <x v="117"/>
    <x v="2"/>
    <s v="US"/>
    <x v="0"/>
    <x v="2872"/>
    <x v="2876"/>
    <x v="0"/>
    <x v="78"/>
    <x v="1"/>
    <s v="theater/plays"/>
    <x v="50"/>
    <x v="121"/>
    <x v="1"/>
    <x v="6"/>
    <x v="2876"/>
    <x v="2872"/>
    <x v="0"/>
  </r>
  <r>
    <x v="2877"/>
    <x v="2876"/>
    <x v="2875"/>
    <n v="6000"/>
    <x v="1084"/>
    <x v="2"/>
    <s v="US"/>
    <x v="0"/>
    <x v="2873"/>
    <x v="2877"/>
    <x v="0"/>
    <x v="79"/>
    <x v="1"/>
    <s v="theater/plays"/>
    <x v="57"/>
    <x v="149"/>
    <x v="1"/>
    <x v="6"/>
    <x v="2877"/>
    <x v="2873"/>
    <x v="0"/>
  </r>
  <r>
    <x v="2878"/>
    <x v="2877"/>
    <x v="2876"/>
    <n v="3000"/>
    <x v="1933"/>
    <x v="2"/>
    <s v="GB"/>
    <x v="1"/>
    <x v="2874"/>
    <x v="2878"/>
    <x v="0"/>
    <x v="80"/>
    <x v="1"/>
    <s v="theater/plays"/>
    <x v="53"/>
    <x v="2004"/>
    <x v="1"/>
    <x v="6"/>
    <x v="2878"/>
    <x v="2874"/>
    <x v="0"/>
  </r>
  <r>
    <x v="2879"/>
    <x v="2878"/>
    <x v="2877"/>
    <n v="11200"/>
    <x v="792"/>
    <x v="2"/>
    <s v="US"/>
    <x v="0"/>
    <x v="2875"/>
    <x v="2879"/>
    <x v="0"/>
    <x v="29"/>
    <x v="1"/>
    <s v="theater/plays"/>
    <x v="50"/>
    <x v="2005"/>
    <x v="1"/>
    <x v="6"/>
    <x v="2879"/>
    <x v="2875"/>
    <x v="0"/>
  </r>
  <r>
    <x v="2880"/>
    <x v="2879"/>
    <x v="2878"/>
    <n v="12000"/>
    <x v="1794"/>
    <x v="2"/>
    <s v="US"/>
    <x v="0"/>
    <x v="2876"/>
    <x v="2880"/>
    <x v="0"/>
    <x v="60"/>
    <x v="1"/>
    <s v="theater/plays"/>
    <x v="61"/>
    <x v="2006"/>
    <x v="1"/>
    <x v="6"/>
    <x v="2880"/>
    <x v="2876"/>
    <x v="0"/>
  </r>
  <r>
    <x v="2881"/>
    <x v="2880"/>
    <x v="2879"/>
    <n v="5500"/>
    <x v="117"/>
    <x v="2"/>
    <s v="US"/>
    <x v="0"/>
    <x v="2877"/>
    <x v="2881"/>
    <x v="0"/>
    <x v="78"/>
    <x v="1"/>
    <s v="theater/plays"/>
    <x v="50"/>
    <x v="121"/>
    <x v="1"/>
    <x v="6"/>
    <x v="2881"/>
    <x v="2877"/>
    <x v="0"/>
  </r>
  <r>
    <x v="2882"/>
    <x v="2881"/>
    <x v="2880"/>
    <n v="750"/>
    <x v="800"/>
    <x v="2"/>
    <s v="US"/>
    <x v="0"/>
    <x v="2878"/>
    <x v="2882"/>
    <x v="0"/>
    <x v="80"/>
    <x v="1"/>
    <s v="theater/plays"/>
    <x v="122"/>
    <x v="2007"/>
    <x v="1"/>
    <x v="6"/>
    <x v="2882"/>
    <x v="2878"/>
    <x v="0"/>
  </r>
  <r>
    <x v="2883"/>
    <x v="2882"/>
    <x v="2881"/>
    <n v="10000"/>
    <x v="1934"/>
    <x v="2"/>
    <s v="US"/>
    <x v="0"/>
    <x v="2879"/>
    <x v="2883"/>
    <x v="0"/>
    <x v="81"/>
    <x v="1"/>
    <s v="theater/plays"/>
    <x v="118"/>
    <x v="2008"/>
    <x v="1"/>
    <x v="6"/>
    <x v="2883"/>
    <x v="2879"/>
    <x v="0"/>
  </r>
  <r>
    <x v="2884"/>
    <x v="2883"/>
    <x v="2882"/>
    <n v="45000"/>
    <x v="1935"/>
    <x v="2"/>
    <s v="US"/>
    <x v="0"/>
    <x v="2880"/>
    <x v="2884"/>
    <x v="0"/>
    <x v="80"/>
    <x v="1"/>
    <s v="theater/plays"/>
    <x v="50"/>
    <x v="2009"/>
    <x v="1"/>
    <x v="6"/>
    <x v="2884"/>
    <x v="2880"/>
    <x v="0"/>
  </r>
  <r>
    <x v="2885"/>
    <x v="2884"/>
    <x v="2883"/>
    <n v="400"/>
    <x v="176"/>
    <x v="2"/>
    <s v="US"/>
    <x v="0"/>
    <x v="2881"/>
    <x v="2885"/>
    <x v="0"/>
    <x v="81"/>
    <x v="1"/>
    <s v="theater/plays"/>
    <x v="69"/>
    <x v="433"/>
    <x v="1"/>
    <x v="6"/>
    <x v="2885"/>
    <x v="2881"/>
    <x v="0"/>
  </r>
  <r>
    <x v="2886"/>
    <x v="2885"/>
    <x v="2884"/>
    <n v="200"/>
    <x v="115"/>
    <x v="2"/>
    <s v="US"/>
    <x v="0"/>
    <x v="2882"/>
    <x v="2886"/>
    <x v="0"/>
    <x v="29"/>
    <x v="1"/>
    <s v="theater/plays"/>
    <x v="62"/>
    <x v="119"/>
    <x v="1"/>
    <x v="6"/>
    <x v="2886"/>
    <x v="2882"/>
    <x v="0"/>
  </r>
  <r>
    <x v="2887"/>
    <x v="2886"/>
    <x v="2885"/>
    <n v="3000"/>
    <x v="139"/>
    <x v="2"/>
    <s v="US"/>
    <x v="0"/>
    <x v="2883"/>
    <x v="2887"/>
    <x v="0"/>
    <x v="29"/>
    <x v="1"/>
    <s v="theater/plays"/>
    <x v="50"/>
    <x v="144"/>
    <x v="1"/>
    <x v="6"/>
    <x v="2887"/>
    <x v="2883"/>
    <x v="0"/>
  </r>
  <r>
    <x v="2888"/>
    <x v="2887"/>
    <x v="2886"/>
    <n v="30000"/>
    <x v="117"/>
    <x v="2"/>
    <s v="US"/>
    <x v="0"/>
    <x v="2884"/>
    <x v="2888"/>
    <x v="0"/>
    <x v="78"/>
    <x v="1"/>
    <s v="theater/plays"/>
    <x v="50"/>
    <x v="121"/>
    <x v="1"/>
    <x v="6"/>
    <x v="2888"/>
    <x v="2884"/>
    <x v="0"/>
  </r>
  <r>
    <x v="2889"/>
    <x v="2888"/>
    <x v="2887"/>
    <n v="3000"/>
    <x v="1936"/>
    <x v="2"/>
    <s v="US"/>
    <x v="0"/>
    <x v="2885"/>
    <x v="2889"/>
    <x v="0"/>
    <x v="25"/>
    <x v="1"/>
    <s v="theater/plays"/>
    <x v="151"/>
    <x v="2010"/>
    <x v="1"/>
    <x v="6"/>
    <x v="2889"/>
    <x v="2885"/>
    <x v="0"/>
  </r>
  <r>
    <x v="2890"/>
    <x v="2889"/>
    <x v="2888"/>
    <n v="2000"/>
    <x v="577"/>
    <x v="2"/>
    <s v="US"/>
    <x v="0"/>
    <x v="2886"/>
    <x v="2890"/>
    <x v="0"/>
    <x v="83"/>
    <x v="1"/>
    <s v="theater/plays"/>
    <x v="60"/>
    <x v="582"/>
    <x v="1"/>
    <x v="6"/>
    <x v="2890"/>
    <x v="2886"/>
    <x v="0"/>
  </r>
  <r>
    <x v="2891"/>
    <x v="2890"/>
    <x v="2889"/>
    <n v="10000"/>
    <x v="687"/>
    <x v="2"/>
    <s v="US"/>
    <x v="0"/>
    <x v="2887"/>
    <x v="2891"/>
    <x v="0"/>
    <x v="73"/>
    <x v="1"/>
    <s v="theater/plays"/>
    <x v="56"/>
    <x v="1594"/>
    <x v="1"/>
    <x v="6"/>
    <x v="2891"/>
    <x v="2887"/>
    <x v="0"/>
  </r>
  <r>
    <x v="2892"/>
    <x v="2891"/>
    <x v="2890"/>
    <n v="5500"/>
    <x v="83"/>
    <x v="2"/>
    <s v="US"/>
    <x v="0"/>
    <x v="2888"/>
    <x v="2892"/>
    <x v="0"/>
    <x v="57"/>
    <x v="1"/>
    <s v="theater/plays"/>
    <x v="114"/>
    <x v="2011"/>
    <x v="1"/>
    <x v="6"/>
    <x v="2892"/>
    <x v="2888"/>
    <x v="0"/>
  </r>
  <r>
    <x v="2893"/>
    <x v="2892"/>
    <x v="2891"/>
    <n v="5000"/>
    <x v="379"/>
    <x v="2"/>
    <s v="US"/>
    <x v="0"/>
    <x v="2889"/>
    <x v="2893"/>
    <x v="0"/>
    <x v="84"/>
    <x v="1"/>
    <s v="theater/plays"/>
    <x v="60"/>
    <x v="381"/>
    <x v="1"/>
    <x v="6"/>
    <x v="2893"/>
    <x v="2889"/>
    <x v="0"/>
  </r>
  <r>
    <x v="2894"/>
    <x v="2893"/>
    <x v="2892"/>
    <n v="50000"/>
    <x v="117"/>
    <x v="2"/>
    <s v="US"/>
    <x v="0"/>
    <x v="2890"/>
    <x v="2894"/>
    <x v="0"/>
    <x v="78"/>
    <x v="1"/>
    <s v="theater/plays"/>
    <x v="50"/>
    <x v="121"/>
    <x v="1"/>
    <x v="6"/>
    <x v="2894"/>
    <x v="2890"/>
    <x v="0"/>
  </r>
  <r>
    <x v="2895"/>
    <x v="2894"/>
    <x v="2893"/>
    <n v="500"/>
    <x v="1937"/>
    <x v="2"/>
    <s v="US"/>
    <x v="0"/>
    <x v="2891"/>
    <x v="2895"/>
    <x v="0"/>
    <x v="80"/>
    <x v="1"/>
    <s v="theater/plays"/>
    <x v="62"/>
    <x v="2012"/>
    <x v="1"/>
    <x v="6"/>
    <x v="2895"/>
    <x v="2891"/>
    <x v="0"/>
  </r>
  <r>
    <x v="2896"/>
    <x v="2895"/>
    <x v="2894"/>
    <n v="3000"/>
    <x v="1370"/>
    <x v="2"/>
    <s v="US"/>
    <x v="0"/>
    <x v="2892"/>
    <x v="2896"/>
    <x v="0"/>
    <x v="8"/>
    <x v="1"/>
    <s v="theater/plays"/>
    <x v="70"/>
    <x v="2013"/>
    <x v="1"/>
    <x v="6"/>
    <x v="2896"/>
    <x v="2892"/>
    <x v="0"/>
  </r>
  <r>
    <x v="2897"/>
    <x v="2896"/>
    <x v="2895"/>
    <n v="12000"/>
    <x v="1100"/>
    <x v="2"/>
    <s v="US"/>
    <x v="0"/>
    <x v="2893"/>
    <x v="2897"/>
    <x v="0"/>
    <x v="83"/>
    <x v="1"/>
    <s v="theater/plays"/>
    <x v="62"/>
    <x v="2014"/>
    <x v="1"/>
    <x v="6"/>
    <x v="2897"/>
    <x v="2893"/>
    <x v="0"/>
  </r>
  <r>
    <x v="2898"/>
    <x v="2897"/>
    <x v="2896"/>
    <n v="7500"/>
    <x v="1938"/>
    <x v="2"/>
    <s v="US"/>
    <x v="0"/>
    <x v="2894"/>
    <x v="2898"/>
    <x v="0"/>
    <x v="8"/>
    <x v="1"/>
    <s v="theater/plays"/>
    <x v="65"/>
    <x v="2015"/>
    <x v="1"/>
    <x v="6"/>
    <x v="2898"/>
    <x v="2894"/>
    <x v="0"/>
  </r>
  <r>
    <x v="2899"/>
    <x v="2898"/>
    <x v="2897"/>
    <n v="10000"/>
    <x v="117"/>
    <x v="2"/>
    <s v="US"/>
    <x v="0"/>
    <x v="2895"/>
    <x v="2899"/>
    <x v="0"/>
    <x v="78"/>
    <x v="1"/>
    <s v="theater/plays"/>
    <x v="50"/>
    <x v="121"/>
    <x v="1"/>
    <x v="6"/>
    <x v="2899"/>
    <x v="2895"/>
    <x v="0"/>
  </r>
  <r>
    <x v="2900"/>
    <x v="2899"/>
    <x v="2898"/>
    <n v="5500"/>
    <x v="1939"/>
    <x v="2"/>
    <s v="US"/>
    <x v="0"/>
    <x v="2896"/>
    <x v="2900"/>
    <x v="0"/>
    <x v="63"/>
    <x v="1"/>
    <s v="theater/plays"/>
    <x v="353"/>
    <x v="2016"/>
    <x v="1"/>
    <x v="6"/>
    <x v="2900"/>
    <x v="2896"/>
    <x v="0"/>
  </r>
  <r>
    <x v="2901"/>
    <x v="2900"/>
    <x v="2899"/>
    <n v="750"/>
    <x v="360"/>
    <x v="2"/>
    <s v="US"/>
    <x v="0"/>
    <x v="2897"/>
    <x v="2901"/>
    <x v="0"/>
    <x v="84"/>
    <x v="1"/>
    <s v="theater/plays"/>
    <x v="60"/>
    <x v="362"/>
    <x v="1"/>
    <x v="6"/>
    <x v="2901"/>
    <x v="2897"/>
    <x v="0"/>
  </r>
  <r>
    <x v="2902"/>
    <x v="2901"/>
    <x v="2900"/>
    <n v="150000"/>
    <x v="379"/>
    <x v="2"/>
    <s v="US"/>
    <x v="0"/>
    <x v="2898"/>
    <x v="2902"/>
    <x v="0"/>
    <x v="29"/>
    <x v="1"/>
    <s v="theater/plays"/>
    <x v="50"/>
    <x v="380"/>
    <x v="1"/>
    <x v="6"/>
    <x v="2902"/>
    <x v="2898"/>
    <x v="0"/>
  </r>
  <r>
    <x v="2903"/>
    <x v="2902"/>
    <x v="2901"/>
    <n v="5000"/>
    <x v="1665"/>
    <x v="2"/>
    <s v="US"/>
    <x v="0"/>
    <x v="2899"/>
    <x v="2903"/>
    <x v="0"/>
    <x v="80"/>
    <x v="1"/>
    <s v="theater/plays"/>
    <x v="60"/>
    <x v="2017"/>
    <x v="1"/>
    <x v="6"/>
    <x v="2903"/>
    <x v="2899"/>
    <x v="0"/>
  </r>
  <r>
    <x v="2904"/>
    <x v="2903"/>
    <x v="2902"/>
    <n v="1500"/>
    <x v="735"/>
    <x v="2"/>
    <s v="GB"/>
    <x v="1"/>
    <x v="2900"/>
    <x v="2904"/>
    <x v="0"/>
    <x v="80"/>
    <x v="1"/>
    <s v="theater/plays"/>
    <x v="62"/>
    <x v="644"/>
    <x v="1"/>
    <x v="6"/>
    <x v="2904"/>
    <x v="2900"/>
    <x v="0"/>
  </r>
  <r>
    <x v="2905"/>
    <x v="2904"/>
    <x v="2903"/>
    <n v="3500"/>
    <x v="1940"/>
    <x v="2"/>
    <s v="US"/>
    <x v="0"/>
    <x v="2901"/>
    <x v="2905"/>
    <x v="0"/>
    <x v="57"/>
    <x v="1"/>
    <s v="theater/plays"/>
    <x v="82"/>
    <x v="2018"/>
    <x v="1"/>
    <x v="6"/>
    <x v="2905"/>
    <x v="2901"/>
    <x v="0"/>
  </r>
  <r>
    <x v="2906"/>
    <x v="2905"/>
    <x v="2904"/>
    <n v="6000"/>
    <x v="1941"/>
    <x v="2"/>
    <s v="US"/>
    <x v="0"/>
    <x v="2902"/>
    <x v="2906"/>
    <x v="0"/>
    <x v="63"/>
    <x v="1"/>
    <s v="theater/plays"/>
    <x v="114"/>
    <x v="2019"/>
    <x v="1"/>
    <x v="6"/>
    <x v="2906"/>
    <x v="2902"/>
    <x v="0"/>
  </r>
  <r>
    <x v="2907"/>
    <x v="2906"/>
    <x v="2905"/>
    <n v="2500"/>
    <x v="369"/>
    <x v="2"/>
    <s v="US"/>
    <x v="0"/>
    <x v="2903"/>
    <x v="2907"/>
    <x v="0"/>
    <x v="84"/>
    <x v="1"/>
    <s v="theater/plays"/>
    <x v="50"/>
    <x v="120"/>
    <x v="1"/>
    <x v="6"/>
    <x v="2907"/>
    <x v="2903"/>
    <x v="0"/>
  </r>
  <r>
    <x v="2908"/>
    <x v="2907"/>
    <x v="2906"/>
    <n v="9600"/>
    <x v="1942"/>
    <x v="2"/>
    <s v="US"/>
    <x v="0"/>
    <x v="2904"/>
    <x v="2908"/>
    <x v="0"/>
    <x v="81"/>
    <x v="1"/>
    <s v="theater/plays"/>
    <x v="56"/>
    <x v="1775"/>
    <x v="1"/>
    <x v="6"/>
    <x v="2908"/>
    <x v="2904"/>
    <x v="0"/>
  </r>
  <r>
    <x v="2909"/>
    <x v="2908"/>
    <x v="2907"/>
    <n v="180000"/>
    <x v="170"/>
    <x v="2"/>
    <s v="US"/>
    <x v="0"/>
    <x v="2905"/>
    <x v="2909"/>
    <x v="0"/>
    <x v="29"/>
    <x v="1"/>
    <s v="theater/plays"/>
    <x v="50"/>
    <x v="135"/>
    <x v="1"/>
    <x v="6"/>
    <x v="2909"/>
    <x v="2905"/>
    <x v="0"/>
  </r>
  <r>
    <x v="2910"/>
    <x v="2909"/>
    <x v="2908"/>
    <n v="30000"/>
    <x v="116"/>
    <x v="2"/>
    <s v="GB"/>
    <x v="1"/>
    <x v="2906"/>
    <x v="2910"/>
    <x v="0"/>
    <x v="29"/>
    <x v="1"/>
    <s v="theater/plays"/>
    <x v="50"/>
    <x v="120"/>
    <x v="1"/>
    <x v="6"/>
    <x v="2910"/>
    <x v="2906"/>
    <x v="0"/>
  </r>
  <r>
    <x v="2911"/>
    <x v="2910"/>
    <x v="2909"/>
    <n v="1800"/>
    <x v="1943"/>
    <x v="2"/>
    <s v="US"/>
    <x v="0"/>
    <x v="2907"/>
    <x v="2911"/>
    <x v="0"/>
    <x v="25"/>
    <x v="1"/>
    <s v="theater/plays"/>
    <x v="121"/>
    <x v="2020"/>
    <x v="1"/>
    <x v="6"/>
    <x v="2911"/>
    <x v="2907"/>
    <x v="0"/>
  </r>
  <r>
    <x v="2912"/>
    <x v="2911"/>
    <x v="2910"/>
    <n v="14440"/>
    <x v="1944"/>
    <x v="2"/>
    <s v="US"/>
    <x v="0"/>
    <x v="2908"/>
    <x v="2912"/>
    <x v="0"/>
    <x v="55"/>
    <x v="1"/>
    <s v="theater/plays"/>
    <x v="51"/>
    <x v="2021"/>
    <x v="1"/>
    <x v="6"/>
    <x v="2912"/>
    <x v="2908"/>
    <x v="0"/>
  </r>
  <r>
    <x v="2913"/>
    <x v="2912"/>
    <x v="2911"/>
    <n v="10000"/>
    <x v="369"/>
    <x v="2"/>
    <s v="US"/>
    <x v="0"/>
    <x v="2909"/>
    <x v="2913"/>
    <x v="0"/>
    <x v="84"/>
    <x v="1"/>
    <s v="theater/plays"/>
    <x v="50"/>
    <x v="120"/>
    <x v="1"/>
    <x v="6"/>
    <x v="2913"/>
    <x v="2909"/>
    <x v="0"/>
  </r>
  <r>
    <x v="2914"/>
    <x v="2913"/>
    <x v="2912"/>
    <n v="25000"/>
    <x v="116"/>
    <x v="2"/>
    <s v="GB"/>
    <x v="1"/>
    <x v="2910"/>
    <x v="2914"/>
    <x v="0"/>
    <x v="29"/>
    <x v="1"/>
    <s v="theater/plays"/>
    <x v="50"/>
    <x v="120"/>
    <x v="1"/>
    <x v="6"/>
    <x v="2914"/>
    <x v="2910"/>
    <x v="0"/>
  </r>
  <r>
    <x v="2915"/>
    <x v="2914"/>
    <x v="2913"/>
    <n v="1000"/>
    <x v="1945"/>
    <x v="2"/>
    <s v="GB"/>
    <x v="1"/>
    <x v="2911"/>
    <x v="2915"/>
    <x v="0"/>
    <x v="83"/>
    <x v="1"/>
    <s v="theater/plays"/>
    <x v="220"/>
    <x v="2022"/>
    <x v="1"/>
    <x v="6"/>
    <x v="2915"/>
    <x v="2911"/>
    <x v="0"/>
  </r>
  <r>
    <x v="2916"/>
    <x v="2915"/>
    <x v="2914"/>
    <n v="1850"/>
    <x v="1011"/>
    <x v="2"/>
    <s v="GB"/>
    <x v="1"/>
    <x v="2912"/>
    <x v="2916"/>
    <x v="0"/>
    <x v="63"/>
    <x v="1"/>
    <s v="theater/plays"/>
    <x v="59"/>
    <x v="2023"/>
    <x v="1"/>
    <x v="6"/>
    <x v="2916"/>
    <x v="2912"/>
    <x v="0"/>
  </r>
  <r>
    <x v="2917"/>
    <x v="2916"/>
    <x v="2915"/>
    <n v="2000"/>
    <x v="1946"/>
    <x v="2"/>
    <s v="US"/>
    <x v="0"/>
    <x v="2913"/>
    <x v="2917"/>
    <x v="0"/>
    <x v="82"/>
    <x v="1"/>
    <s v="theater/plays"/>
    <x v="66"/>
    <x v="2024"/>
    <x v="1"/>
    <x v="6"/>
    <x v="2917"/>
    <x v="2913"/>
    <x v="0"/>
  </r>
  <r>
    <x v="2918"/>
    <x v="2917"/>
    <x v="2916"/>
    <n v="5000"/>
    <x v="1947"/>
    <x v="2"/>
    <s v="US"/>
    <x v="0"/>
    <x v="2914"/>
    <x v="2918"/>
    <x v="0"/>
    <x v="9"/>
    <x v="1"/>
    <s v="theater/plays"/>
    <x v="117"/>
    <x v="353"/>
    <x v="1"/>
    <x v="6"/>
    <x v="2918"/>
    <x v="2914"/>
    <x v="0"/>
  </r>
  <r>
    <x v="2919"/>
    <x v="2918"/>
    <x v="2917"/>
    <n v="600"/>
    <x v="152"/>
    <x v="2"/>
    <s v="US"/>
    <x v="0"/>
    <x v="2915"/>
    <x v="2919"/>
    <x v="0"/>
    <x v="79"/>
    <x v="1"/>
    <s v="theater/plays"/>
    <x v="114"/>
    <x v="434"/>
    <x v="1"/>
    <x v="6"/>
    <x v="2919"/>
    <x v="2915"/>
    <x v="0"/>
  </r>
  <r>
    <x v="2920"/>
    <x v="2919"/>
    <x v="2918"/>
    <n v="2500"/>
    <x v="1948"/>
    <x v="2"/>
    <s v="CA"/>
    <x v="5"/>
    <x v="2916"/>
    <x v="2920"/>
    <x v="0"/>
    <x v="62"/>
    <x v="1"/>
    <s v="theater/plays"/>
    <x v="117"/>
    <x v="2025"/>
    <x v="1"/>
    <x v="6"/>
    <x v="2920"/>
    <x v="2916"/>
    <x v="0"/>
  </r>
  <r>
    <x v="2921"/>
    <x v="2920"/>
    <x v="2919"/>
    <n v="100"/>
    <x v="1949"/>
    <x v="0"/>
    <s v="US"/>
    <x v="0"/>
    <x v="2917"/>
    <x v="2921"/>
    <x v="0"/>
    <x v="83"/>
    <x v="0"/>
    <s v="theater/musical"/>
    <x v="32"/>
    <x v="1340"/>
    <x v="1"/>
    <x v="40"/>
    <x v="2921"/>
    <x v="2917"/>
    <x v="0"/>
  </r>
  <r>
    <x v="2922"/>
    <x v="2921"/>
    <x v="2920"/>
    <n v="500"/>
    <x v="83"/>
    <x v="0"/>
    <s v="GB"/>
    <x v="1"/>
    <x v="2918"/>
    <x v="2922"/>
    <x v="0"/>
    <x v="79"/>
    <x v="0"/>
    <s v="theater/musical"/>
    <x v="8"/>
    <x v="160"/>
    <x v="1"/>
    <x v="40"/>
    <x v="2922"/>
    <x v="2918"/>
    <x v="1"/>
  </r>
  <r>
    <x v="2923"/>
    <x v="2922"/>
    <x v="2921"/>
    <n v="300"/>
    <x v="452"/>
    <x v="0"/>
    <s v="US"/>
    <x v="0"/>
    <x v="2919"/>
    <x v="2923"/>
    <x v="0"/>
    <x v="73"/>
    <x v="0"/>
    <s v="theater/musical"/>
    <x v="8"/>
    <x v="179"/>
    <x v="1"/>
    <x v="40"/>
    <x v="2923"/>
    <x v="2919"/>
    <x v="0"/>
  </r>
  <r>
    <x v="2924"/>
    <x v="2923"/>
    <x v="2922"/>
    <n v="25000"/>
    <x v="1950"/>
    <x v="0"/>
    <s v="US"/>
    <x v="0"/>
    <x v="2920"/>
    <x v="2924"/>
    <x v="0"/>
    <x v="206"/>
    <x v="0"/>
    <s v="theater/musical"/>
    <x v="33"/>
    <x v="2026"/>
    <x v="1"/>
    <x v="40"/>
    <x v="2924"/>
    <x v="2920"/>
    <x v="0"/>
  </r>
  <r>
    <x v="2925"/>
    <x v="2924"/>
    <x v="2923"/>
    <n v="45000"/>
    <x v="1951"/>
    <x v="0"/>
    <s v="US"/>
    <x v="0"/>
    <x v="2921"/>
    <x v="2925"/>
    <x v="0"/>
    <x v="473"/>
    <x v="0"/>
    <s v="theater/musical"/>
    <x v="21"/>
    <x v="2027"/>
    <x v="1"/>
    <x v="40"/>
    <x v="2925"/>
    <x v="2921"/>
    <x v="0"/>
  </r>
  <r>
    <x v="2926"/>
    <x v="2925"/>
    <x v="2924"/>
    <n v="3000"/>
    <x v="1952"/>
    <x v="0"/>
    <s v="US"/>
    <x v="0"/>
    <x v="2922"/>
    <x v="2926"/>
    <x v="0"/>
    <x v="133"/>
    <x v="0"/>
    <s v="theater/musical"/>
    <x v="105"/>
    <x v="753"/>
    <x v="1"/>
    <x v="40"/>
    <x v="2926"/>
    <x v="2922"/>
    <x v="0"/>
  </r>
  <r>
    <x v="2927"/>
    <x v="2926"/>
    <x v="2925"/>
    <n v="1800"/>
    <x v="1229"/>
    <x v="0"/>
    <s v="US"/>
    <x v="0"/>
    <x v="2923"/>
    <x v="2927"/>
    <x v="0"/>
    <x v="64"/>
    <x v="0"/>
    <s v="theater/musical"/>
    <x v="26"/>
    <x v="2028"/>
    <x v="1"/>
    <x v="40"/>
    <x v="2927"/>
    <x v="2923"/>
    <x v="0"/>
  </r>
  <r>
    <x v="2928"/>
    <x v="2927"/>
    <x v="2926"/>
    <n v="1000"/>
    <x v="325"/>
    <x v="0"/>
    <s v="US"/>
    <x v="0"/>
    <x v="2924"/>
    <x v="2928"/>
    <x v="0"/>
    <x v="54"/>
    <x v="0"/>
    <s v="theater/musical"/>
    <x v="8"/>
    <x v="683"/>
    <x v="1"/>
    <x v="40"/>
    <x v="2928"/>
    <x v="2924"/>
    <x v="0"/>
  </r>
  <r>
    <x v="2929"/>
    <x v="2928"/>
    <x v="2927"/>
    <n v="8000"/>
    <x v="1953"/>
    <x v="0"/>
    <s v="US"/>
    <x v="0"/>
    <x v="2925"/>
    <x v="2929"/>
    <x v="0"/>
    <x v="58"/>
    <x v="0"/>
    <s v="theater/musical"/>
    <x v="21"/>
    <x v="2029"/>
    <x v="1"/>
    <x v="40"/>
    <x v="2929"/>
    <x v="2925"/>
    <x v="0"/>
  </r>
  <r>
    <x v="2930"/>
    <x v="2929"/>
    <x v="2928"/>
    <n v="10000"/>
    <x v="1954"/>
    <x v="0"/>
    <s v="GB"/>
    <x v="1"/>
    <x v="2926"/>
    <x v="2930"/>
    <x v="0"/>
    <x v="95"/>
    <x v="0"/>
    <s v="theater/musical"/>
    <x v="7"/>
    <x v="2030"/>
    <x v="1"/>
    <x v="40"/>
    <x v="2930"/>
    <x v="2926"/>
    <x v="1"/>
  </r>
  <r>
    <x v="2931"/>
    <x v="2930"/>
    <x v="2929"/>
    <n v="750"/>
    <x v="1955"/>
    <x v="0"/>
    <s v="CA"/>
    <x v="5"/>
    <x v="2927"/>
    <x v="2931"/>
    <x v="0"/>
    <x v="82"/>
    <x v="0"/>
    <s v="theater/musical"/>
    <x v="6"/>
    <x v="596"/>
    <x v="1"/>
    <x v="40"/>
    <x v="2931"/>
    <x v="2927"/>
    <x v="0"/>
  </r>
  <r>
    <x v="2932"/>
    <x v="2931"/>
    <x v="2930"/>
    <n v="3100"/>
    <x v="1681"/>
    <x v="0"/>
    <s v="AU"/>
    <x v="2"/>
    <x v="2928"/>
    <x v="2932"/>
    <x v="0"/>
    <x v="44"/>
    <x v="0"/>
    <s v="theater/musical"/>
    <x v="2"/>
    <x v="2031"/>
    <x v="1"/>
    <x v="40"/>
    <x v="2932"/>
    <x v="2928"/>
    <x v="0"/>
  </r>
  <r>
    <x v="2933"/>
    <x v="2932"/>
    <x v="2931"/>
    <n v="2500"/>
    <x v="1956"/>
    <x v="0"/>
    <s v="US"/>
    <x v="0"/>
    <x v="2929"/>
    <x v="2933"/>
    <x v="0"/>
    <x v="241"/>
    <x v="0"/>
    <s v="theater/musical"/>
    <x v="33"/>
    <x v="2032"/>
    <x v="1"/>
    <x v="40"/>
    <x v="2933"/>
    <x v="2929"/>
    <x v="0"/>
  </r>
  <r>
    <x v="2934"/>
    <x v="2933"/>
    <x v="2932"/>
    <n v="2500"/>
    <x v="651"/>
    <x v="0"/>
    <s v="CA"/>
    <x v="5"/>
    <x v="2930"/>
    <x v="2934"/>
    <x v="0"/>
    <x v="77"/>
    <x v="0"/>
    <s v="theater/musical"/>
    <x v="29"/>
    <x v="2033"/>
    <x v="1"/>
    <x v="40"/>
    <x v="2934"/>
    <x v="2930"/>
    <x v="0"/>
  </r>
  <r>
    <x v="2935"/>
    <x v="2934"/>
    <x v="2933"/>
    <n v="3500"/>
    <x v="1957"/>
    <x v="0"/>
    <s v="US"/>
    <x v="0"/>
    <x v="2931"/>
    <x v="2935"/>
    <x v="0"/>
    <x v="70"/>
    <x v="0"/>
    <s v="theater/musical"/>
    <x v="7"/>
    <x v="2034"/>
    <x v="1"/>
    <x v="40"/>
    <x v="2935"/>
    <x v="2931"/>
    <x v="0"/>
  </r>
  <r>
    <x v="2936"/>
    <x v="2935"/>
    <x v="2934"/>
    <n v="1000"/>
    <x v="1958"/>
    <x v="0"/>
    <s v="US"/>
    <x v="0"/>
    <x v="2932"/>
    <x v="2936"/>
    <x v="0"/>
    <x v="69"/>
    <x v="0"/>
    <s v="theater/musical"/>
    <x v="30"/>
    <x v="1753"/>
    <x v="1"/>
    <x v="40"/>
    <x v="2936"/>
    <x v="2932"/>
    <x v="0"/>
  </r>
  <r>
    <x v="2937"/>
    <x v="2936"/>
    <x v="2935"/>
    <n v="1500"/>
    <x v="41"/>
    <x v="0"/>
    <s v="GB"/>
    <x v="1"/>
    <x v="2933"/>
    <x v="2937"/>
    <x v="0"/>
    <x v="165"/>
    <x v="0"/>
    <s v="theater/musical"/>
    <x v="18"/>
    <x v="2035"/>
    <x v="1"/>
    <x v="40"/>
    <x v="2937"/>
    <x v="2933"/>
    <x v="2"/>
  </r>
  <r>
    <x v="2938"/>
    <x v="2937"/>
    <x v="2936"/>
    <n v="4000"/>
    <x v="1959"/>
    <x v="0"/>
    <s v="US"/>
    <x v="0"/>
    <x v="2934"/>
    <x v="2938"/>
    <x v="0"/>
    <x v="58"/>
    <x v="0"/>
    <s v="theater/musical"/>
    <x v="7"/>
    <x v="2036"/>
    <x v="1"/>
    <x v="40"/>
    <x v="2938"/>
    <x v="2934"/>
    <x v="0"/>
  </r>
  <r>
    <x v="2939"/>
    <x v="2938"/>
    <x v="2937"/>
    <n v="8000"/>
    <x v="1960"/>
    <x v="0"/>
    <s v="US"/>
    <x v="0"/>
    <x v="2935"/>
    <x v="2939"/>
    <x v="0"/>
    <x v="20"/>
    <x v="0"/>
    <s v="theater/musical"/>
    <x v="33"/>
    <x v="2037"/>
    <x v="1"/>
    <x v="40"/>
    <x v="2939"/>
    <x v="2935"/>
    <x v="0"/>
  </r>
  <r>
    <x v="2940"/>
    <x v="2939"/>
    <x v="2938"/>
    <n v="2500"/>
    <x v="615"/>
    <x v="0"/>
    <s v="US"/>
    <x v="0"/>
    <x v="2936"/>
    <x v="2940"/>
    <x v="0"/>
    <x v="51"/>
    <x v="0"/>
    <s v="theater/musical"/>
    <x v="13"/>
    <x v="129"/>
    <x v="1"/>
    <x v="40"/>
    <x v="2940"/>
    <x v="2936"/>
    <x v="0"/>
  </r>
  <r>
    <x v="2941"/>
    <x v="2940"/>
    <x v="2939"/>
    <n v="25000"/>
    <x v="116"/>
    <x v="2"/>
    <s v="US"/>
    <x v="0"/>
    <x v="2937"/>
    <x v="2941"/>
    <x v="0"/>
    <x v="29"/>
    <x v="1"/>
    <s v="theater/spaces"/>
    <x v="50"/>
    <x v="120"/>
    <x v="1"/>
    <x v="38"/>
    <x v="2941"/>
    <x v="2937"/>
    <x v="0"/>
  </r>
  <r>
    <x v="2942"/>
    <x v="2941"/>
    <x v="2940"/>
    <n v="200000"/>
    <x v="1961"/>
    <x v="2"/>
    <s v="CA"/>
    <x v="5"/>
    <x v="2938"/>
    <x v="2942"/>
    <x v="0"/>
    <x v="91"/>
    <x v="1"/>
    <s v="theater/spaces"/>
    <x v="68"/>
    <x v="2038"/>
    <x v="1"/>
    <x v="38"/>
    <x v="2942"/>
    <x v="2938"/>
    <x v="0"/>
  </r>
  <r>
    <x v="2943"/>
    <x v="2942"/>
    <x v="2941"/>
    <n v="3000"/>
    <x v="117"/>
    <x v="2"/>
    <s v="US"/>
    <x v="0"/>
    <x v="2939"/>
    <x v="2943"/>
    <x v="0"/>
    <x v="78"/>
    <x v="1"/>
    <s v="theater/spaces"/>
    <x v="50"/>
    <x v="121"/>
    <x v="1"/>
    <x v="38"/>
    <x v="2943"/>
    <x v="2939"/>
    <x v="0"/>
  </r>
  <r>
    <x v="2944"/>
    <x v="2943"/>
    <x v="2942"/>
    <n v="10000"/>
    <x v="173"/>
    <x v="2"/>
    <s v="US"/>
    <x v="0"/>
    <x v="2940"/>
    <x v="2944"/>
    <x v="0"/>
    <x v="29"/>
    <x v="1"/>
    <s v="theater/spaces"/>
    <x v="60"/>
    <x v="101"/>
    <x v="1"/>
    <x v="38"/>
    <x v="2944"/>
    <x v="2940"/>
    <x v="0"/>
  </r>
  <r>
    <x v="2945"/>
    <x v="2944"/>
    <x v="2943"/>
    <n v="50000"/>
    <x v="117"/>
    <x v="2"/>
    <s v="US"/>
    <x v="0"/>
    <x v="2941"/>
    <x v="2945"/>
    <x v="0"/>
    <x v="78"/>
    <x v="1"/>
    <s v="theater/spaces"/>
    <x v="50"/>
    <x v="121"/>
    <x v="1"/>
    <x v="38"/>
    <x v="2945"/>
    <x v="2941"/>
    <x v="0"/>
  </r>
  <r>
    <x v="2946"/>
    <x v="2945"/>
    <x v="2944"/>
    <n v="2000"/>
    <x v="369"/>
    <x v="2"/>
    <s v="GB"/>
    <x v="1"/>
    <x v="2942"/>
    <x v="2946"/>
    <x v="0"/>
    <x v="84"/>
    <x v="1"/>
    <s v="theater/spaces"/>
    <x v="50"/>
    <x v="120"/>
    <x v="1"/>
    <x v="38"/>
    <x v="2946"/>
    <x v="2942"/>
    <x v="0"/>
  </r>
  <r>
    <x v="2947"/>
    <x v="2946"/>
    <x v="2945"/>
    <n v="25000"/>
    <x v="1962"/>
    <x v="2"/>
    <s v="US"/>
    <x v="0"/>
    <x v="2943"/>
    <x v="2947"/>
    <x v="0"/>
    <x v="62"/>
    <x v="1"/>
    <s v="theater/spaces"/>
    <x v="65"/>
    <x v="2039"/>
    <x v="1"/>
    <x v="38"/>
    <x v="2947"/>
    <x v="2943"/>
    <x v="0"/>
  </r>
  <r>
    <x v="2948"/>
    <x v="2947"/>
    <x v="2946"/>
    <n v="500000"/>
    <x v="363"/>
    <x v="2"/>
    <s v="US"/>
    <x v="0"/>
    <x v="2944"/>
    <x v="2948"/>
    <x v="0"/>
    <x v="82"/>
    <x v="1"/>
    <s v="theater/spaces"/>
    <x v="50"/>
    <x v="2040"/>
    <x v="1"/>
    <x v="38"/>
    <x v="2948"/>
    <x v="2944"/>
    <x v="0"/>
  </r>
  <r>
    <x v="2949"/>
    <x v="2948"/>
    <x v="2947"/>
    <n v="1000"/>
    <x v="379"/>
    <x v="2"/>
    <s v="US"/>
    <x v="0"/>
    <x v="2945"/>
    <x v="2949"/>
    <x v="0"/>
    <x v="84"/>
    <x v="1"/>
    <s v="theater/spaces"/>
    <x v="56"/>
    <x v="381"/>
    <x v="1"/>
    <x v="38"/>
    <x v="2949"/>
    <x v="2945"/>
    <x v="0"/>
  </r>
  <r>
    <x v="2950"/>
    <x v="2949"/>
    <x v="2948"/>
    <n v="5000000"/>
    <x v="117"/>
    <x v="2"/>
    <s v="US"/>
    <x v="0"/>
    <x v="2946"/>
    <x v="2950"/>
    <x v="0"/>
    <x v="78"/>
    <x v="1"/>
    <s v="theater/spaces"/>
    <x v="50"/>
    <x v="121"/>
    <x v="1"/>
    <x v="38"/>
    <x v="2950"/>
    <x v="2946"/>
    <x v="0"/>
  </r>
  <r>
    <x v="2951"/>
    <x v="2950"/>
    <x v="2949"/>
    <n v="50000"/>
    <x v="1963"/>
    <x v="1"/>
    <s v="US"/>
    <x v="0"/>
    <x v="2947"/>
    <x v="2951"/>
    <x v="0"/>
    <x v="6"/>
    <x v="1"/>
    <s v="theater/spaces"/>
    <x v="53"/>
    <x v="2041"/>
    <x v="1"/>
    <x v="38"/>
    <x v="2951"/>
    <x v="2947"/>
    <x v="0"/>
  </r>
  <r>
    <x v="2952"/>
    <x v="2951"/>
    <x v="2950"/>
    <n v="20000"/>
    <x v="1964"/>
    <x v="1"/>
    <s v="US"/>
    <x v="0"/>
    <x v="2948"/>
    <x v="2952"/>
    <x v="0"/>
    <x v="22"/>
    <x v="1"/>
    <s v="theater/spaces"/>
    <x v="59"/>
    <x v="2042"/>
    <x v="1"/>
    <x v="38"/>
    <x v="2952"/>
    <x v="2948"/>
    <x v="0"/>
  </r>
  <r>
    <x v="2953"/>
    <x v="2952"/>
    <x v="2951"/>
    <n v="400000"/>
    <x v="898"/>
    <x v="1"/>
    <s v="US"/>
    <x v="0"/>
    <x v="2949"/>
    <x v="2953"/>
    <x v="0"/>
    <x v="83"/>
    <x v="1"/>
    <s v="theater/spaces"/>
    <x v="50"/>
    <x v="2043"/>
    <x v="1"/>
    <x v="38"/>
    <x v="2953"/>
    <x v="2949"/>
    <x v="0"/>
  </r>
  <r>
    <x v="2954"/>
    <x v="2953"/>
    <x v="2952"/>
    <n v="15000"/>
    <x v="117"/>
    <x v="1"/>
    <s v="US"/>
    <x v="0"/>
    <x v="2950"/>
    <x v="2954"/>
    <x v="0"/>
    <x v="78"/>
    <x v="1"/>
    <s v="theater/spaces"/>
    <x v="50"/>
    <x v="121"/>
    <x v="1"/>
    <x v="38"/>
    <x v="2954"/>
    <x v="2950"/>
    <x v="0"/>
  </r>
  <r>
    <x v="2955"/>
    <x v="2954"/>
    <x v="2953"/>
    <n v="1200"/>
    <x v="526"/>
    <x v="1"/>
    <s v="US"/>
    <x v="0"/>
    <x v="2951"/>
    <x v="2955"/>
    <x v="0"/>
    <x v="202"/>
    <x v="1"/>
    <s v="theater/spaces"/>
    <x v="64"/>
    <x v="177"/>
    <x v="1"/>
    <x v="38"/>
    <x v="2955"/>
    <x v="2951"/>
    <x v="0"/>
  </r>
  <r>
    <x v="2956"/>
    <x v="2955"/>
    <x v="2954"/>
    <n v="7900"/>
    <x v="1965"/>
    <x v="1"/>
    <s v="US"/>
    <x v="0"/>
    <x v="2952"/>
    <x v="2956"/>
    <x v="0"/>
    <x v="9"/>
    <x v="1"/>
    <s v="theater/spaces"/>
    <x v="123"/>
    <x v="2044"/>
    <x v="1"/>
    <x v="38"/>
    <x v="2956"/>
    <x v="2952"/>
    <x v="0"/>
  </r>
  <r>
    <x v="2957"/>
    <x v="2956"/>
    <x v="2955"/>
    <n v="15000"/>
    <x v="668"/>
    <x v="1"/>
    <s v="US"/>
    <x v="0"/>
    <x v="2953"/>
    <x v="2957"/>
    <x v="0"/>
    <x v="83"/>
    <x v="1"/>
    <s v="theater/spaces"/>
    <x v="53"/>
    <x v="723"/>
    <x v="1"/>
    <x v="38"/>
    <x v="2957"/>
    <x v="2953"/>
    <x v="0"/>
  </r>
  <r>
    <x v="2958"/>
    <x v="2957"/>
    <x v="2956"/>
    <n v="80000"/>
    <x v="117"/>
    <x v="1"/>
    <s v="US"/>
    <x v="0"/>
    <x v="2954"/>
    <x v="2958"/>
    <x v="0"/>
    <x v="78"/>
    <x v="1"/>
    <s v="theater/spaces"/>
    <x v="50"/>
    <x v="121"/>
    <x v="1"/>
    <x v="38"/>
    <x v="2958"/>
    <x v="2954"/>
    <x v="0"/>
  </r>
  <r>
    <x v="2959"/>
    <x v="2958"/>
    <x v="2957"/>
    <n v="10000"/>
    <x v="117"/>
    <x v="1"/>
    <s v="GB"/>
    <x v="1"/>
    <x v="2955"/>
    <x v="2959"/>
    <x v="0"/>
    <x v="78"/>
    <x v="1"/>
    <s v="theater/spaces"/>
    <x v="50"/>
    <x v="121"/>
    <x v="1"/>
    <x v="38"/>
    <x v="2959"/>
    <x v="2955"/>
    <x v="0"/>
  </r>
  <r>
    <x v="2960"/>
    <x v="2959"/>
    <x v="2958"/>
    <n v="30000000"/>
    <x v="117"/>
    <x v="1"/>
    <s v="US"/>
    <x v="0"/>
    <x v="2956"/>
    <x v="2960"/>
    <x v="0"/>
    <x v="78"/>
    <x v="1"/>
    <s v="theater/spaces"/>
    <x v="50"/>
    <x v="121"/>
    <x v="1"/>
    <x v="38"/>
    <x v="2960"/>
    <x v="2956"/>
    <x v="0"/>
  </r>
  <r>
    <x v="2961"/>
    <x v="2960"/>
    <x v="2959"/>
    <n v="5000"/>
    <x v="1966"/>
    <x v="0"/>
    <s v="US"/>
    <x v="0"/>
    <x v="2957"/>
    <x v="2961"/>
    <x v="0"/>
    <x v="52"/>
    <x v="0"/>
    <s v="theater/plays"/>
    <x v="5"/>
    <x v="2045"/>
    <x v="1"/>
    <x v="6"/>
    <x v="2961"/>
    <x v="2957"/>
    <x v="0"/>
  </r>
  <r>
    <x v="2962"/>
    <x v="2961"/>
    <x v="2960"/>
    <n v="1000"/>
    <x v="1967"/>
    <x v="0"/>
    <s v="US"/>
    <x v="0"/>
    <x v="2958"/>
    <x v="2962"/>
    <x v="0"/>
    <x v="9"/>
    <x v="0"/>
    <s v="theater/plays"/>
    <x v="108"/>
    <x v="546"/>
    <x v="1"/>
    <x v="6"/>
    <x v="2962"/>
    <x v="2958"/>
    <x v="0"/>
  </r>
  <r>
    <x v="2963"/>
    <x v="2962"/>
    <x v="2961"/>
    <n v="10000"/>
    <x v="1968"/>
    <x v="0"/>
    <s v="US"/>
    <x v="0"/>
    <x v="2959"/>
    <x v="2963"/>
    <x v="0"/>
    <x v="15"/>
    <x v="0"/>
    <s v="theater/plays"/>
    <x v="13"/>
    <x v="2046"/>
    <x v="1"/>
    <x v="6"/>
    <x v="2963"/>
    <x v="2959"/>
    <x v="0"/>
  </r>
  <r>
    <x v="2964"/>
    <x v="2963"/>
    <x v="2962"/>
    <n v="5000"/>
    <x v="1969"/>
    <x v="0"/>
    <s v="US"/>
    <x v="0"/>
    <x v="2960"/>
    <x v="2964"/>
    <x v="0"/>
    <x v="193"/>
    <x v="0"/>
    <s v="theater/plays"/>
    <x v="7"/>
    <x v="2047"/>
    <x v="1"/>
    <x v="6"/>
    <x v="2964"/>
    <x v="2960"/>
    <x v="0"/>
  </r>
  <r>
    <x v="2965"/>
    <x v="2964"/>
    <x v="2963"/>
    <n v="1500"/>
    <x v="1970"/>
    <x v="0"/>
    <s v="US"/>
    <x v="0"/>
    <x v="2961"/>
    <x v="2965"/>
    <x v="0"/>
    <x v="70"/>
    <x v="0"/>
    <s v="theater/plays"/>
    <x v="15"/>
    <x v="2048"/>
    <x v="1"/>
    <x v="6"/>
    <x v="2965"/>
    <x v="2961"/>
    <x v="0"/>
  </r>
  <r>
    <x v="2966"/>
    <x v="2965"/>
    <x v="2964"/>
    <n v="10000"/>
    <x v="1971"/>
    <x v="0"/>
    <s v="US"/>
    <x v="0"/>
    <x v="2962"/>
    <x v="2966"/>
    <x v="0"/>
    <x v="130"/>
    <x v="0"/>
    <s v="theater/plays"/>
    <x v="35"/>
    <x v="2049"/>
    <x v="1"/>
    <x v="6"/>
    <x v="2966"/>
    <x v="2962"/>
    <x v="0"/>
  </r>
  <r>
    <x v="2967"/>
    <x v="2966"/>
    <x v="2965"/>
    <n v="5000"/>
    <x v="1972"/>
    <x v="0"/>
    <s v="US"/>
    <x v="0"/>
    <x v="2963"/>
    <x v="2967"/>
    <x v="0"/>
    <x v="26"/>
    <x v="0"/>
    <s v="theater/plays"/>
    <x v="35"/>
    <x v="2050"/>
    <x v="1"/>
    <x v="6"/>
    <x v="2967"/>
    <x v="2963"/>
    <x v="0"/>
  </r>
  <r>
    <x v="2968"/>
    <x v="2967"/>
    <x v="2966"/>
    <n v="3500"/>
    <x v="1973"/>
    <x v="0"/>
    <s v="US"/>
    <x v="0"/>
    <x v="2964"/>
    <x v="2968"/>
    <x v="0"/>
    <x v="5"/>
    <x v="0"/>
    <s v="theater/plays"/>
    <x v="6"/>
    <x v="2051"/>
    <x v="1"/>
    <x v="6"/>
    <x v="2968"/>
    <x v="2964"/>
    <x v="0"/>
  </r>
  <r>
    <x v="2969"/>
    <x v="2968"/>
    <x v="2967"/>
    <n v="1000"/>
    <x v="897"/>
    <x v="0"/>
    <s v="CA"/>
    <x v="5"/>
    <x v="2965"/>
    <x v="2969"/>
    <x v="0"/>
    <x v="57"/>
    <x v="0"/>
    <s v="theater/plays"/>
    <x v="200"/>
    <x v="2052"/>
    <x v="1"/>
    <x v="6"/>
    <x v="2969"/>
    <x v="2965"/>
    <x v="0"/>
  </r>
  <r>
    <x v="2970"/>
    <x v="2969"/>
    <x v="2968"/>
    <n v="6000"/>
    <x v="834"/>
    <x v="0"/>
    <s v="US"/>
    <x v="0"/>
    <x v="2966"/>
    <x v="2970"/>
    <x v="0"/>
    <x v="110"/>
    <x v="0"/>
    <s v="theater/plays"/>
    <x v="6"/>
    <x v="2053"/>
    <x v="1"/>
    <x v="6"/>
    <x v="2970"/>
    <x v="2966"/>
    <x v="0"/>
  </r>
  <r>
    <x v="2971"/>
    <x v="2970"/>
    <x v="2969"/>
    <n v="3200"/>
    <x v="1974"/>
    <x v="0"/>
    <s v="US"/>
    <x v="0"/>
    <x v="2967"/>
    <x v="2971"/>
    <x v="0"/>
    <x v="68"/>
    <x v="0"/>
    <s v="theater/plays"/>
    <x v="8"/>
    <x v="2054"/>
    <x v="1"/>
    <x v="6"/>
    <x v="2971"/>
    <x v="2967"/>
    <x v="0"/>
  </r>
  <r>
    <x v="2972"/>
    <x v="2971"/>
    <x v="2970"/>
    <n v="2000"/>
    <x v="1975"/>
    <x v="0"/>
    <s v="US"/>
    <x v="0"/>
    <x v="2968"/>
    <x v="2972"/>
    <x v="0"/>
    <x v="57"/>
    <x v="0"/>
    <s v="theater/plays"/>
    <x v="2"/>
    <x v="2055"/>
    <x v="1"/>
    <x v="6"/>
    <x v="2972"/>
    <x v="2968"/>
    <x v="0"/>
  </r>
  <r>
    <x v="2973"/>
    <x v="2972"/>
    <x v="2971"/>
    <n v="5000"/>
    <x v="1976"/>
    <x v="0"/>
    <s v="US"/>
    <x v="0"/>
    <x v="2969"/>
    <x v="2973"/>
    <x v="0"/>
    <x v="51"/>
    <x v="0"/>
    <s v="theater/plays"/>
    <x v="215"/>
    <x v="2056"/>
    <x v="1"/>
    <x v="6"/>
    <x v="2973"/>
    <x v="2969"/>
    <x v="0"/>
  </r>
  <r>
    <x v="2974"/>
    <x v="2973"/>
    <x v="2972"/>
    <n v="5000"/>
    <x v="1977"/>
    <x v="0"/>
    <s v="US"/>
    <x v="0"/>
    <x v="2970"/>
    <x v="2974"/>
    <x v="0"/>
    <x v="45"/>
    <x v="0"/>
    <s v="theater/plays"/>
    <x v="21"/>
    <x v="1242"/>
    <x v="1"/>
    <x v="6"/>
    <x v="2974"/>
    <x v="2970"/>
    <x v="0"/>
  </r>
  <r>
    <x v="2975"/>
    <x v="2974"/>
    <x v="2973"/>
    <n v="8000"/>
    <x v="1978"/>
    <x v="0"/>
    <s v="US"/>
    <x v="0"/>
    <x v="2971"/>
    <x v="2975"/>
    <x v="0"/>
    <x v="116"/>
    <x v="0"/>
    <s v="theater/plays"/>
    <x v="8"/>
    <x v="2057"/>
    <x v="1"/>
    <x v="6"/>
    <x v="2975"/>
    <x v="2971"/>
    <x v="0"/>
  </r>
  <r>
    <x v="2976"/>
    <x v="2975"/>
    <x v="2974"/>
    <n v="70"/>
    <x v="678"/>
    <x v="0"/>
    <s v="GB"/>
    <x v="1"/>
    <x v="2972"/>
    <x v="2976"/>
    <x v="0"/>
    <x v="25"/>
    <x v="0"/>
    <s v="theater/plays"/>
    <x v="193"/>
    <x v="2058"/>
    <x v="1"/>
    <x v="6"/>
    <x v="2976"/>
    <x v="2972"/>
    <x v="0"/>
  </r>
  <r>
    <x v="2977"/>
    <x v="2976"/>
    <x v="2975"/>
    <n v="3000"/>
    <x v="767"/>
    <x v="0"/>
    <s v="US"/>
    <x v="0"/>
    <x v="2973"/>
    <x v="2977"/>
    <x v="0"/>
    <x v="209"/>
    <x v="0"/>
    <s v="theater/plays"/>
    <x v="35"/>
    <x v="787"/>
    <x v="1"/>
    <x v="6"/>
    <x v="2977"/>
    <x v="2973"/>
    <x v="0"/>
  </r>
  <r>
    <x v="2978"/>
    <x v="2977"/>
    <x v="2976"/>
    <n v="750"/>
    <x v="1979"/>
    <x v="0"/>
    <s v="US"/>
    <x v="0"/>
    <x v="2974"/>
    <x v="2978"/>
    <x v="0"/>
    <x v="38"/>
    <x v="0"/>
    <s v="theater/plays"/>
    <x v="32"/>
    <x v="2059"/>
    <x v="1"/>
    <x v="6"/>
    <x v="2978"/>
    <x v="2974"/>
    <x v="0"/>
  </r>
  <r>
    <x v="2979"/>
    <x v="2978"/>
    <x v="2977"/>
    <n v="5000"/>
    <x v="1896"/>
    <x v="0"/>
    <s v="US"/>
    <x v="0"/>
    <x v="2975"/>
    <x v="2979"/>
    <x v="0"/>
    <x v="67"/>
    <x v="0"/>
    <s v="theater/plays"/>
    <x v="7"/>
    <x v="2060"/>
    <x v="1"/>
    <x v="6"/>
    <x v="2979"/>
    <x v="2975"/>
    <x v="0"/>
  </r>
  <r>
    <x v="2980"/>
    <x v="2979"/>
    <x v="2978"/>
    <n v="3000"/>
    <x v="1980"/>
    <x v="0"/>
    <s v="US"/>
    <x v="0"/>
    <x v="2976"/>
    <x v="2980"/>
    <x v="0"/>
    <x v="54"/>
    <x v="0"/>
    <s v="theater/plays"/>
    <x v="15"/>
    <x v="709"/>
    <x v="1"/>
    <x v="6"/>
    <x v="2980"/>
    <x v="2976"/>
    <x v="0"/>
  </r>
  <r>
    <x v="2981"/>
    <x v="2980"/>
    <x v="2979"/>
    <n v="4000"/>
    <x v="1981"/>
    <x v="0"/>
    <s v="IE"/>
    <x v="3"/>
    <x v="2977"/>
    <x v="2981"/>
    <x v="1"/>
    <x v="174"/>
    <x v="0"/>
    <s v="theater/spaces"/>
    <x v="32"/>
    <x v="1290"/>
    <x v="1"/>
    <x v="38"/>
    <x v="2981"/>
    <x v="2977"/>
    <x v="0"/>
  </r>
  <r>
    <x v="2982"/>
    <x v="2981"/>
    <x v="2980"/>
    <n v="5000"/>
    <x v="1982"/>
    <x v="0"/>
    <s v="GB"/>
    <x v="1"/>
    <x v="2978"/>
    <x v="2982"/>
    <x v="1"/>
    <x v="211"/>
    <x v="0"/>
    <s v="theater/spaces"/>
    <x v="21"/>
    <x v="1149"/>
    <x v="1"/>
    <x v="38"/>
    <x v="2982"/>
    <x v="2978"/>
    <x v="0"/>
  </r>
  <r>
    <x v="2983"/>
    <x v="2982"/>
    <x v="2981"/>
    <n v="116000"/>
    <x v="1983"/>
    <x v="0"/>
    <s v="US"/>
    <x v="0"/>
    <x v="2979"/>
    <x v="2983"/>
    <x v="1"/>
    <x v="486"/>
    <x v="0"/>
    <s v="theater/spaces"/>
    <x v="92"/>
    <x v="2061"/>
    <x v="1"/>
    <x v="38"/>
    <x v="2983"/>
    <x v="2979"/>
    <x v="0"/>
  </r>
  <r>
    <x v="2984"/>
    <x v="2983"/>
    <x v="2982"/>
    <n v="25000"/>
    <x v="1984"/>
    <x v="0"/>
    <s v="US"/>
    <x v="0"/>
    <x v="2980"/>
    <x v="2984"/>
    <x v="1"/>
    <x v="423"/>
    <x v="0"/>
    <s v="theater/spaces"/>
    <x v="8"/>
    <x v="2062"/>
    <x v="1"/>
    <x v="38"/>
    <x v="2984"/>
    <x v="2980"/>
    <x v="0"/>
  </r>
  <r>
    <x v="2985"/>
    <x v="2984"/>
    <x v="2983"/>
    <n v="10000"/>
    <x v="297"/>
    <x v="0"/>
    <s v="NZ"/>
    <x v="4"/>
    <x v="2981"/>
    <x v="2985"/>
    <x v="0"/>
    <x v="112"/>
    <x v="0"/>
    <s v="theater/spaces"/>
    <x v="108"/>
    <x v="2063"/>
    <x v="1"/>
    <x v="38"/>
    <x v="2985"/>
    <x v="2981"/>
    <x v="0"/>
  </r>
  <r>
    <x v="2986"/>
    <x v="2985"/>
    <x v="2984"/>
    <n v="2400"/>
    <x v="1985"/>
    <x v="0"/>
    <s v="GB"/>
    <x v="1"/>
    <x v="2982"/>
    <x v="2986"/>
    <x v="0"/>
    <x v="66"/>
    <x v="0"/>
    <s v="theater/spaces"/>
    <x v="6"/>
    <x v="2064"/>
    <x v="1"/>
    <x v="38"/>
    <x v="2986"/>
    <x v="2982"/>
    <x v="0"/>
  </r>
  <r>
    <x v="2987"/>
    <x v="2986"/>
    <x v="2985"/>
    <n v="25000"/>
    <x v="1986"/>
    <x v="0"/>
    <s v="US"/>
    <x v="0"/>
    <x v="2983"/>
    <x v="2987"/>
    <x v="0"/>
    <x v="236"/>
    <x v="0"/>
    <s v="theater/spaces"/>
    <x v="5"/>
    <x v="2065"/>
    <x v="1"/>
    <x v="38"/>
    <x v="2987"/>
    <x v="2983"/>
    <x v="0"/>
  </r>
  <r>
    <x v="2988"/>
    <x v="2987"/>
    <x v="2986"/>
    <n v="1000"/>
    <x v="325"/>
    <x v="0"/>
    <s v="GB"/>
    <x v="1"/>
    <x v="2984"/>
    <x v="2988"/>
    <x v="0"/>
    <x v="33"/>
    <x v="0"/>
    <s v="theater/spaces"/>
    <x v="8"/>
    <x v="669"/>
    <x v="1"/>
    <x v="38"/>
    <x v="2988"/>
    <x v="2984"/>
    <x v="0"/>
  </r>
  <r>
    <x v="2989"/>
    <x v="2988"/>
    <x v="2987"/>
    <n v="20000"/>
    <x v="1987"/>
    <x v="0"/>
    <s v="US"/>
    <x v="0"/>
    <x v="2985"/>
    <x v="2989"/>
    <x v="0"/>
    <x v="487"/>
    <x v="0"/>
    <s v="theater/spaces"/>
    <x v="93"/>
    <x v="2066"/>
    <x v="1"/>
    <x v="38"/>
    <x v="2989"/>
    <x v="2985"/>
    <x v="0"/>
  </r>
  <r>
    <x v="2990"/>
    <x v="2989"/>
    <x v="2988"/>
    <n v="10000"/>
    <x v="1117"/>
    <x v="0"/>
    <s v="US"/>
    <x v="0"/>
    <x v="2986"/>
    <x v="2990"/>
    <x v="0"/>
    <x v="74"/>
    <x v="0"/>
    <s v="theater/spaces"/>
    <x v="8"/>
    <x v="2067"/>
    <x v="1"/>
    <x v="38"/>
    <x v="2990"/>
    <x v="2986"/>
    <x v="0"/>
  </r>
  <r>
    <x v="2991"/>
    <x v="2990"/>
    <x v="2989"/>
    <n v="8500"/>
    <x v="1988"/>
    <x v="0"/>
    <s v="US"/>
    <x v="0"/>
    <x v="2987"/>
    <x v="2991"/>
    <x v="0"/>
    <x v="251"/>
    <x v="0"/>
    <s v="theater/spaces"/>
    <x v="33"/>
    <x v="2068"/>
    <x v="1"/>
    <x v="38"/>
    <x v="2991"/>
    <x v="2987"/>
    <x v="0"/>
  </r>
  <r>
    <x v="2992"/>
    <x v="2991"/>
    <x v="2990"/>
    <n v="3000"/>
    <x v="1989"/>
    <x v="0"/>
    <s v="US"/>
    <x v="0"/>
    <x v="2988"/>
    <x v="2992"/>
    <x v="0"/>
    <x v="31"/>
    <x v="0"/>
    <s v="theater/spaces"/>
    <x v="2"/>
    <x v="2069"/>
    <x v="1"/>
    <x v="38"/>
    <x v="2992"/>
    <x v="2988"/>
    <x v="0"/>
  </r>
  <r>
    <x v="2993"/>
    <x v="2992"/>
    <x v="2991"/>
    <n v="1000"/>
    <x v="1141"/>
    <x v="0"/>
    <s v="US"/>
    <x v="0"/>
    <x v="2989"/>
    <x v="2993"/>
    <x v="0"/>
    <x v="19"/>
    <x v="0"/>
    <s v="theater/spaces"/>
    <x v="8"/>
    <x v="1187"/>
    <x v="1"/>
    <x v="38"/>
    <x v="2993"/>
    <x v="2989"/>
    <x v="0"/>
  </r>
  <r>
    <x v="2994"/>
    <x v="2993"/>
    <x v="2992"/>
    <n v="300"/>
    <x v="1990"/>
    <x v="0"/>
    <s v="GB"/>
    <x v="1"/>
    <x v="2990"/>
    <x v="2994"/>
    <x v="0"/>
    <x v="211"/>
    <x v="0"/>
    <s v="theater/spaces"/>
    <x v="354"/>
    <x v="2070"/>
    <x v="1"/>
    <x v="38"/>
    <x v="2994"/>
    <x v="2990"/>
    <x v="0"/>
  </r>
  <r>
    <x v="2995"/>
    <x v="2994"/>
    <x v="2993"/>
    <n v="15000"/>
    <x v="1991"/>
    <x v="0"/>
    <s v="US"/>
    <x v="0"/>
    <x v="2991"/>
    <x v="2995"/>
    <x v="0"/>
    <x v="437"/>
    <x v="0"/>
    <s v="theater/spaces"/>
    <x v="2"/>
    <x v="2071"/>
    <x v="1"/>
    <x v="38"/>
    <x v="2995"/>
    <x v="2991"/>
    <x v="0"/>
  </r>
  <r>
    <x v="2996"/>
    <x v="2995"/>
    <x v="2994"/>
    <n v="35000"/>
    <x v="1992"/>
    <x v="0"/>
    <s v="US"/>
    <x v="0"/>
    <x v="2992"/>
    <x v="2996"/>
    <x v="0"/>
    <x v="413"/>
    <x v="0"/>
    <s v="theater/spaces"/>
    <x v="174"/>
    <x v="2072"/>
    <x v="1"/>
    <x v="38"/>
    <x v="2996"/>
    <x v="2992"/>
    <x v="0"/>
  </r>
  <r>
    <x v="2997"/>
    <x v="2996"/>
    <x v="2995"/>
    <n v="10000"/>
    <x v="1993"/>
    <x v="0"/>
    <s v="US"/>
    <x v="0"/>
    <x v="2993"/>
    <x v="2997"/>
    <x v="0"/>
    <x v="248"/>
    <x v="0"/>
    <s v="theater/spaces"/>
    <x v="3"/>
    <x v="2073"/>
    <x v="1"/>
    <x v="38"/>
    <x v="2997"/>
    <x v="2993"/>
    <x v="0"/>
  </r>
  <r>
    <x v="2998"/>
    <x v="2997"/>
    <x v="2996"/>
    <n v="50000"/>
    <x v="1994"/>
    <x v="0"/>
    <s v="US"/>
    <x v="0"/>
    <x v="2994"/>
    <x v="2998"/>
    <x v="0"/>
    <x v="488"/>
    <x v="0"/>
    <s v="theater/spaces"/>
    <x v="33"/>
    <x v="2074"/>
    <x v="1"/>
    <x v="38"/>
    <x v="2998"/>
    <x v="2994"/>
    <x v="0"/>
  </r>
  <r>
    <x v="2999"/>
    <x v="2998"/>
    <x v="2997"/>
    <n v="1350"/>
    <x v="1964"/>
    <x v="0"/>
    <s v="US"/>
    <x v="0"/>
    <x v="807"/>
    <x v="2999"/>
    <x v="0"/>
    <x v="9"/>
    <x v="0"/>
    <s v="theater/spaces"/>
    <x v="17"/>
    <x v="2075"/>
    <x v="1"/>
    <x v="38"/>
    <x v="2999"/>
    <x v="807"/>
    <x v="0"/>
  </r>
  <r>
    <x v="3000"/>
    <x v="2999"/>
    <x v="2998"/>
    <n v="500"/>
    <x v="83"/>
    <x v="0"/>
    <s v="US"/>
    <x v="0"/>
    <x v="2995"/>
    <x v="3000"/>
    <x v="0"/>
    <x v="22"/>
    <x v="0"/>
    <s v="theater/spaces"/>
    <x v="8"/>
    <x v="368"/>
    <x v="1"/>
    <x v="38"/>
    <x v="3000"/>
    <x v="2995"/>
    <x v="0"/>
  </r>
  <r>
    <x v="3001"/>
    <x v="3000"/>
    <x v="2999"/>
    <n v="7214"/>
    <x v="1995"/>
    <x v="0"/>
    <s v="US"/>
    <x v="0"/>
    <x v="2996"/>
    <x v="3001"/>
    <x v="0"/>
    <x v="489"/>
    <x v="0"/>
    <s v="theater/spaces"/>
    <x v="355"/>
    <x v="2076"/>
    <x v="1"/>
    <x v="38"/>
    <x v="3001"/>
    <x v="2996"/>
    <x v="0"/>
  </r>
  <r>
    <x v="3002"/>
    <x v="3001"/>
    <x v="3000"/>
    <n v="7000"/>
    <x v="1996"/>
    <x v="0"/>
    <s v="US"/>
    <x v="0"/>
    <x v="2997"/>
    <x v="3002"/>
    <x v="0"/>
    <x v="201"/>
    <x v="0"/>
    <s v="theater/spaces"/>
    <x v="15"/>
    <x v="2077"/>
    <x v="1"/>
    <x v="38"/>
    <x v="3002"/>
    <x v="2997"/>
    <x v="0"/>
  </r>
  <r>
    <x v="3003"/>
    <x v="3002"/>
    <x v="3001"/>
    <n v="3000"/>
    <x v="1891"/>
    <x v="0"/>
    <s v="US"/>
    <x v="0"/>
    <x v="2998"/>
    <x v="3003"/>
    <x v="0"/>
    <x v="57"/>
    <x v="0"/>
    <s v="theater/spaces"/>
    <x v="7"/>
    <x v="2078"/>
    <x v="1"/>
    <x v="38"/>
    <x v="3003"/>
    <x v="2998"/>
    <x v="0"/>
  </r>
  <r>
    <x v="3004"/>
    <x v="3003"/>
    <x v="3002"/>
    <n v="40000"/>
    <x v="1997"/>
    <x v="0"/>
    <s v="US"/>
    <x v="0"/>
    <x v="2999"/>
    <x v="3004"/>
    <x v="0"/>
    <x v="490"/>
    <x v="0"/>
    <s v="theater/spaces"/>
    <x v="40"/>
    <x v="2079"/>
    <x v="1"/>
    <x v="38"/>
    <x v="3004"/>
    <x v="2999"/>
    <x v="0"/>
  </r>
  <r>
    <x v="3005"/>
    <x v="3004"/>
    <x v="3003"/>
    <n v="10600"/>
    <x v="1998"/>
    <x v="0"/>
    <s v="US"/>
    <x v="0"/>
    <x v="3000"/>
    <x v="3005"/>
    <x v="0"/>
    <x v="115"/>
    <x v="0"/>
    <s v="theater/spaces"/>
    <x v="28"/>
    <x v="2080"/>
    <x v="1"/>
    <x v="38"/>
    <x v="3005"/>
    <x v="3000"/>
    <x v="0"/>
  </r>
  <r>
    <x v="3006"/>
    <x v="3005"/>
    <x v="3004"/>
    <n v="8000"/>
    <x v="1999"/>
    <x v="0"/>
    <s v="CA"/>
    <x v="5"/>
    <x v="3001"/>
    <x v="3006"/>
    <x v="0"/>
    <x v="174"/>
    <x v="0"/>
    <s v="theater/spaces"/>
    <x v="29"/>
    <x v="2081"/>
    <x v="1"/>
    <x v="38"/>
    <x v="3006"/>
    <x v="3001"/>
    <x v="0"/>
  </r>
  <r>
    <x v="3007"/>
    <x v="3006"/>
    <x v="3005"/>
    <n v="600"/>
    <x v="1144"/>
    <x v="0"/>
    <s v="US"/>
    <x v="0"/>
    <x v="3002"/>
    <x v="3007"/>
    <x v="0"/>
    <x v="9"/>
    <x v="0"/>
    <s v="theater/spaces"/>
    <x v="144"/>
    <x v="1205"/>
    <x v="1"/>
    <x v="38"/>
    <x v="3007"/>
    <x v="3002"/>
    <x v="0"/>
  </r>
  <r>
    <x v="3008"/>
    <x v="3007"/>
    <x v="3006"/>
    <n v="3000"/>
    <x v="1891"/>
    <x v="0"/>
    <s v="US"/>
    <x v="0"/>
    <x v="3003"/>
    <x v="3008"/>
    <x v="0"/>
    <x v="55"/>
    <x v="0"/>
    <s v="theater/spaces"/>
    <x v="7"/>
    <x v="2082"/>
    <x v="1"/>
    <x v="38"/>
    <x v="3008"/>
    <x v="3003"/>
    <x v="0"/>
  </r>
  <r>
    <x v="3009"/>
    <x v="3008"/>
    <x v="3007"/>
    <n v="25000"/>
    <x v="2000"/>
    <x v="0"/>
    <s v="US"/>
    <x v="0"/>
    <x v="3004"/>
    <x v="3009"/>
    <x v="0"/>
    <x v="130"/>
    <x v="0"/>
    <s v="theater/spaces"/>
    <x v="28"/>
    <x v="2083"/>
    <x v="1"/>
    <x v="38"/>
    <x v="3009"/>
    <x v="3004"/>
    <x v="0"/>
  </r>
  <r>
    <x v="3010"/>
    <x v="3009"/>
    <x v="3008"/>
    <n v="1500"/>
    <x v="23"/>
    <x v="0"/>
    <s v="US"/>
    <x v="0"/>
    <x v="3005"/>
    <x v="3010"/>
    <x v="0"/>
    <x v="41"/>
    <x v="0"/>
    <s v="theater/spaces"/>
    <x v="137"/>
    <x v="2084"/>
    <x v="1"/>
    <x v="38"/>
    <x v="3010"/>
    <x v="3005"/>
    <x v="0"/>
  </r>
  <r>
    <x v="3011"/>
    <x v="3010"/>
    <x v="3009"/>
    <n v="300"/>
    <x v="2001"/>
    <x v="0"/>
    <s v="ES"/>
    <x v="3"/>
    <x v="3006"/>
    <x v="3011"/>
    <x v="0"/>
    <x v="20"/>
    <x v="0"/>
    <s v="theater/spaces"/>
    <x v="39"/>
    <x v="2085"/>
    <x v="1"/>
    <x v="38"/>
    <x v="3011"/>
    <x v="3006"/>
    <x v="0"/>
  </r>
  <r>
    <x v="3012"/>
    <x v="3011"/>
    <x v="3010"/>
    <n v="4000"/>
    <x v="2002"/>
    <x v="0"/>
    <s v="US"/>
    <x v="0"/>
    <x v="3007"/>
    <x v="3012"/>
    <x v="0"/>
    <x v="165"/>
    <x v="0"/>
    <s v="theater/spaces"/>
    <x v="16"/>
    <x v="2086"/>
    <x v="1"/>
    <x v="38"/>
    <x v="3012"/>
    <x v="3007"/>
    <x v="0"/>
  </r>
  <r>
    <x v="3013"/>
    <x v="3012"/>
    <x v="3011"/>
    <n v="10000"/>
    <x v="2003"/>
    <x v="0"/>
    <s v="US"/>
    <x v="0"/>
    <x v="3008"/>
    <x v="3013"/>
    <x v="0"/>
    <x v="329"/>
    <x v="0"/>
    <s v="theater/spaces"/>
    <x v="96"/>
    <x v="2087"/>
    <x v="1"/>
    <x v="38"/>
    <x v="3013"/>
    <x v="3008"/>
    <x v="0"/>
  </r>
  <r>
    <x v="3014"/>
    <x v="3013"/>
    <x v="3012"/>
    <n v="25000"/>
    <x v="2004"/>
    <x v="0"/>
    <s v="US"/>
    <x v="0"/>
    <x v="3009"/>
    <x v="3014"/>
    <x v="0"/>
    <x v="491"/>
    <x v="0"/>
    <s v="theater/spaces"/>
    <x v="40"/>
    <x v="2088"/>
    <x v="1"/>
    <x v="38"/>
    <x v="3014"/>
    <x v="3009"/>
    <x v="0"/>
  </r>
  <r>
    <x v="3015"/>
    <x v="3014"/>
    <x v="3013"/>
    <n v="3400"/>
    <x v="2005"/>
    <x v="0"/>
    <s v="US"/>
    <x v="0"/>
    <x v="3010"/>
    <x v="3015"/>
    <x v="0"/>
    <x v="244"/>
    <x v="0"/>
    <s v="theater/spaces"/>
    <x v="33"/>
    <x v="2089"/>
    <x v="1"/>
    <x v="38"/>
    <x v="3015"/>
    <x v="3010"/>
    <x v="0"/>
  </r>
  <r>
    <x v="3016"/>
    <x v="3015"/>
    <x v="3014"/>
    <n v="8500"/>
    <x v="2006"/>
    <x v="0"/>
    <s v="US"/>
    <x v="0"/>
    <x v="3011"/>
    <x v="3016"/>
    <x v="0"/>
    <x v="17"/>
    <x v="0"/>
    <s v="theater/spaces"/>
    <x v="33"/>
    <x v="2090"/>
    <x v="1"/>
    <x v="38"/>
    <x v="3016"/>
    <x v="3011"/>
    <x v="0"/>
  </r>
  <r>
    <x v="3017"/>
    <x v="3016"/>
    <x v="3015"/>
    <n v="22000"/>
    <x v="2007"/>
    <x v="0"/>
    <s v="US"/>
    <x v="0"/>
    <x v="3012"/>
    <x v="3017"/>
    <x v="0"/>
    <x v="180"/>
    <x v="0"/>
    <s v="theater/spaces"/>
    <x v="6"/>
    <x v="2091"/>
    <x v="1"/>
    <x v="38"/>
    <x v="3017"/>
    <x v="3012"/>
    <x v="0"/>
  </r>
  <r>
    <x v="3018"/>
    <x v="3017"/>
    <x v="3016"/>
    <n v="4200"/>
    <x v="2008"/>
    <x v="0"/>
    <s v="FR"/>
    <x v="3"/>
    <x v="3013"/>
    <x v="3018"/>
    <x v="0"/>
    <x v="14"/>
    <x v="0"/>
    <s v="theater/spaces"/>
    <x v="7"/>
    <x v="2092"/>
    <x v="1"/>
    <x v="38"/>
    <x v="3018"/>
    <x v="3013"/>
    <x v="0"/>
  </r>
  <r>
    <x v="3019"/>
    <x v="3018"/>
    <x v="3017"/>
    <n v="15000"/>
    <x v="2009"/>
    <x v="0"/>
    <s v="US"/>
    <x v="0"/>
    <x v="3014"/>
    <x v="3019"/>
    <x v="0"/>
    <x v="334"/>
    <x v="0"/>
    <s v="theater/spaces"/>
    <x v="10"/>
    <x v="2093"/>
    <x v="1"/>
    <x v="38"/>
    <x v="3019"/>
    <x v="3014"/>
    <x v="0"/>
  </r>
  <r>
    <x v="3020"/>
    <x v="3019"/>
    <x v="3018"/>
    <n v="7000"/>
    <x v="2010"/>
    <x v="0"/>
    <s v="US"/>
    <x v="0"/>
    <x v="3015"/>
    <x v="3020"/>
    <x v="0"/>
    <x v="209"/>
    <x v="0"/>
    <s v="theater/spaces"/>
    <x v="7"/>
    <x v="2094"/>
    <x v="1"/>
    <x v="38"/>
    <x v="3020"/>
    <x v="3015"/>
    <x v="0"/>
  </r>
  <r>
    <x v="3021"/>
    <x v="3020"/>
    <x v="3019"/>
    <n v="4500"/>
    <x v="2011"/>
    <x v="0"/>
    <s v="US"/>
    <x v="0"/>
    <x v="3016"/>
    <x v="3021"/>
    <x v="0"/>
    <x v="273"/>
    <x v="0"/>
    <s v="theater/spaces"/>
    <x v="31"/>
    <x v="901"/>
    <x v="1"/>
    <x v="38"/>
    <x v="3021"/>
    <x v="3016"/>
    <x v="0"/>
  </r>
  <r>
    <x v="3022"/>
    <x v="3021"/>
    <x v="3020"/>
    <n v="10000"/>
    <x v="2012"/>
    <x v="0"/>
    <s v="US"/>
    <x v="0"/>
    <x v="3017"/>
    <x v="3022"/>
    <x v="0"/>
    <x v="95"/>
    <x v="0"/>
    <s v="theater/spaces"/>
    <x v="7"/>
    <x v="2095"/>
    <x v="1"/>
    <x v="38"/>
    <x v="3022"/>
    <x v="3017"/>
    <x v="0"/>
  </r>
  <r>
    <x v="3023"/>
    <x v="3022"/>
    <x v="3021"/>
    <n v="700"/>
    <x v="2013"/>
    <x v="0"/>
    <s v="GB"/>
    <x v="1"/>
    <x v="3018"/>
    <x v="3023"/>
    <x v="0"/>
    <x v="79"/>
    <x v="0"/>
    <s v="theater/spaces"/>
    <x v="33"/>
    <x v="2096"/>
    <x v="1"/>
    <x v="38"/>
    <x v="3023"/>
    <x v="3018"/>
    <x v="0"/>
  </r>
  <r>
    <x v="3024"/>
    <x v="3023"/>
    <x v="3022"/>
    <n v="5000"/>
    <x v="2014"/>
    <x v="0"/>
    <s v="US"/>
    <x v="0"/>
    <x v="3019"/>
    <x v="3024"/>
    <x v="0"/>
    <x v="0"/>
    <x v="0"/>
    <s v="theater/spaces"/>
    <x v="351"/>
    <x v="2097"/>
    <x v="1"/>
    <x v="38"/>
    <x v="3024"/>
    <x v="3019"/>
    <x v="0"/>
  </r>
  <r>
    <x v="3025"/>
    <x v="3024"/>
    <x v="3023"/>
    <n v="2500"/>
    <x v="2015"/>
    <x v="0"/>
    <s v="GB"/>
    <x v="1"/>
    <x v="3020"/>
    <x v="3025"/>
    <x v="0"/>
    <x v="108"/>
    <x v="0"/>
    <s v="theater/spaces"/>
    <x v="120"/>
    <x v="2098"/>
    <x v="1"/>
    <x v="38"/>
    <x v="3025"/>
    <x v="3020"/>
    <x v="0"/>
  </r>
  <r>
    <x v="3026"/>
    <x v="3025"/>
    <x v="3024"/>
    <n v="900"/>
    <x v="2016"/>
    <x v="0"/>
    <s v="GB"/>
    <x v="1"/>
    <x v="3021"/>
    <x v="3026"/>
    <x v="0"/>
    <x v="20"/>
    <x v="0"/>
    <s v="theater/spaces"/>
    <x v="1"/>
    <x v="1769"/>
    <x v="1"/>
    <x v="38"/>
    <x v="3026"/>
    <x v="3021"/>
    <x v="0"/>
  </r>
  <r>
    <x v="3027"/>
    <x v="3026"/>
    <x v="3025"/>
    <n v="40000"/>
    <x v="2017"/>
    <x v="0"/>
    <s v="US"/>
    <x v="0"/>
    <x v="3022"/>
    <x v="3027"/>
    <x v="0"/>
    <x v="492"/>
    <x v="0"/>
    <s v="theater/spaces"/>
    <x v="26"/>
    <x v="2099"/>
    <x v="1"/>
    <x v="38"/>
    <x v="3027"/>
    <x v="3022"/>
    <x v="0"/>
  </r>
  <r>
    <x v="3028"/>
    <x v="3027"/>
    <x v="3026"/>
    <n v="5000"/>
    <x v="2018"/>
    <x v="0"/>
    <s v="US"/>
    <x v="0"/>
    <x v="3023"/>
    <x v="3028"/>
    <x v="0"/>
    <x v="221"/>
    <x v="0"/>
    <s v="theater/spaces"/>
    <x v="239"/>
    <x v="2100"/>
    <x v="1"/>
    <x v="38"/>
    <x v="3028"/>
    <x v="3023"/>
    <x v="0"/>
  </r>
  <r>
    <x v="3029"/>
    <x v="3028"/>
    <x v="3027"/>
    <n v="30000"/>
    <x v="2019"/>
    <x v="0"/>
    <s v="US"/>
    <x v="0"/>
    <x v="3024"/>
    <x v="3029"/>
    <x v="0"/>
    <x v="493"/>
    <x v="0"/>
    <s v="theater/spaces"/>
    <x v="5"/>
    <x v="2101"/>
    <x v="1"/>
    <x v="38"/>
    <x v="3029"/>
    <x v="3024"/>
    <x v="0"/>
  </r>
  <r>
    <x v="3030"/>
    <x v="3029"/>
    <x v="3028"/>
    <n v="1750"/>
    <x v="122"/>
    <x v="0"/>
    <s v="US"/>
    <x v="0"/>
    <x v="3025"/>
    <x v="3030"/>
    <x v="0"/>
    <x v="14"/>
    <x v="0"/>
    <s v="theater/spaces"/>
    <x v="13"/>
    <x v="2102"/>
    <x v="1"/>
    <x v="38"/>
    <x v="3030"/>
    <x v="3025"/>
    <x v="0"/>
  </r>
  <r>
    <x v="3031"/>
    <x v="3030"/>
    <x v="3029"/>
    <n v="1500"/>
    <x v="646"/>
    <x v="0"/>
    <s v="US"/>
    <x v="0"/>
    <x v="3026"/>
    <x v="3031"/>
    <x v="0"/>
    <x v="60"/>
    <x v="0"/>
    <s v="theater/spaces"/>
    <x v="8"/>
    <x v="246"/>
    <x v="1"/>
    <x v="38"/>
    <x v="3031"/>
    <x v="3026"/>
    <x v="0"/>
  </r>
  <r>
    <x v="3032"/>
    <x v="3031"/>
    <x v="3030"/>
    <n v="1000"/>
    <x v="2020"/>
    <x v="0"/>
    <s v="US"/>
    <x v="0"/>
    <x v="3027"/>
    <x v="3032"/>
    <x v="0"/>
    <x v="20"/>
    <x v="0"/>
    <s v="theater/spaces"/>
    <x v="37"/>
    <x v="1302"/>
    <x v="1"/>
    <x v="38"/>
    <x v="3032"/>
    <x v="3027"/>
    <x v="0"/>
  </r>
  <r>
    <x v="3033"/>
    <x v="3032"/>
    <x v="3031"/>
    <n v="3000"/>
    <x v="2021"/>
    <x v="0"/>
    <s v="US"/>
    <x v="0"/>
    <x v="3028"/>
    <x v="3033"/>
    <x v="0"/>
    <x v="23"/>
    <x v="0"/>
    <s v="theater/spaces"/>
    <x v="92"/>
    <x v="2103"/>
    <x v="1"/>
    <x v="38"/>
    <x v="3033"/>
    <x v="3028"/>
    <x v="0"/>
  </r>
  <r>
    <x v="3034"/>
    <x v="3033"/>
    <x v="3032"/>
    <n v="100000"/>
    <x v="2022"/>
    <x v="0"/>
    <s v="US"/>
    <x v="0"/>
    <x v="3029"/>
    <x v="3034"/>
    <x v="0"/>
    <x v="494"/>
    <x v="0"/>
    <s v="theater/spaces"/>
    <x v="40"/>
    <x v="2104"/>
    <x v="1"/>
    <x v="38"/>
    <x v="3034"/>
    <x v="3029"/>
    <x v="0"/>
  </r>
  <r>
    <x v="3035"/>
    <x v="3034"/>
    <x v="3033"/>
    <n v="25000"/>
    <x v="2023"/>
    <x v="0"/>
    <s v="US"/>
    <x v="0"/>
    <x v="3030"/>
    <x v="3035"/>
    <x v="0"/>
    <x v="495"/>
    <x v="0"/>
    <s v="theater/spaces"/>
    <x v="15"/>
    <x v="2105"/>
    <x v="1"/>
    <x v="38"/>
    <x v="3035"/>
    <x v="3030"/>
    <x v="0"/>
  </r>
  <r>
    <x v="3036"/>
    <x v="3035"/>
    <x v="3034"/>
    <n v="25000"/>
    <x v="2024"/>
    <x v="0"/>
    <s v="US"/>
    <x v="0"/>
    <x v="3031"/>
    <x v="3036"/>
    <x v="0"/>
    <x v="313"/>
    <x v="0"/>
    <s v="theater/spaces"/>
    <x v="37"/>
    <x v="2106"/>
    <x v="1"/>
    <x v="38"/>
    <x v="3036"/>
    <x v="3031"/>
    <x v="0"/>
  </r>
  <r>
    <x v="3037"/>
    <x v="3036"/>
    <x v="3035"/>
    <n v="500"/>
    <x v="1761"/>
    <x v="0"/>
    <s v="US"/>
    <x v="0"/>
    <x v="3032"/>
    <x v="3037"/>
    <x v="0"/>
    <x v="58"/>
    <x v="0"/>
    <s v="theater/spaces"/>
    <x v="182"/>
    <x v="2107"/>
    <x v="1"/>
    <x v="38"/>
    <x v="3037"/>
    <x v="3032"/>
    <x v="0"/>
  </r>
  <r>
    <x v="3038"/>
    <x v="3037"/>
    <x v="3036"/>
    <n v="1000"/>
    <x v="2025"/>
    <x v="0"/>
    <s v="US"/>
    <x v="0"/>
    <x v="3033"/>
    <x v="3038"/>
    <x v="0"/>
    <x v="74"/>
    <x v="0"/>
    <s v="theater/spaces"/>
    <x v="7"/>
    <x v="2108"/>
    <x v="1"/>
    <x v="38"/>
    <x v="3038"/>
    <x v="3033"/>
    <x v="0"/>
  </r>
  <r>
    <x v="3039"/>
    <x v="3038"/>
    <x v="3037"/>
    <n v="20000"/>
    <x v="2026"/>
    <x v="0"/>
    <s v="US"/>
    <x v="0"/>
    <x v="3034"/>
    <x v="3039"/>
    <x v="0"/>
    <x v="163"/>
    <x v="0"/>
    <s v="theater/spaces"/>
    <x v="15"/>
    <x v="2109"/>
    <x v="1"/>
    <x v="38"/>
    <x v="3039"/>
    <x v="3034"/>
    <x v="0"/>
  </r>
  <r>
    <x v="3040"/>
    <x v="3039"/>
    <x v="3038"/>
    <n v="3000"/>
    <x v="2027"/>
    <x v="0"/>
    <s v="US"/>
    <x v="0"/>
    <x v="3035"/>
    <x v="3040"/>
    <x v="0"/>
    <x v="288"/>
    <x v="0"/>
    <s v="theater/spaces"/>
    <x v="29"/>
    <x v="2110"/>
    <x v="1"/>
    <x v="38"/>
    <x v="3040"/>
    <x v="3035"/>
    <x v="0"/>
  </r>
  <r>
    <x v="3041"/>
    <x v="3040"/>
    <x v="3039"/>
    <n v="8300"/>
    <x v="2028"/>
    <x v="0"/>
    <s v="US"/>
    <x v="0"/>
    <x v="3036"/>
    <x v="3041"/>
    <x v="0"/>
    <x v="195"/>
    <x v="0"/>
    <s v="theater/spaces"/>
    <x v="5"/>
    <x v="2111"/>
    <x v="1"/>
    <x v="38"/>
    <x v="3041"/>
    <x v="3036"/>
    <x v="0"/>
  </r>
  <r>
    <x v="3042"/>
    <x v="3041"/>
    <x v="3040"/>
    <n v="1500"/>
    <x v="1151"/>
    <x v="0"/>
    <s v="GB"/>
    <x v="1"/>
    <x v="3037"/>
    <x v="3042"/>
    <x v="0"/>
    <x v="77"/>
    <x v="0"/>
    <s v="theater/spaces"/>
    <x v="30"/>
    <x v="2112"/>
    <x v="1"/>
    <x v="38"/>
    <x v="3042"/>
    <x v="3037"/>
    <x v="0"/>
  </r>
  <r>
    <x v="3043"/>
    <x v="3042"/>
    <x v="3041"/>
    <n v="15000"/>
    <x v="2029"/>
    <x v="0"/>
    <s v="CA"/>
    <x v="5"/>
    <x v="3038"/>
    <x v="3043"/>
    <x v="0"/>
    <x v="130"/>
    <x v="0"/>
    <s v="theater/spaces"/>
    <x v="5"/>
    <x v="2113"/>
    <x v="1"/>
    <x v="38"/>
    <x v="3043"/>
    <x v="3038"/>
    <x v="0"/>
  </r>
  <r>
    <x v="3044"/>
    <x v="3043"/>
    <x v="3042"/>
    <n v="12000"/>
    <x v="2030"/>
    <x v="0"/>
    <s v="US"/>
    <x v="0"/>
    <x v="3039"/>
    <x v="3044"/>
    <x v="0"/>
    <x v="239"/>
    <x v="0"/>
    <s v="theater/spaces"/>
    <x v="15"/>
    <x v="2114"/>
    <x v="1"/>
    <x v="38"/>
    <x v="3044"/>
    <x v="3039"/>
    <x v="0"/>
  </r>
  <r>
    <x v="3045"/>
    <x v="3044"/>
    <x v="3043"/>
    <n v="4000"/>
    <x v="2031"/>
    <x v="0"/>
    <s v="US"/>
    <x v="0"/>
    <x v="3040"/>
    <x v="3045"/>
    <x v="0"/>
    <x v="31"/>
    <x v="0"/>
    <s v="theater/spaces"/>
    <x v="18"/>
    <x v="2115"/>
    <x v="1"/>
    <x v="38"/>
    <x v="3045"/>
    <x v="3040"/>
    <x v="0"/>
  </r>
  <r>
    <x v="3046"/>
    <x v="3045"/>
    <x v="3044"/>
    <n v="7900"/>
    <x v="2032"/>
    <x v="0"/>
    <s v="US"/>
    <x v="0"/>
    <x v="3041"/>
    <x v="3046"/>
    <x v="0"/>
    <x v="6"/>
    <x v="0"/>
    <s v="theater/spaces"/>
    <x v="87"/>
    <x v="2116"/>
    <x v="1"/>
    <x v="38"/>
    <x v="3046"/>
    <x v="3041"/>
    <x v="0"/>
  </r>
  <r>
    <x v="3047"/>
    <x v="3046"/>
    <x v="3045"/>
    <n v="500"/>
    <x v="2033"/>
    <x v="0"/>
    <s v="US"/>
    <x v="0"/>
    <x v="3042"/>
    <x v="3047"/>
    <x v="0"/>
    <x v="9"/>
    <x v="0"/>
    <s v="theater/spaces"/>
    <x v="328"/>
    <x v="2117"/>
    <x v="1"/>
    <x v="38"/>
    <x v="3047"/>
    <x v="3042"/>
    <x v="0"/>
  </r>
  <r>
    <x v="3048"/>
    <x v="3047"/>
    <x v="3046"/>
    <n v="5000"/>
    <x v="2034"/>
    <x v="0"/>
    <s v="US"/>
    <x v="0"/>
    <x v="3043"/>
    <x v="3048"/>
    <x v="0"/>
    <x v="5"/>
    <x v="0"/>
    <s v="theater/spaces"/>
    <x v="183"/>
    <x v="2118"/>
    <x v="1"/>
    <x v="38"/>
    <x v="3048"/>
    <x v="3043"/>
    <x v="0"/>
  </r>
  <r>
    <x v="3049"/>
    <x v="3048"/>
    <x v="3047"/>
    <n v="3750"/>
    <x v="417"/>
    <x v="0"/>
    <s v="US"/>
    <x v="0"/>
    <x v="3044"/>
    <x v="3049"/>
    <x v="0"/>
    <x v="241"/>
    <x v="0"/>
    <s v="theater/spaces"/>
    <x v="13"/>
    <x v="1793"/>
    <x v="1"/>
    <x v="38"/>
    <x v="3049"/>
    <x v="3044"/>
    <x v="0"/>
  </r>
  <r>
    <x v="3050"/>
    <x v="3049"/>
    <x v="3048"/>
    <n v="600"/>
    <x v="69"/>
    <x v="0"/>
    <s v="US"/>
    <x v="0"/>
    <x v="3045"/>
    <x v="3050"/>
    <x v="0"/>
    <x v="82"/>
    <x v="0"/>
    <s v="theater/spaces"/>
    <x v="6"/>
    <x v="2119"/>
    <x v="1"/>
    <x v="38"/>
    <x v="3050"/>
    <x v="3045"/>
    <x v="0"/>
  </r>
  <r>
    <x v="3051"/>
    <x v="3050"/>
    <x v="3049"/>
    <n v="3500"/>
    <x v="2035"/>
    <x v="2"/>
    <s v="GB"/>
    <x v="1"/>
    <x v="3046"/>
    <x v="3051"/>
    <x v="1"/>
    <x v="2"/>
    <x v="1"/>
    <s v="theater/spaces"/>
    <x v="148"/>
    <x v="2120"/>
    <x v="1"/>
    <x v="38"/>
    <x v="3051"/>
    <x v="3046"/>
    <x v="0"/>
  </r>
  <r>
    <x v="3052"/>
    <x v="3051"/>
    <x v="3050"/>
    <n v="50000"/>
    <x v="735"/>
    <x v="2"/>
    <s v="US"/>
    <x v="0"/>
    <x v="3047"/>
    <x v="3052"/>
    <x v="0"/>
    <x v="84"/>
    <x v="1"/>
    <s v="theater/spaces"/>
    <x v="50"/>
    <x v="822"/>
    <x v="1"/>
    <x v="38"/>
    <x v="3052"/>
    <x v="3047"/>
    <x v="0"/>
  </r>
  <r>
    <x v="3053"/>
    <x v="3052"/>
    <x v="3051"/>
    <n v="10000"/>
    <x v="130"/>
    <x v="2"/>
    <s v="US"/>
    <x v="0"/>
    <x v="3048"/>
    <x v="3053"/>
    <x v="0"/>
    <x v="83"/>
    <x v="1"/>
    <s v="theater/spaces"/>
    <x v="50"/>
    <x v="140"/>
    <x v="1"/>
    <x v="38"/>
    <x v="3053"/>
    <x v="3048"/>
    <x v="0"/>
  </r>
  <r>
    <x v="3054"/>
    <x v="3053"/>
    <x v="3052"/>
    <n v="300"/>
    <x v="117"/>
    <x v="2"/>
    <s v="US"/>
    <x v="0"/>
    <x v="3049"/>
    <x v="3054"/>
    <x v="0"/>
    <x v="78"/>
    <x v="1"/>
    <s v="theater/spaces"/>
    <x v="50"/>
    <x v="121"/>
    <x v="1"/>
    <x v="38"/>
    <x v="3054"/>
    <x v="3049"/>
    <x v="0"/>
  </r>
  <r>
    <x v="3055"/>
    <x v="3054"/>
    <x v="3053"/>
    <n v="20000"/>
    <x v="116"/>
    <x v="2"/>
    <s v="US"/>
    <x v="0"/>
    <x v="3050"/>
    <x v="3055"/>
    <x v="0"/>
    <x v="29"/>
    <x v="1"/>
    <s v="theater/spaces"/>
    <x v="50"/>
    <x v="120"/>
    <x v="1"/>
    <x v="38"/>
    <x v="3055"/>
    <x v="3050"/>
    <x v="0"/>
  </r>
  <r>
    <x v="3056"/>
    <x v="3055"/>
    <x v="3054"/>
    <n v="25000"/>
    <x v="117"/>
    <x v="2"/>
    <s v="US"/>
    <x v="0"/>
    <x v="3051"/>
    <x v="3056"/>
    <x v="0"/>
    <x v="78"/>
    <x v="1"/>
    <s v="theater/spaces"/>
    <x v="50"/>
    <x v="121"/>
    <x v="1"/>
    <x v="38"/>
    <x v="3056"/>
    <x v="3051"/>
    <x v="0"/>
  </r>
  <r>
    <x v="3057"/>
    <x v="3056"/>
    <x v="3055"/>
    <n v="50000"/>
    <x v="117"/>
    <x v="2"/>
    <s v="GB"/>
    <x v="1"/>
    <x v="3052"/>
    <x v="3057"/>
    <x v="0"/>
    <x v="78"/>
    <x v="1"/>
    <s v="theater/spaces"/>
    <x v="50"/>
    <x v="121"/>
    <x v="1"/>
    <x v="38"/>
    <x v="3057"/>
    <x v="3052"/>
    <x v="0"/>
  </r>
  <r>
    <x v="3058"/>
    <x v="3057"/>
    <x v="3056"/>
    <n v="18000"/>
    <x v="158"/>
    <x v="2"/>
    <s v="IT"/>
    <x v="3"/>
    <x v="3053"/>
    <x v="3058"/>
    <x v="0"/>
    <x v="83"/>
    <x v="1"/>
    <s v="theater/spaces"/>
    <x v="50"/>
    <x v="120"/>
    <x v="1"/>
    <x v="38"/>
    <x v="3058"/>
    <x v="3053"/>
    <x v="0"/>
  </r>
  <r>
    <x v="3059"/>
    <x v="3058"/>
    <x v="3057"/>
    <n v="15000"/>
    <x v="2036"/>
    <x v="2"/>
    <s v="US"/>
    <x v="0"/>
    <x v="3054"/>
    <x v="3059"/>
    <x v="0"/>
    <x v="202"/>
    <x v="1"/>
    <s v="theater/spaces"/>
    <x v="56"/>
    <x v="2121"/>
    <x v="1"/>
    <x v="38"/>
    <x v="3059"/>
    <x v="3054"/>
    <x v="0"/>
  </r>
  <r>
    <x v="3060"/>
    <x v="3059"/>
    <x v="3058"/>
    <n v="220000"/>
    <x v="400"/>
    <x v="2"/>
    <s v="US"/>
    <x v="0"/>
    <x v="3055"/>
    <x v="3060"/>
    <x v="0"/>
    <x v="79"/>
    <x v="1"/>
    <s v="theater/spaces"/>
    <x v="50"/>
    <x v="1727"/>
    <x v="1"/>
    <x v="38"/>
    <x v="3060"/>
    <x v="3055"/>
    <x v="0"/>
  </r>
  <r>
    <x v="3061"/>
    <x v="3060"/>
    <x v="3059"/>
    <n v="1000000"/>
    <x v="117"/>
    <x v="2"/>
    <s v="US"/>
    <x v="0"/>
    <x v="3056"/>
    <x v="3061"/>
    <x v="0"/>
    <x v="78"/>
    <x v="1"/>
    <s v="theater/spaces"/>
    <x v="50"/>
    <x v="121"/>
    <x v="1"/>
    <x v="38"/>
    <x v="3061"/>
    <x v="3056"/>
    <x v="0"/>
  </r>
  <r>
    <x v="3062"/>
    <x v="3061"/>
    <x v="3060"/>
    <n v="10000"/>
    <x v="2037"/>
    <x v="2"/>
    <s v="US"/>
    <x v="0"/>
    <x v="3057"/>
    <x v="3062"/>
    <x v="0"/>
    <x v="85"/>
    <x v="1"/>
    <s v="theater/spaces"/>
    <x v="356"/>
    <x v="2122"/>
    <x v="1"/>
    <x v="38"/>
    <x v="3062"/>
    <x v="3057"/>
    <x v="0"/>
  </r>
  <r>
    <x v="3063"/>
    <x v="3062"/>
    <x v="3061"/>
    <n v="3000"/>
    <x v="2038"/>
    <x v="2"/>
    <s v="US"/>
    <x v="0"/>
    <x v="3058"/>
    <x v="3063"/>
    <x v="0"/>
    <x v="23"/>
    <x v="1"/>
    <s v="theater/spaces"/>
    <x v="68"/>
    <x v="2123"/>
    <x v="1"/>
    <x v="38"/>
    <x v="3063"/>
    <x v="3058"/>
    <x v="0"/>
  </r>
  <r>
    <x v="3064"/>
    <x v="3063"/>
    <x v="3062"/>
    <n v="75000"/>
    <x v="2039"/>
    <x v="2"/>
    <s v="US"/>
    <x v="0"/>
    <x v="3059"/>
    <x v="3064"/>
    <x v="0"/>
    <x v="250"/>
    <x v="1"/>
    <s v="theater/spaces"/>
    <x v="57"/>
    <x v="2124"/>
    <x v="1"/>
    <x v="38"/>
    <x v="3064"/>
    <x v="3059"/>
    <x v="0"/>
  </r>
  <r>
    <x v="3065"/>
    <x v="3064"/>
    <x v="3063"/>
    <n v="25000"/>
    <x v="115"/>
    <x v="2"/>
    <s v="US"/>
    <x v="0"/>
    <x v="3060"/>
    <x v="3065"/>
    <x v="0"/>
    <x v="84"/>
    <x v="1"/>
    <s v="theater/spaces"/>
    <x v="50"/>
    <x v="144"/>
    <x v="1"/>
    <x v="38"/>
    <x v="3065"/>
    <x v="3060"/>
    <x v="0"/>
  </r>
  <r>
    <x v="3066"/>
    <x v="3065"/>
    <x v="3064"/>
    <n v="350000"/>
    <x v="2040"/>
    <x v="2"/>
    <s v="AU"/>
    <x v="2"/>
    <x v="3061"/>
    <x v="3066"/>
    <x v="0"/>
    <x v="41"/>
    <x v="1"/>
    <s v="theater/spaces"/>
    <x v="81"/>
    <x v="2125"/>
    <x v="1"/>
    <x v="38"/>
    <x v="3066"/>
    <x v="3061"/>
    <x v="0"/>
  </r>
  <r>
    <x v="3067"/>
    <x v="3066"/>
    <x v="3065"/>
    <n v="8000"/>
    <x v="148"/>
    <x v="2"/>
    <s v="NZ"/>
    <x v="4"/>
    <x v="3062"/>
    <x v="3067"/>
    <x v="0"/>
    <x v="29"/>
    <x v="1"/>
    <s v="theater/spaces"/>
    <x v="56"/>
    <x v="438"/>
    <x v="1"/>
    <x v="38"/>
    <x v="3067"/>
    <x v="3062"/>
    <x v="0"/>
  </r>
  <r>
    <x v="3068"/>
    <x v="3067"/>
    <x v="3066"/>
    <n v="250000"/>
    <x v="442"/>
    <x v="2"/>
    <s v="US"/>
    <x v="0"/>
    <x v="3063"/>
    <x v="3068"/>
    <x v="0"/>
    <x v="84"/>
    <x v="1"/>
    <s v="theater/spaces"/>
    <x v="50"/>
    <x v="2126"/>
    <x v="1"/>
    <x v="38"/>
    <x v="3068"/>
    <x v="3063"/>
    <x v="0"/>
  </r>
  <r>
    <x v="3069"/>
    <x v="3068"/>
    <x v="3067"/>
    <n v="1000"/>
    <x v="385"/>
    <x v="2"/>
    <s v="US"/>
    <x v="0"/>
    <x v="3064"/>
    <x v="3069"/>
    <x v="0"/>
    <x v="63"/>
    <x v="1"/>
    <s v="theater/spaces"/>
    <x v="51"/>
    <x v="2127"/>
    <x v="1"/>
    <x v="38"/>
    <x v="3069"/>
    <x v="3064"/>
    <x v="0"/>
  </r>
  <r>
    <x v="3070"/>
    <x v="3069"/>
    <x v="3068"/>
    <n v="10000"/>
    <x v="2041"/>
    <x v="2"/>
    <s v="GB"/>
    <x v="1"/>
    <x v="3065"/>
    <x v="3070"/>
    <x v="0"/>
    <x v="38"/>
    <x v="1"/>
    <s v="theater/spaces"/>
    <x v="56"/>
    <x v="2128"/>
    <x v="1"/>
    <x v="38"/>
    <x v="3070"/>
    <x v="3065"/>
    <x v="0"/>
  </r>
  <r>
    <x v="3071"/>
    <x v="3070"/>
    <x v="3069"/>
    <n v="12000"/>
    <x v="2042"/>
    <x v="2"/>
    <s v="US"/>
    <x v="0"/>
    <x v="3066"/>
    <x v="3071"/>
    <x v="0"/>
    <x v="27"/>
    <x v="1"/>
    <s v="theater/spaces"/>
    <x v="64"/>
    <x v="2129"/>
    <x v="1"/>
    <x v="38"/>
    <x v="3071"/>
    <x v="3066"/>
    <x v="0"/>
  </r>
  <r>
    <x v="3072"/>
    <x v="3071"/>
    <x v="3070"/>
    <n v="12000"/>
    <x v="369"/>
    <x v="2"/>
    <s v="US"/>
    <x v="0"/>
    <x v="3067"/>
    <x v="3072"/>
    <x v="0"/>
    <x v="84"/>
    <x v="1"/>
    <s v="theater/spaces"/>
    <x v="50"/>
    <x v="120"/>
    <x v="1"/>
    <x v="38"/>
    <x v="3072"/>
    <x v="3067"/>
    <x v="0"/>
  </r>
  <r>
    <x v="3073"/>
    <x v="3072"/>
    <x v="3071"/>
    <n v="2800000"/>
    <x v="2043"/>
    <x v="2"/>
    <s v="US"/>
    <x v="0"/>
    <x v="3068"/>
    <x v="3073"/>
    <x v="0"/>
    <x v="63"/>
    <x v="1"/>
    <s v="theater/spaces"/>
    <x v="50"/>
    <x v="2130"/>
    <x v="1"/>
    <x v="38"/>
    <x v="3073"/>
    <x v="3068"/>
    <x v="0"/>
  </r>
  <r>
    <x v="3074"/>
    <x v="3073"/>
    <x v="3072"/>
    <n v="25000"/>
    <x v="1178"/>
    <x v="2"/>
    <s v="FR"/>
    <x v="3"/>
    <x v="3069"/>
    <x v="3074"/>
    <x v="0"/>
    <x v="83"/>
    <x v="1"/>
    <s v="theater/spaces"/>
    <x v="50"/>
    <x v="2131"/>
    <x v="1"/>
    <x v="38"/>
    <x v="3074"/>
    <x v="3069"/>
    <x v="0"/>
  </r>
  <r>
    <x v="3075"/>
    <x v="3074"/>
    <x v="3073"/>
    <n v="15000"/>
    <x v="2044"/>
    <x v="2"/>
    <s v="US"/>
    <x v="0"/>
    <x v="3070"/>
    <x v="3075"/>
    <x v="0"/>
    <x v="9"/>
    <x v="1"/>
    <s v="theater/spaces"/>
    <x v="114"/>
    <x v="2132"/>
    <x v="1"/>
    <x v="38"/>
    <x v="3075"/>
    <x v="3070"/>
    <x v="0"/>
  </r>
  <r>
    <x v="3076"/>
    <x v="3075"/>
    <x v="3074"/>
    <n v="10000"/>
    <x v="84"/>
    <x v="2"/>
    <s v="US"/>
    <x v="0"/>
    <x v="3071"/>
    <x v="3076"/>
    <x v="0"/>
    <x v="133"/>
    <x v="1"/>
    <s v="theater/spaces"/>
    <x v="77"/>
    <x v="2133"/>
    <x v="1"/>
    <x v="38"/>
    <x v="3076"/>
    <x v="3071"/>
    <x v="0"/>
  </r>
  <r>
    <x v="3077"/>
    <x v="3076"/>
    <x v="3075"/>
    <n v="22000"/>
    <x v="522"/>
    <x v="2"/>
    <s v="CA"/>
    <x v="5"/>
    <x v="3072"/>
    <x v="3077"/>
    <x v="0"/>
    <x v="84"/>
    <x v="1"/>
    <s v="theater/spaces"/>
    <x v="50"/>
    <x v="1780"/>
    <x v="1"/>
    <x v="38"/>
    <x v="3077"/>
    <x v="3072"/>
    <x v="0"/>
  </r>
  <r>
    <x v="3078"/>
    <x v="3077"/>
    <x v="3076"/>
    <n v="60000"/>
    <x v="1840"/>
    <x v="2"/>
    <s v="US"/>
    <x v="0"/>
    <x v="3073"/>
    <x v="3078"/>
    <x v="0"/>
    <x v="83"/>
    <x v="1"/>
    <s v="theater/spaces"/>
    <x v="50"/>
    <x v="1902"/>
    <x v="1"/>
    <x v="38"/>
    <x v="3078"/>
    <x v="3073"/>
    <x v="0"/>
  </r>
  <r>
    <x v="3079"/>
    <x v="3078"/>
    <x v="3077"/>
    <n v="1333666"/>
    <x v="2045"/>
    <x v="2"/>
    <s v="US"/>
    <x v="0"/>
    <x v="3074"/>
    <x v="3079"/>
    <x v="0"/>
    <x v="74"/>
    <x v="1"/>
    <s v="theater/spaces"/>
    <x v="60"/>
    <x v="2134"/>
    <x v="1"/>
    <x v="38"/>
    <x v="3079"/>
    <x v="3074"/>
    <x v="0"/>
  </r>
  <r>
    <x v="3080"/>
    <x v="3079"/>
    <x v="3078"/>
    <n v="2000000"/>
    <x v="308"/>
    <x v="2"/>
    <s v="US"/>
    <x v="0"/>
    <x v="3075"/>
    <x v="3080"/>
    <x v="0"/>
    <x v="63"/>
    <x v="1"/>
    <s v="theater/spaces"/>
    <x v="50"/>
    <x v="2135"/>
    <x v="1"/>
    <x v="38"/>
    <x v="3080"/>
    <x v="3075"/>
    <x v="0"/>
  </r>
  <r>
    <x v="3081"/>
    <x v="3080"/>
    <x v="3079"/>
    <n v="1000000"/>
    <x v="2046"/>
    <x v="2"/>
    <s v="US"/>
    <x v="0"/>
    <x v="3076"/>
    <x v="3081"/>
    <x v="0"/>
    <x v="81"/>
    <x v="1"/>
    <s v="theater/spaces"/>
    <x v="50"/>
    <x v="2136"/>
    <x v="1"/>
    <x v="38"/>
    <x v="3081"/>
    <x v="3076"/>
    <x v="0"/>
  </r>
  <r>
    <x v="3082"/>
    <x v="3081"/>
    <x v="3080"/>
    <n v="9000"/>
    <x v="117"/>
    <x v="2"/>
    <s v="US"/>
    <x v="0"/>
    <x v="3077"/>
    <x v="3082"/>
    <x v="0"/>
    <x v="78"/>
    <x v="1"/>
    <s v="theater/spaces"/>
    <x v="50"/>
    <x v="121"/>
    <x v="1"/>
    <x v="38"/>
    <x v="3082"/>
    <x v="3077"/>
    <x v="0"/>
  </r>
  <r>
    <x v="3083"/>
    <x v="3082"/>
    <x v="3081"/>
    <n v="20000"/>
    <x v="443"/>
    <x v="2"/>
    <s v="US"/>
    <x v="0"/>
    <x v="3078"/>
    <x v="3083"/>
    <x v="0"/>
    <x v="83"/>
    <x v="1"/>
    <s v="theater/spaces"/>
    <x v="50"/>
    <x v="791"/>
    <x v="1"/>
    <x v="38"/>
    <x v="3083"/>
    <x v="3078"/>
    <x v="0"/>
  </r>
  <r>
    <x v="3084"/>
    <x v="3083"/>
    <x v="3082"/>
    <n v="4059"/>
    <x v="2047"/>
    <x v="2"/>
    <s v="US"/>
    <x v="0"/>
    <x v="3079"/>
    <x v="3084"/>
    <x v="0"/>
    <x v="79"/>
    <x v="1"/>
    <s v="theater/spaces"/>
    <x v="81"/>
    <x v="2137"/>
    <x v="1"/>
    <x v="38"/>
    <x v="3084"/>
    <x v="3079"/>
    <x v="0"/>
  </r>
  <r>
    <x v="3085"/>
    <x v="3084"/>
    <x v="3083"/>
    <n v="25000"/>
    <x v="904"/>
    <x v="2"/>
    <s v="US"/>
    <x v="0"/>
    <x v="3080"/>
    <x v="3085"/>
    <x v="0"/>
    <x v="82"/>
    <x v="1"/>
    <s v="theater/spaces"/>
    <x v="53"/>
    <x v="2138"/>
    <x v="1"/>
    <x v="38"/>
    <x v="3085"/>
    <x v="3080"/>
    <x v="0"/>
  </r>
  <r>
    <x v="3086"/>
    <x v="3085"/>
    <x v="3084"/>
    <n v="20000"/>
    <x v="155"/>
    <x v="2"/>
    <s v="IT"/>
    <x v="3"/>
    <x v="3081"/>
    <x v="3086"/>
    <x v="0"/>
    <x v="83"/>
    <x v="1"/>
    <s v="theater/spaces"/>
    <x v="50"/>
    <x v="407"/>
    <x v="1"/>
    <x v="38"/>
    <x v="3086"/>
    <x v="3081"/>
    <x v="0"/>
  </r>
  <r>
    <x v="3087"/>
    <x v="3086"/>
    <x v="3085"/>
    <n v="20000"/>
    <x v="366"/>
    <x v="2"/>
    <s v="US"/>
    <x v="0"/>
    <x v="3082"/>
    <x v="3087"/>
    <x v="0"/>
    <x v="84"/>
    <x v="1"/>
    <s v="theater/spaces"/>
    <x v="60"/>
    <x v="368"/>
    <x v="1"/>
    <x v="38"/>
    <x v="3087"/>
    <x v="3082"/>
    <x v="0"/>
  </r>
  <r>
    <x v="3088"/>
    <x v="3087"/>
    <x v="3086"/>
    <n v="65000"/>
    <x v="691"/>
    <x v="2"/>
    <s v="US"/>
    <x v="0"/>
    <x v="3083"/>
    <x v="3088"/>
    <x v="0"/>
    <x v="83"/>
    <x v="1"/>
    <s v="theater/spaces"/>
    <x v="50"/>
    <x v="823"/>
    <x v="1"/>
    <x v="38"/>
    <x v="3088"/>
    <x v="3083"/>
    <x v="0"/>
  </r>
  <r>
    <x v="3089"/>
    <x v="3088"/>
    <x v="3087"/>
    <n v="25000"/>
    <x v="2048"/>
    <x v="2"/>
    <s v="US"/>
    <x v="0"/>
    <x v="3084"/>
    <x v="3089"/>
    <x v="0"/>
    <x v="43"/>
    <x v="1"/>
    <s v="theater/spaces"/>
    <x v="61"/>
    <x v="2139"/>
    <x v="1"/>
    <x v="38"/>
    <x v="3089"/>
    <x v="3084"/>
    <x v="0"/>
  </r>
  <r>
    <x v="3090"/>
    <x v="3089"/>
    <x v="3088"/>
    <n v="225000"/>
    <x v="2049"/>
    <x v="2"/>
    <s v="US"/>
    <x v="0"/>
    <x v="3085"/>
    <x v="3090"/>
    <x v="0"/>
    <x v="82"/>
    <x v="1"/>
    <s v="theater/spaces"/>
    <x v="62"/>
    <x v="2140"/>
    <x v="1"/>
    <x v="38"/>
    <x v="3090"/>
    <x v="3085"/>
    <x v="0"/>
  </r>
  <r>
    <x v="3091"/>
    <x v="3090"/>
    <x v="3089"/>
    <n v="5000"/>
    <x v="2050"/>
    <x v="2"/>
    <s v="US"/>
    <x v="0"/>
    <x v="3086"/>
    <x v="3091"/>
    <x v="0"/>
    <x v="82"/>
    <x v="1"/>
    <s v="theater/spaces"/>
    <x v="63"/>
    <x v="1803"/>
    <x v="1"/>
    <x v="38"/>
    <x v="3091"/>
    <x v="3086"/>
    <x v="0"/>
  </r>
  <r>
    <x v="3092"/>
    <x v="3091"/>
    <x v="3090"/>
    <n v="100000"/>
    <x v="2051"/>
    <x v="2"/>
    <s v="US"/>
    <x v="0"/>
    <x v="3087"/>
    <x v="3092"/>
    <x v="0"/>
    <x v="64"/>
    <x v="1"/>
    <s v="theater/spaces"/>
    <x v="60"/>
    <x v="239"/>
    <x v="1"/>
    <x v="38"/>
    <x v="3092"/>
    <x v="3087"/>
    <x v="0"/>
  </r>
  <r>
    <x v="3093"/>
    <x v="3092"/>
    <x v="3091"/>
    <n v="4000"/>
    <x v="2052"/>
    <x v="2"/>
    <s v="CA"/>
    <x v="5"/>
    <x v="2806"/>
    <x v="3093"/>
    <x v="0"/>
    <x v="57"/>
    <x v="1"/>
    <s v="theater/spaces"/>
    <x v="61"/>
    <x v="2141"/>
    <x v="1"/>
    <x v="38"/>
    <x v="3093"/>
    <x v="2806"/>
    <x v="0"/>
  </r>
  <r>
    <x v="3094"/>
    <x v="3093"/>
    <x v="3092"/>
    <n v="100000"/>
    <x v="379"/>
    <x v="2"/>
    <s v="US"/>
    <x v="0"/>
    <x v="3088"/>
    <x v="3094"/>
    <x v="0"/>
    <x v="29"/>
    <x v="1"/>
    <s v="theater/spaces"/>
    <x v="50"/>
    <x v="380"/>
    <x v="1"/>
    <x v="38"/>
    <x v="3094"/>
    <x v="3088"/>
    <x v="0"/>
  </r>
  <r>
    <x v="3095"/>
    <x v="3094"/>
    <x v="3093"/>
    <n v="14920"/>
    <x v="155"/>
    <x v="2"/>
    <s v="US"/>
    <x v="0"/>
    <x v="3089"/>
    <x v="3095"/>
    <x v="0"/>
    <x v="29"/>
    <x v="1"/>
    <s v="theater/spaces"/>
    <x v="50"/>
    <x v="73"/>
    <x v="1"/>
    <x v="38"/>
    <x v="3095"/>
    <x v="3089"/>
    <x v="0"/>
  </r>
  <r>
    <x v="3096"/>
    <x v="3095"/>
    <x v="3094"/>
    <n v="20000"/>
    <x v="1955"/>
    <x v="2"/>
    <s v="US"/>
    <x v="0"/>
    <x v="3090"/>
    <x v="3096"/>
    <x v="0"/>
    <x v="25"/>
    <x v="1"/>
    <s v="theater/spaces"/>
    <x v="65"/>
    <x v="2142"/>
    <x v="1"/>
    <x v="38"/>
    <x v="3096"/>
    <x v="3090"/>
    <x v="0"/>
  </r>
  <r>
    <x v="3097"/>
    <x v="3096"/>
    <x v="3095"/>
    <n v="10000"/>
    <x v="2053"/>
    <x v="2"/>
    <s v="GB"/>
    <x v="1"/>
    <x v="3091"/>
    <x v="3097"/>
    <x v="0"/>
    <x v="288"/>
    <x v="1"/>
    <s v="theater/spaces"/>
    <x v="123"/>
    <x v="2143"/>
    <x v="1"/>
    <x v="38"/>
    <x v="3097"/>
    <x v="3091"/>
    <x v="0"/>
  </r>
  <r>
    <x v="3098"/>
    <x v="3097"/>
    <x v="3096"/>
    <n v="48725"/>
    <x v="2054"/>
    <x v="2"/>
    <s v="US"/>
    <x v="0"/>
    <x v="3092"/>
    <x v="3098"/>
    <x v="0"/>
    <x v="74"/>
    <x v="1"/>
    <s v="theater/spaces"/>
    <x v="65"/>
    <x v="2144"/>
    <x v="1"/>
    <x v="38"/>
    <x v="3098"/>
    <x v="3092"/>
    <x v="0"/>
  </r>
  <r>
    <x v="3099"/>
    <x v="3098"/>
    <x v="3097"/>
    <n v="2000"/>
    <x v="2055"/>
    <x v="2"/>
    <s v="US"/>
    <x v="0"/>
    <x v="3093"/>
    <x v="3099"/>
    <x v="0"/>
    <x v="81"/>
    <x v="1"/>
    <s v="theater/spaces"/>
    <x v="51"/>
    <x v="2145"/>
    <x v="1"/>
    <x v="38"/>
    <x v="3099"/>
    <x v="3093"/>
    <x v="0"/>
  </r>
  <r>
    <x v="3100"/>
    <x v="3099"/>
    <x v="3098"/>
    <n v="12000"/>
    <x v="2056"/>
    <x v="2"/>
    <s v="US"/>
    <x v="0"/>
    <x v="3094"/>
    <x v="3100"/>
    <x v="0"/>
    <x v="62"/>
    <x v="1"/>
    <s v="theater/spaces"/>
    <x v="77"/>
    <x v="2146"/>
    <x v="1"/>
    <x v="38"/>
    <x v="3100"/>
    <x v="3094"/>
    <x v="0"/>
  </r>
  <r>
    <x v="3101"/>
    <x v="3100"/>
    <x v="3099"/>
    <n v="2500"/>
    <x v="452"/>
    <x v="2"/>
    <s v="FR"/>
    <x v="3"/>
    <x v="3095"/>
    <x v="3101"/>
    <x v="0"/>
    <x v="8"/>
    <x v="1"/>
    <s v="theater/spaces"/>
    <x v="81"/>
    <x v="380"/>
    <x v="1"/>
    <x v="38"/>
    <x v="3101"/>
    <x v="3095"/>
    <x v="0"/>
  </r>
  <r>
    <x v="3102"/>
    <x v="3101"/>
    <x v="3100"/>
    <n v="16000"/>
    <x v="2057"/>
    <x v="2"/>
    <s v="GB"/>
    <x v="1"/>
    <x v="3096"/>
    <x v="3102"/>
    <x v="0"/>
    <x v="240"/>
    <x v="1"/>
    <s v="theater/spaces"/>
    <x v="115"/>
    <x v="2147"/>
    <x v="1"/>
    <x v="38"/>
    <x v="3102"/>
    <x v="3096"/>
    <x v="0"/>
  </r>
  <r>
    <x v="3103"/>
    <x v="3102"/>
    <x v="3101"/>
    <n v="4100"/>
    <x v="143"/>
    <x v="2"/>
    <s v="US"/>
    <x v="0"/>
    <x v="3097"/>
    <x v="3103"/>
    <x v="0"/>
    <x v="84"/>
    <x v="1"/>
    <s v="theater/spaces"/>
    <x v="50"/>
    <x v="148"/>
    <x v="1"/>
    <x v="38"/>
    <x v="3103"/>
    <x v="3097"/>
    <x v="0"/>
  </r>
  <r>
    <x v="3104"/>
    <x v="3103"/>
    <x v="3102"/>
    <n v="4000"/>
    <x v="1699"/>
    <x v="2"/>
    <s v="AU"/>
    <x v="2"/>
    <x v="3098"/>
    <x v="3104"/>
    <x v="0"/>
    <x v="81"/>
    <x v="1"/>
    <s v="theater/spaces"/>
    <x v="75"/>
    <x v="2148"/>
    <x v="1"/>
    <x v="38"/>
    <x v="3104"/>
    <x v="3098"/>
    <x v="0"/>
  </r>
  <r>
    <x v="3105"/>
    <x v="3104"/>
    <x v="3103"/>
    <n v="5845"/>
    <x v="2058"/>
    <x v="2"/>
    <s v="US"/>
    <x v="0"/>
    <x v="3099"/>
    <x v="3105"/>
    <x v="0"/>
    <x v="162"/>
    <x v="1"/>
    <s v="theater/spaces"/>
    <x v="72"/>
    <x v="2149"/>
    <x v="1"/>
    <x v="38"/>
    <x v="3105"/>
    <x v="3099"/>
    <x v="0"/>
  </r>
  <r>
    <x v="3106"/>
    <x v="3105"/>
    <x v="3104"/>
    <n v="1000"/>
    <x v="781"/>
    <x v="2"/>
    <s v="GB"/>
    <x v="1"/>
    <x v="3100"/>
    <x v="3106"/>
    <x v="0"/>
    <x v="80"/>
    <x v="1"/>
    <s v="theater/spaces"/>
    <x v="65"/>
    <x v="2150"/>
    <x v="1"/>
    <x v="38"/>
    <x v="3106"/>
    <x v="3100"/>
    <x v="0"/>
  </r>
  <r>
    <x v="3107"/>
    <x v="3106"/>
    <x v="3105"/>
    <n v="40000"/>
    <x v="2059"/>
    <x v="2"/>
    <s v="US"/>
    <x v="0"/>
    <x v="3101"/>
    <x v="3107"/>
    <x v="0"/>
    <x v="60"/>
    <x v="1"/>
    <s v="theater/spaces"/>
    <x v="68"/>
    <x v="2151"/>
    <x v="1"/>
    <x v="38"/>
    <x v="3107"/>
    <x v="3101"/>
    <x v="0"/>
  </r>
  <r>
    <x v="3108"/>
    <x v="3107"/>
    <x v="3106"/>
    <n v="50000"/>
    <x v="375"/>
    <x v="2"/>
    <s v="US"/>
    <x v="0"/>
    <x v="3102"/>
    <x v="3108"/>
    <x v="0"/>
    <x v="84"/>
    <x v="1"/>
    <s v="theater/spaces"/>
    <x v="50"/>
    <x v="31"/>
    <x v="1"/>
    <x v="38"/>
    <x v="3108"/>
    <x v="3102"/>
    <x v="0"/>
  </r>
  <r>
    <x v="3109"/>
    <x v="3108"/>
    <x v="3107"/>
    <n v="26500"/>
    <x v="2060"/>
    <x v="2"/>
    <s v="US"/>
    <x v="0"/>
    <x v="3103"/>
    <x v="3109"/>
    <x v="0"/>
    <x v="229"/>
    <x v="1"/>
    <s v="theater/spaces"/>
    <x v="78"/>
    <x v="658"/>
    <x v="1"/>
    <x v="38"/>
    <x v="3109"/>
    <x v="3103"/>
    <x v="0"/>
  </r>
  <r>
    <x v="3110"/>
    <x v="3109"/>
    <x v="3108"/>
    <n v="25000"/>
    <x v="115"/>
    <x v="2"/>
    <s v="US"/>
    <x v="0"/>
    <x v="3104"/>
    <x v="3110"/>
    <x v="0"/>
    <x v="29"/>
    <x v="1"/>
    <s v="theater/spaces"/>
    <x v="50"/>
    <x v="119"/>
    <x v="1"/>
    <x v="38"/>
    <x v="3110"/>
    <x v="3104"/>
    <x v="0"/>
  </r>
  <r>
    <x v="3111"/>
    <x v="3110"/>
    <x v="3109"/>
    <n v="20000"/>
    <x v="2061"/>
    <x v="2"/>
    <s v="US"/>
    <x v="0"/>
    <x v="3105"/>
    <x v="3111"/>
    <x v="0"/>
    <x v="88"/>
    <x v="1"/>
    <s v="theater/spaces"/>
    <x v="117"/>
    <x v="2152"/>
    <x v="1"/>
    <x v="38"/>
    <x v="3111"/>
    <x v="3105"/>
    <x v="0"/>
  </r>
  <r>
    <x v="3112"/>
    <x v="3111"/>
    <x v="3110"/>
    <n v="11000"/>
    <x v="2062"/>
    <x v="2"/>
    <s v="US"/>
    <x v="0"/>
    <x v="3106"/>
    <x v="3112"/>
    <x v="0"/>
    <x v="82"/>
    <x v="1"/>
    <s v="theater/spaces"/>
    <x v="62"/>
    <x v="2153"/>
    <x v="1"/>
    <x v="38"/>
    <x v="3112"/>
    <x v="3106"/>
    <x v="0"/>
  </r>
  <r>
    <x v="3113"/>
    <x v="3112"/>
    <x v="3111"/>
    <n v="109225"/>
    <x v="673"/>
    <x v="2"/>
    <s v="US"/>
    <x v="0"/>
    <x v="3107"/>
    <x v="3113"/>
    <x v="0"/>
    <x v="77"/>
    <x v="1"/>
    <s v="theater/spaces"/>
    <x v="65"/>
    <x v="2154"/>
    <x v="1"/>
    <x v="38"/>
    <x v="3113"/>
    <x v="3107"/>
    <x v="0"/>
  </r>
  <r>
    <x v="3114"/>
    <x v="3113"/>
    <x v="3112"/>
    <n v="75000"/>
    <x v="117"/>
    <x v="2"/>
    <s v="US"/>
    <x v="0"/>
    <x v="3108"/>
    <x v="3114"/>
    <x v="0"/>
    <x v="78"/>
    <x v="1"/>
    <s v="theater/spaces"/>
    <x v="50"/>
    <x v="121"/>
    <x v="1"/>
    <x v="38"/>
    <x v="3114"/>
    <x v="3108"/>
    <x v="0"/>
  </r>
  <r>
    <x v="3115"/>
    <x v="3114"/>
    <x v="3113"/>
    <n v="10000"/>
    <x v="452"/>
    <x v="2"/>
    <s v="SE"/>
    <x v="9"/>
    <x v="3109"/>
    <x v="3115"/>
    <x v="0"/>
    <x v="29"/>
    <x v="1"/>
    <s v="theater/spaces"/>
    <x v="56"/>
    <x v="462"/>
    <x v="1"/>
    <x v="38"/>
    <x v="3115"/>
    <x v="3109"/>
    <x v="0"/>
  </r>
  <r>
    <x v="3116"/>
    <x v="3115"/>
    <x v="3114"/>
    <n v="750"/>
    <x v="357"/>
    <x v="2"/>
    <s v="US"/>
    <x v="0"/>
    <x v="3110"/>
    <x v="3116"/>
    <x v="0"/>
    <x v="73"/>
    <x v="1"/>
    <s v="theater/spaces"/>
    <x v="219"/>
    <x v="1340"/>
    <x v="1"/>
    <x v="38"/>
    <x v="3116"/>
    <x v="3110"/>
    <x v="0"/>
  </r>
  <r>
    <x v="3117"/>
    <x v="3116"/>
    <x v="3115"/>
    <n v="1000"/>
    <x v="116"/>
    <x v="2"/>
    <s v="GB"/>
    <x v="1"/>
    <x v="3111"/>
    <x v="3117"/>
    <x v="0"/>
    <x v="29"/>
    <x v="1"/>
    <s v="theater/spaces"/>
    <x v="50"/>
    <x v="120"/>
    <x v="1"/>
    <x v="38"/>
    <x v="3117"/>
    <x v="3111"/>
    <x v="0"/>
  </r>
  <r>
    <x v="3118"/>
    <x v="3117"/>
    <x v="3116"/>
    <n v="500000"/>
    <x v="551"/>
    <x v="2"/>
    <s v="SE"/>
    <x v="9"/>
    <x v="3112"/>
    <x v="3118"/>
    <x v="0"/>
    <x v="84"/>
    <x v="1"/>
    <s v="theater/spaces"/>
    <x v="50"/>
    <x v="2155"/>
    <x v="1"/>
    <x v="38"/>
    <x v="3118"/>
    <x v="3112"/>
    <x v="0"/>
  </r>
  <r>
    <x v="3119"/>
    <x v="3118"/>
    <x v="3117"/>
    <n v="10000"/>
    <x v="139"/>
    <x v="2"/>
    <s v="US"/>
    <x v="0"/>
    <x v="3113"/>
    <x v="3119"/>
    <x v="0"/>
    <x v="29"/>
    <x v="1"/>
    <s v="theater/spaces"/>
    <x v="50"/>
    <x v="144"/>
    <x v="1"/>
    <x v="38"/>
    <x v="3119"/>
    <x v="3113"/>
    <x v="0"/>
  </r>
  <r>
    <x v="3120"/>
    <x v="3119"/>
    <x v="3118"/>
    <n v="1300000"/>
    <x v="1491"/>
    <x v="2"/>
    <s v="NL"/>
    <x v="3"/>
    <x v="3114"/>
    <x v="3120"/>
    <x v="0"/>
    <x v="73"/>
    <x v="1"/>
    <s v="theater/spaces"/>
    <x v="50"/>
    <x v="2156"/>
    <x v="1"/>
    <x v="38"/>
    <x v="3120"/>
    <x v="3114"/>
    <x v="0"/>
  </r>
  <r>
    <x v="3121"/>
    <x v="3120"/>
    <x v="3119"/>
    <n v="1500"/>
    <x v="115"/>
    <x v="1"/>
    <s v="CA"/>
    <x v="5"/>
    <x v="3115"/>
    <x v="3121"/>
    <x v="0"/>
    <x v="29"/>
    <x v="1"/>
    <s v="theater/spaces"/>
    <x v="60"/>
    <x v="119"/>
    <x v="1"/>
    <x v="38"/>
    <x v="3121"/>
    <x v="3115"/>
    <x v="0"/>
  </r>
  <r>
    <x v="3122"/>
    <x v="3121"/>
    <x v="3120"/>
    <n v="199"/>
    <x v="851"/>
    <x v="1"/>
    <s v="US"/>
    <x v="0"/>
    <x v="3116"/>
    <x v="3122"/>
    <x v="0"/>
    <x v="84"/>
    <x v="1"/>
    <s v="theater/spaces"/>
    <x v="74"/>
    <x v="2157"/>
    <x v="1"/>
    <x v="38"/>
    <x v="3122"/>
    <x v="3116"/>
    <x v="0"/>
  </r>
  <r>
    <x v="3123"/>
    <x v="3122"/>
    <x v="3121"/>
    <n v="125000"/>
    <x v="2063"/>
    <x v="1"/>
    <s v="US"/>
    <x v="0"/>
    <x v="3117"/>
    <x v="3123"/>
    <x v="0"/>
    <x v="493"/>
    <x v="1"/>
    <s v="theater/spaces"/>
    <x v="149"/>
    <x v="2158"/>
    <x v="1"/>
    <x v="38"/>
    <x v="3123"/>
    <x v="3117"/>
    <x v="0"/>
  </r>
  <r>
    <x v="3124"/>
    <x v="3123"/>
    <x v="3122"/>
    <n v="800000"/>
    <x v="375"/>
    <x v="1"/>
    <s v="US"/>
    <x v="0"/>
    <x v="3118"/>
    <x v="3124"/>
    <x v="0"/>
    <x v="80"/>
    <x v="1"/>
    <s v="theater/spaces"/>
    <x v="50"/>
    <x v="516"/>
    <x v="1"/>
    <x v="38"/>
    <x v="3124"/>
    <x v="3118"/>
    <x v="0"/>
  </r>
  <r>
    <x v="3125"/>
    <x v="3124"/>
    <x v="3123"/>
    <n v="1500000"/>
    <x v="117"/>
    <x v="1"/>
    <s v="US"/>
    <x v="0"/>
    <x v="3119"/>
    <x v="3125"/>
    <x v="0"/>
    <x v="78"/>
    <x v="1"/>
    <s v="theater/spaces"/>
    <x v="50"/>
    <x v="121"/>
    <x v="1"/>
    <x v="38"/>
    <x v="3125"/>
    <x v="3119"/>
    <x v="0"/>
  </r>
  <r>
    <x v="3126"/>
    <x v="3125"/>
    <x v="3124"/>
    <n v="25000"/>
    <x v="578"/>
    <x v="1"/>
    <s v="US"/>
    <x v="0"/>
    <x v="3120"/>
    <x v="3126"/>
    <x v="0"/>
    <x v="57"/>
    <x v="1"/>
    <s v="theater/spaces"/>
    <x v="65"/>
    <x v="2159"/>
    <x v="1"/>
    <x v="38"/>
    <x v="3126"/>
    <x v="3120"/>
    <x v="0"/>
  </r>
  <r>
    <x v="3127"/>
    <x v="3126"/>
    <x v="3125"/>
    <n v="100000"/>
    <x v="117"/>
    <x v="1"/>
    <s v="US"/>
    <x v="0"/>
    <x v="3121"/>
    <x v="3127"/>
    <x v="0"/>
    <x v="78"/>
    <x v="1"/>
    <s v="theater/spaces"/>
    <x v="50"/>
    <x v="121"/>
    <x v="1"/>
    <x v="38"/>
    <x v="3127"/>
    <x v="3121"/>
    <x v="0"/>
  </r>
  <r>
    <x v="3128"/>
    <x v="3127"/>
    <x v="3126"/>
    <n v="15000"/>
    <x v="2064"/>
    <x v="3"/>
    <s v="US"/>
    <x v="0"/>
    <x v="3122"/>
    <x v="3128"/>
    <x v="0"/>
    <x v="27"/>
    <x v="1"/>
    <s v="theater/plays"/>
    <x v="15"/>
    <x v="2160"/>
    <x v="1"/>
    <x v="6"/>
    <x v="3128"/>
    <x v="3122"/>
    <x v="0"/>
  </r>
  <r>
    <x v="3129"/>
    <x v="3128"/>
    <x v="3127"/>
    <n v="1250"/>
    <x v="115"/>
    <x v="3"/>
    <s v="US"/>
    <x v="0"/>
    <x v="3123"/>
    <x v="3129"/>
    <x v="0"/>
    <x v="29"/>
    <x v="1"/>
    <s v="theater/plays"/>
    <x v="60"/>
    <x v="119"/>
    <x v="1"/>
    <x v="6"/>
    <x v="3129"/>
    <x v="3123"/>
    <x v="0"/>
  </r>
  <r>
    <x v="3130"/>
    <x v="3129"/>
    <x v="3128"/>
    <n v="10000"/>
    <x v="672"/>
    <x v="3"/>
    <s v="US"/>
    <x v="0"/>
    <x v="3124"/>
    <x v="3130"/>
    <x v="0"/>
    <x v="80"/>
    <x v="1"/>
    <s v="theater/plays"/>
    <x v="65"/>
    <x v="2161"/>
    <x v="1"/>
    <x v="6"/>
    <x v="3130"/>
    <x v="3124"/>
    <x v="0"/>
  </r>
  <r>
    <x v="3131"/>
    <x v="3130"/>
    <x v="3129"/>
    <n v="4100"/>
    <x v="2043"/>
    <x v="3"/>
    <s v="US"/>
    <x v="0"/>
    <x v="3125"/>
    <x v="3131"/>
    <x v="0"/>
    <x v="8"/>
    <x v="1"/>
    <s v="theater/plays"/>
    <x v="63"/>
    <x v="399"/>
    <x v="1"/>
    <x v="6"/>
    <x v="3131"/>
    <x v="3125"/>
    <x v="0"/>
  </r>
  <r>
    <x v="3132"/>
    <x v="3131"/>
    <x v="3130"/>
    <n v="30000"/>
    <x v="115"/>
    <x v="3"/>
    <s v="US"/>
    <x v="0"/>
    <x v="3126"/>
    <x v="3132"/>
    <x v="0"/>
    <x v="29"/>
    <x v="1"/>
    <s v="theater/plays"/>
    <x v="50"/>
    <x v="119"/>
    <x v="1"/>
    <x v="6"/>
    <x v="3132"/>
    <x v="3126"/>
    <x v="0"/>
  </r>
  <r>
    <x v="3133"/>
    <x v="3132"/>
    <x v="3131"/>
    <n v="500"/>
    <x v="2065"/>
    <x v="3"/>
    <s v="GB"/>
    <x v="1"/>
    <x v="3127"/>
    <x v="3133"/>
    <x v="0"/>
    <x v="38"/>
    <x v="1"/>
    <s v="theater/plays"/>
    <x v="29"/>
    <x v="1178"/>
    <x v="1"/>
    <x v="6"/>
    <x v="3133"/>
    <x v="3127"/>
    <x v="0"/>
  </r>
  <r>
    <x v="3134"/>
    <x v="3133"/>
    <x v="3132"/>
    <n v="1000"/>
    <x v="1175"/>
    <x v="3"/>
    <s v="GB"/>
    <x v="1"/>
    <x v="3128"/>
    <x v="3134"/>
    <x v="0"/>
    <x v="8"/>
    <x v="1"/>
    <s v="theater/plays"/>
    <x v="61"/>
    <x v="644"/>
    <x v="1"/>
    <x v="6"/>
    <x v="3134"/>
    <x v="3128"/>
    <x v="0"/>
  </r>
  <r>
    <x v="3135"/>
    <x v="3134"/>
    <x v="3133"/>
    <n v="777"/>
    <x v="2066"/>
    <x v="3"/>
    <s v="US"/>
    <x v="0"/>
    <x v="3129"/>
    <x v="3135"/>
    <x v="0"/>
    <x v="63"/>
    <x v="1"/>
    <s v="theater/plays"/>
    <x v="70"/>
    <x v="2162"/>
    <x v="1"/>
    <x v="6"/>
    <x v="3135"/>
    <x v="3129"/>
    <x v="0"/>
  </r>
  <r>
    <x v="3136"/>
    <x v="3135"/>
    <x v="3134"/>
    <n v="500"/>
    <x v="2067"/>
    <x v="3"/>
    <s v="GB"/>
    <x v="1"/>
    <x v="3130"/>
    <x v="3136"/>
    <x v="0"/>
    <x v="19"/>
    <x v="1"/>
    <s v="theater/plays"/>
    <x v="30"/>
    <x v="2163"/>
    <x v="1"/>
    <x v="6"/>
    <x v="3136"/>
    <x v="3130"/>
    <x v="0"/>
  </r>
  <r>
    <x v="3137"/>
    <x v="3136"/>
    <x v="3135"/>
    <n v="1500"/>
    <x v="155"/>
    <x v="3"/>
    <s v="US"/>
    <x v="0"/>
    <x v="3131"/>
    <x v="3137"/>
    <x v="0"/>
    <x v="29"/>
    <x v="1"/>
    <s v="theater/plays"/>
    <x v="56"/>
    <x v="73"/>
    <x v="1"/>
    <x v="6"/>
    <x v="3137"/>
    <x v="3131"/>
    <x v="0"/>
  </r>
  <r>
    <x v="3138"/>
    <x v="3137"/>
    <x v="3136"/>
    <n v="200"/>
    <x v="117"/>
    <x v="3"/>
    <s v="GB"/>
    <x v="1"/>
    <x v="3132"/>
    <x v="3138"/>
    <x v="0"/>
    <x v="78"/>
    <x v="1"/>
    <s v="theater/plays"/>
    <x v="50"/>
    <x v="121"/>
    <x v="1"/>
    <x v="6"/>
    <x v="3138"/>
    <x v="3132"/>
    <x v="0"/>
  </r>
  <r>
    <x v="3139"/>
    <x v="3138"/>
    <x v="3137"/>
    <n v="50000"/>
    <x v="651"/>
    <x v="3"/>
    <s v="MX"/>
    <x v="10"/>
    <x v="3133"/>
    <x v="3139"/>
    <x v="0"/>
    <x v="79"/>
    <x v="1"/>
    <s v="theater/plays"/>
    <x v="62"/>
    <x v="2164"/>
    <x v="1"/>
    <x v="6"/>
    <x v="3139"/>
    <x v="3133"/>
    <x v="0"/>
  </r>
  <r>
    <x v="3140"/>
    <x v="3139"/>
    <x v="3138"/>
    <n v="10000"/>
    <x v="2068"/>
    <x v="3"/>
    <s v="FR"/>
    <x v="3"/>
    <x v="3134"/>
    <x v="3140"/>
    <x v="0"/>
    <x v="80"/>
    <x v="1"/>
    <s v="theater/plays"/>
    <x v="60"/>
    <x v="1196"/>
    <x v="1"/>
    <x v="6"/>
    <x v="3140"/>
    <x v="3134"/>
    <x v="0"/>
  </r>
  <r>
    <x v="3141"/>
    <x v="3140"/>
    <x v="3139"/>
    <n v="500"/>
    <x v="2069"/>
    <x v="3"/>
    <s v="NL"/>
    <x v="3"/>
    <x v="3135"/>
    <x v="3141"/>
    <x v="0"/>
    <x v="22"/>
    <x v="1"/>
    <s v="theater/plays"/>
    <x v="221"/>
    <x v="2165"/>
    <x v="1"/>
    <x v="6"/>
    <x v="3141"/>
    <x v="3135"/>
    <x v="0"/>
  </r>
  <r>
    <x v="3142"/>
    <x v="3141"/>
    <x v="3140"/>
    <n v="2750"/>
    <x v="372"/>
    <x v="3"/>
    <s v="GB"/>
    <x v="1"/>
    <x v="3136"/>
    <x v="3142"/>
    <x v="0"/>
    <x v="83"/>
    <x v="1"/>
    <s v="theater/plays"/>
    <x v="53"/>
    <x v="2"/>
    <x v="1"/>
    <x v="6"/>
    <x v="3142"/>
    <x v="3136"/>
    <x v="0"/>
  </r>
  <r>
    <x v="3143"/>
    <x v="3142"/>
    <x v="3141"/>
    <n v="700"/>
    <x v="117"/>
    <x v="3"/>
    <s v="GB"/>
    <x v="1"/>
    <x v="3137"/>
    <x v="3143"/>
    <x v="0"/>
    <x v="78"/>
    <x v="1"/>
    <s v="theater/plays"/>
    <x v="50"/>
    <x v="121"/>
    <x v="1"/>
    <x v="6"/>
    <x v="3143"/>
    <x v="3137"/>
    <x v="0"/>
  </r>
  <r>
    <x v="3144"/>
    <x v="3143"/>
    <x v="3142"/>
    <n v="10000"/>
    <x v="2070"/>
    <x v="3"/>
    <s v="US"/>
    <x v="0"/>
    <x v="3138"/>
    <x v="3144"/>
    <x v="0"/>
    <x v="209"/>
    <x v="1"/>
    <s v="theater/plays"/>
    <x v="150"/>
    <x v="2166"/>
    <x v="1"/>
    <x v="6"/>
    <x v="3144"/>
    <x v="3138"/>
    <x v="0"/>
  </r>
  <r>
    <x v="3145"/>
    <x v="3144"/>
    <x v="3143"/>
    <n v="25000"/>
    <x v="117"/>
    <x v="3"/>
    <s v="US"/>
    <x v="0"/>
    <x v="3139"/>
    <x v="3145"/>
    <x v="0"/>
    <x v="78"/>
    <x v="1"/>
    <s v="theater/plays"/>
    <x v="50"/>
    <x v="121"/>
    <x v="1"/>
    <x v="6"/>
    <x v="3145"/>
    <x v="3139"/>
    <x v="0"/>
  </r>
  <r>
    <x v="3146"/>
    <x v="3145"/>
    <x v="3144"/>
    <n v="50000"/>
    <x v="2071"/>
    <x v="3"/>
    <s v="MX"/>
    <x v="10"/>
    <x v="3140"/>
    <x v="3146"/>
    <x v="0"/>
    <x v="8"/>
    <x v="1"/>
    <s v="theater/plays"/>
    <x v="57"/>
    <x v="2167"/>
    <x v="1"/>
    <x v="6"/>
    <x v="3146"/>
    <x v="3140"/>
    <x v="0"/>
  </r>
  <r>
    <x v="3147"/>
    <x v="3146"/>
    <x v="3145"/>
    <n v="20000"/>
    <x v="2072"/>
    <x v="0"/>
    <s v="US"/>
    <x v="0"/>
    <x v="3141"/>
    <x v="3147"/>
    <x v="1"/>
    <x v="496"/>
    <x v="0"/>
    <s v="theater/plays"/>
    <x v="90"/>
    <x v="2168"/>
    <x v="1"/>
    <x v="6"/>
    <x v="3147"/>
    <x v="3141"/>
    <x v="0"/>
  </r>
  <r>
    <x v="3148"/>
    <x v="3147"/>
    <x v="3146"/>
    <n v="1800"/>
    <x v="2073"/>
    <x v="0"/>
    <s v="US"/>
    <x v="0"/>
    <x v="3142"/>
    <x v="3148"/>
    <x v="1"/>
    <x v="7"/>
    <x v="0"/>
    <s v="theater/plays"/>
    <x v="26"/>
    <x v="2169"/>
    <x v="1"/>
    <x v="6"/>
    <x v="3148"/>
    <x v="3142"/>
    <x v="0"/>
  </r>
  <r>
    <x v="3149"/>
    <x v="3148"/>
    <x v="3147"/>
    <n v="1250"/>
    <x v="166"/>
    <x v="0"/>
    <s v="US"/>
    <x v="0"/>
    <x v="3143"/>
    <x v="3149"/>
    <x v="1"/>
    <x v="20"/>
    <x v="0"/>
    <s v="theater/plays"/>
    <x v="3"/>
    <x v="364"/>
    <x v="1"/>
    <x v="6"/>
    <x v="3149"/>
    <x v="3143"/>
    <x v="0"/>
  </r>
  <r>
    <x v="3150"/>
    <x v="3149"/>
    <x v="3148"/>
    <n v="3500"/>
    <x v="2074"/>
    <x v="0"/>
    <s v="US"/>
    <x v="0"/>
    <x v="3144"/>
    <x v="3150"/>
    <x v="1"/>
    <x v="201"/>
    <x v="0"/>
    <s v="theater/plays"/>
    <x v="7"/>
    <x v="2170"/>
    <x v="1"/>
    <x v="6"/>
    <x v="3150"/>
    <x v="3144"/>
    <x v="0"/>
  </r>
  <r>
    <x v="3151"/>
    <x v="3150"/>
    <x v="3149"/>
    <n v="3500"/>
    <x v="2075"/>
    <x v="0"/>
    <s v="US"/>
    <x v="0"/>
    <x v="3145"/>
    <x v="3151"/>
    <x v="1"/>
    <x v="69"/>
    <x v="0"/>
    <s v="theater/plays"/>
    <x v="8"/>
    <x v="2171"/>
    <x v="1"/>
    <x v="6"/>
    <x v="3151"/>
    <x v="3145"/>
    <x v="0"/>
  </r>
  <r>
    <x v="3152"/>
    <x v="3151"/>
    <x v="3150"/>
    <n v="2200"/>
    <x v="2076"/>
    <x v="0"/>
    <s v="GB"/>
    <x v="1"/>
    <x v="3146"/>
    <x v="3152"/>
    <x v="1"/>
    <x v="85"/>
    <x v="0"/>
    <s v="theater/plays"/>
    <x v="6"/>
    <x v="2172"/>
    <x v="1"/>
    <x v="6"/>
    <x v="3152"/>
    <x v="3146"/>
    <x v="0"/>
  </r>
  <r>
    <x v="3153"/>
    <x v="3152"/>
    <x v="3151"/>
    <n v="3000"/>
    <x v="2077"/>
    <x v="0"/>
    <s v="US"/>
    <x v="0"/>
    <x v="3147"/>
    <x v="3153"/>
    <x v="1"/>
    <x v="198"/>
    <x v="0"/>
    <s v="theater/plays"/>
    <x v="357"/>
    <x v="2173"/>
    <x v="1"/>
    <x v="6"/>
    <x v="3153"/>
    <x v="3147"/>
    <x v="0"/>
  </r>
  <r>
    <x v="3154"/>
    <x v="3153"/>
    <x v="3152"/>
    <n v="7000"/>
    <x v="2059"/>
    <x v="0"/>
    <s v="US"/>
    <x v="0"/>
    <x v="3148"/>
    <x v="3154"/>
    <x v="1"/>
    <x v="252"/>
    <x v="0"/>
    <s v="theater/plays"/>
    <x v="40"/>
    <x v="2174"/>
    <x v="1"/>
    <x v="6"/>
    <x v="3154"/>
    <x v="3148"/>
    <x v="0"/>
  </r>
  <r>
    <x v="3155"/>
    <x v="3154"/>
    <x v="3153"/>
    <n v="5000"/>
    <x v="2078"/>
    <x v="0"/>
    <s v="GB"/>
    <x v="1"/>
    <x v="3149"/>
    <x v="3155"/>
    <x v="1"/>
    <x v="177"/>
    <x v="0"/>
    <s v="theater/plays"/>
    <x v="192"/>
    <x v="1259"/>
    <x v="1"/>
    <x v="6"/>
    <x v="3155"/>
    <x v="3149"/>
    <x v="0"/>
  </r>
  <r>
    <x v="3156"/>
    <x v="3155"/>
    <x v="3154"/>
    <n v="5500"/>
    <x v="2079"/>
    <x v="0"/>
    <s v="US"/>
    <x v="0"/>
    <x v="3150"/>
    <x v="3156"/>
    <x v="1"/>
    <x v="30"/>
    <x v="0"/>
    <s v="theater/plays"/>
    <x v="21"/>
    <x v="2175"/>
    <x v="1"/>
    <x v="6"/>
    <x v="3156"/>
    <x v="3150"/>
    <x v="0"/>
  </r>
  <r>
    <x v="3157"/>
    <x v="3156"/>
    <x v="3155"/>
    <n v="4000"/>
    <x v="74"/>
    <x v="0"/>
    <s v="US"/>
    <x v="0"/>
    <x v="3151"/>
    <x v="3157"/>
    <x v="1"/>
    <x v="14"/>
    <x v="0"/>
    <s v="theater/plays"/>
    <x v="7"/>
    <x v="2176"/>
    <x v="1"/>
    <x v="6"/>
    <x v="3157"/>
    <x v="3151"/>
    <x v="0"/>
  </r>
  <r>
    <x v="3158"/>
    <x v="3157"/>
    <x v="3156"/>
    <n v="5000"/>
    <x v="2080"/>
    <x v="0"/>
    <s v="US"/>
    <x v="0"/>
    <x v="3152"/>
    <x v="3158"/>
    <x v="1"/>
    <x v="50"/>
    <x v="0"/>
    <s v="theater/plays"/>
    <x v="35"/>
    <x v="2177"/>
    <x v="1"/>
    <x v="6"/>
    <x v="3158"/>
    <x v="3152"/>
    <x v="0"/>
  </r>
  <r>
    <x v="3159"/>
    <x v="3158"/>
    <x v="3157"/>
    <n v="1500"/>
    <x v="2081"/>
    <x v="0"/>
    <s v="US"/>
    <x v="0"/>
    <x v="3153"/>
    <x v="3159"/>
    <x v="1"/>
    <x v="47"/>
    <x v="0"/>
    <s v="theater/plays"/>
    <x v="18"/>
    <x v="1038"/>
    <x v="1"/>
    <x v="6"/>
    <x v="3159"/>
    <x v="3153"/>
    <x v="0"/>
  </r>
  <r>
    <x v="3160"/>
    <x v="3159"/>
    <x v="3158"/>
    <n v="4500"/>
    <x v="2082"/>
    <x v="0"/>
    <s v="US"/>
    <x v="0"/>
    <x v="3154"/>
    <x v="3160"/>
    <x v="1"/>
    <x v="7"/>
    <x v="0"/>
    <s v="theater/plays"/>
    <x v="21"/>
    <x v="20"/>
    <x v="1"/>
    <x v="6"/>
    <x v="3160"/>
    <x v="3154"/>
    <x v="0"/>
  </r>
  <r>
    <x v="3161"/>
    <x v="3160"/>
    <x v="3159"/>
    <n v="2000"/>
    <x v="2083"/>
    <x v="0"/>
    <s v="GB"/>
    <x v="1"/>
    <x v="3155"/>
    <x v="3161"/>
    <x v="1"/>
    <x v="142"/>
    <x v="0"/>
    <s v="theater/plays"/>
    <x v="2"/>
    <x v="2178"/>
    <x v="1"/>
    <x v="6"/>
    <x v="3161"/>
    <x v="3155"/>
    <x v="0"/>
  </r>
  <r>
    <x v="3162"/>
    <x v="3161"/>
    <x v="3160"/>
    <n v="4000"/>
    <x v="2084"/>
    <x v="0"/>
    <s v="US"/>
    <x v="0"/>
    <x v="3156"/>
    <x v="3162"/>
    <x v="1"/>
    <x v="287"/>
    <x v="0"/>
    <s v="theater/plays"/>
    <x v="37"/>
    <x v="1403"/>
    <x v="1"/>
    <x v="6"/>
    <x v="3162"/>
    <x v="3156"/>
    <x v="0"/>
  </r>
  <r>
    <x v="3163"/>
    <x v="3162"/>
    <x v="3161"/>
    <n v="13000"/>
    <x v="2085"/>
    <x v="0"/>
    <s v="US"/>
    <x v="0"/>
    <x v="3157"/>
    <x v="3163"/>
    <x v="1"/>
    <x v="250"/>
    <x v="0"/>
    <s v="theater/plays"/>
    <x v="38"/>
    <x v="2179"/>
    <x v="1"/>
    <x v="6"/>
    <x v="3163"/>
    <x v="3157"/>
    <x v="0"/>
  </r>
  <r>
    <x v="3164"/>
    <x v="3163"/>
    <x v="3162"/>
    <n v="2500"/>
    <x v="2086"/>
    <x v="0"/>
    <s v="US"/>
    <x v="0"/>
    <x v="3158"/>
    <x v="3164"/>
    <x v="1"/>
    <x v="26"/>
    <x v="0"/>
    <s v="theater/plays"/>
    <x v="13"/>
    <x v="2180"/>
    <x v="1"/>
    <x v="6"/>
    <x v="3164"/>
    <x v="3158"/>
    <x v="0"/>
  </r>
  <r>
    <x v="3165"/>
    <x v="3164"/>
    <x v="3163"/>
    <n v="750"/>
    <x v="2087"/>
    <x v="0"/>
    <s v="US"/>
    <x v="0"/>
    <x v="73"/>
    <x v="3165"/>
    <x v="1"/>
    <x v="64"/>
    <x v="0"/>
    <s v="theater/plays"/>
    <x v="200"/>
    <x v="2181"/>
    <x v="1"/>
    <x v="6"/>
    <x v="3165"/>
    <x v="73"/>
    <x v="0"/>
  </r>
  <r>
    <x v="3166"/>
    <x v="3165"/>
    <x v="3164"/>
    <n v="35000"/>
    <x v="2088"/>
    <x v="0"/>
    <s v="US"/>
    <x v="0"/>
    <x v="3159"/>
    <x v="3166"/>
    <x v="1"/>
    <x v="497"/>
    <x v="0"/>
    <s v="theater/plays"/>
    <x v="12"/>
    <x v="2182"/>
    <x v="1"/>
    <x v="6"/>
    <x v="3166"/>
    <x v="3159"/>
    <x v="0"/>
  </r>
  <r>
    <x v="3167"/>
    <x v="3166"/>
    <x v="3165"/>
    <n v="3000"/>
    <x v="2089"/>
    <x v="0"/>
    <s v="US"/>
    <x v="0"/>
    <x v="3160"/>
    <x v="3167"/>
    <x v="1"/>
    <x v="165"/>
    <x v="0"/>
    <s v="theater/plays"/>
    <x v="31"/>
    <x v="2183"/>
    <x v="1"/>
    <x v="6"/>
    <x v="3167"/>
    <x v="3160"/>
    <x v="0"/>
  </r>
  <r>
    <x v="3168"/>
    <x v="3167"/>
    <x v="3166"/>
    <n v="2500"/>
    <x v="2090"/>
    <x v="0"/>
    <s v="US"/>
    <x v="0"/>
    <x v="3161"/>
    <x v="3168"/>
    <x v="1"/>
    <x v="42"/>
    <x v="0"/>
    <s v="theater/plays"/>
    <x v="39"/>
    <x v="2184"/>
    <x v="1"/>
    <x v="6"/>
    <x v="3168"/>
    <x v="3161"/>
    <x v="0"/>
  </r>
  <r>
    <x v="3169"/>
    <x v="3168"/>
    <x v="3167"/>
    <n v="8000"/>
    <x v="2091"/>
    <x v="0"/>
    <s v="US"/>
    <x v="0"/>
    <x v="3162"/>
    <x v="3169"/>
    <x v="1"/>
    <x v="141"/>
    <x v="0"/>
    <s v="theater/plays"/>
    <x v="33"/>
    <x v="965"/>
    <x v="1"/>
    <x v="6"/>
    <x v="3169"/>
    <x v="3162"/>
    <x v="0"/>
  </r>
  <r>
    <x v="3170"/>
    <x v="3169"/>
    <x v="3168"/>
    <n v="2000"/>
    <x v="2092"/>
    <x v="0"/>
    <s v="US"/>
    <x v="0"/>
    <x v="3163"/>
    <x v="3170"/>
    <x v="1"/>
    <x v="26"/>
    <x v="0"/>
    <s v="theater/plays"/>
    <x v="20"/>
    <x v="29"/>
    <x v="1"/>
    <x v="6"/>
    <x v="3170"/>
    <x v="3163"/>
    <x v="0"/>
  </r>
  <r>
    <x v="3171"/>
    <x v="3170"/>
    <x v="3169"/>
    <n v="7000"/>
    <x v="2093"/>
    <x v="0"/>
    <s v="GB"/>
    <x v="1"/>
    <x v="3164"/>
    <x v="3171"/>
    <x v="1"/>
    <x v="27"/>
    <x v="0"/>
    <s v="theater/plays"/>
    <x v="15"/>
    <x v="1250"/>
    <x v="1"/>
    <x v="6"/>
    <x v="3171"/>
    <x v="3164"/>
    <x v="0"/>
  </r>
  <r>
    <x v="3172"/>
    <x v="3171"/>
    <x v="3170"/>
    <n v="2000"/>
    <x v="2094"/>
    <x v="0"/>
    <s v="US"/>
    <x v="0"/>
    <x v="3165"/>
    <x v="3172"/>
    <x v="1"/>
    <x v="60"/>
    <x v="0"/>
    <s v="theater/plays"/>
    <x v="41"/>
    <x v="2185"/>
    <x v="1"/>
    <x v="6"/>
    <x v="3172"/>
    <x v="3165"/>
    <x v="0"/>
  </r>
  <r>
    <x v="3173"/>
    <x v="3172"/>
    <x v="3171"/>
    <n v="10000"/>
    <x v="285"/>
    <x v="0"/>
    <s v="US"/>
    <x v="0"/>
    <x v="3166"/>
    <x v="3173"/>
    <x v="1"/>
    <x v="142"/>
    <x v="0"/>
    <s v="theater/plays"/>
    <x v="33"/>
    <x v="2186"/>
    <x v="1"/>
    <x v="6"/>
    <x v="3173"/>
    <x v="3166"/>
    <x v="0"/>
  </r>
  <r>
    <x v="3174"/>
    <x v="3173"/>
    <x v="3172"/>
    <n v="3000"/>
    <x v="2095"/>
    <x v="0"/>
    <s v="US"/>
    <x v="0"/>
    <x v="3167"/>
    <x v="3174"/>
    <x v="1"/>
    <x v="23"/>
    <x v="0"/>
    <s v="theater/plays"/>
    <x v="7"/>
    <x v="2187"/>
    <x v="1"/>
    <x v="6"/>
    <x v="3174"/>
    <x v="3167"/>
    <x v="0"/>
  </r>
  <r>
    <x v="3175"/>
    <x v="3174"/>
    <x v="3173"/>
    <n v="5000"/>
    <x v="2096"/>
    <x v="0"/>
    <s v="US"/>
    <x v="0"/>
    <x v="3168"/>
    <x v="3175"/>
    <x v="1"/>
    <x v="65"/>
    <x v="0"/>
    <s v="theater/plays"/>
    <x v="5"/>
    <x v="1867"/>
    <x v="1"/>
    <x v="6"/>
    <x v="3175"/>
    <x v="3168"/>
    <x v="0"/>
  </r>
  <r>
    <x v="3176"/>
    <x v="3175"/>
    <x v="3174"/>
    <n v="1900"/>
    <x v="1226"/>
    <x v="0"/>
    <s v="US"/>
    <x v="0"/>
    <x v="3169"/>
    <x v="3176"/>
    <x v="1"/>
    <x v="165"/>
    <x v="0"/>
    <s v="theater/plays"/>
    <x v="41"/>
    <x v="2188"/>
    <x v="1"/>
    <x v="6"/>
    <x v="3176"/>
    <x v="3169"/>
    <x v="0"/>
  </r>
  <r>
    <x v="3177"/>
    <x v="3176"/>
    <x v="3175"/>
    <n v="2500"/>
    <x v="2097"/>
    <x v="0"/>
    <s v="US"/>
    <x v="0"/>
    <x v="3170"/>
    <x v="3177"/>
    <x v="1"/>
    <x v="13"/>
    <x v="0"/>
    <s v="theater/plays"/>
    <x v="16"/>
    <x v="2189"/>
    <x v="1"/>
    <x v="6"/>
    <x v="3177"/>
    <x v="3170"/>
    <x v="0"/>
  </r>
  <r>
    <x v="3178"/>
    <x v="3177"/>
    <x v="3176"/>
    <n v="1500"/>
    <x v="2098"/>
    <x v="0"/>
    <s v="GB"/>
    <x v="1"/>
    <x v="3171"/>
    <x v="3178"/>
    <x v="1"/>
    <x v="76"/>
    <x v="0"/>
    <s v="theater/plays"/>
    <x v="174"/>
    <x v="2190"/>
    <x v="1"/>
    <x v="6"/>
    <x v="3178"/>
    <x v="3171"/>
    <x v="0"/>
  </r>
  <r>
    <x v="3179"/>
    <x v="3178"/>
    <x v="3177"/>
    <n v="4200"/>
    <x v="2099"/>
    <x v="0"/>
    <s v="US"/>
    <x v="0"/>
    <x v="3172"/>
    <x v="3179"/>
    <x v="1"/>
    <x v="95"/>
    <x v="0"/>
    <s v="theater/plays"/>
    <x v="35"/>
    <x v="2191"/>
    <x v="1"/>
    <x v="6"/>
    <x v="3179"/>
    <x v="3172"/>
    <x v="0"/>
  </r>
  <r>
    <x v="3180"/>
    <x v="3179"/>
    <x v="3178"/>
    <n v="1200"/>
    <x v="2100"/>
    <x v="0"/>
    <s v="GB"/>
    <x v="1"/>
    <x v="3173"/>
    <x v="3180"/>
    <x v="1"/>
    <x v="43"/>
    <x v="0"/>
    <s v="theater/plays"/>
    <x v="28"/>
    <x v="2192"/>
    <x v="1"/>
    <x v="6"/>
    <x v="3180"/>
    <x v="3173"/>
    <x v="0"/>
  </r>
  <r>
    <x v="3181"/>
    <x v="3180"/>
    <x v="3179"/>
    <n v="500"/>
    <x v="614"/>
    <x v="0"/>
    <s v="GB"/>
    <x v="1"/>
    <x v="3174"/>
    <x v="3181"/>
    <x v="1"/>
    <x v="41"/>
    <x v="0"/>
    <s v="theater/plays"/>
    <x v="15"/>
    <x v="811"/>
    <x v="1"/>
    <x v="6"/>
    <x v="3181"/>
    <x v="3174"/>
    <x v="0"/>
  </r>
  <r>
    <x v="3182"/>
    <x v="3181"/>
    <x v="3180"/>
    <n v="7000"/>
    <x v="2101"/>
    <x v="0"/>
    <s v="US"/>
    <x v="0"/>
    <x v="3175"/>
    <x v="3182"/>
    <x v="1"/>
    <x v="299"/>
    <x v="0"/>
    <s v="theater/plays"/>
    <x v="7"/>
    <x v="2193"/>
    <x v="1"/>
    <x v="6"/>
    <x v="3182"/>
    <x v="3175"/>
    <x v="0"/>
  </r>
  <r>
    <x v="3183"/>
    <x v="3182"/>
    <x v="3181"/>
    <n v="2500"/>
    <x v="444"/>
    <x v="0"/>
    <s v="US"/>
    <x v="0"/>
    <x v="3176"/>
    <x v="3183"/>
    <x v="1"/>
    <x v="32"/>
    <x v="0"/>
    <s v="theater/plays"/>
    <x v="15"/>
    <x v="1583"/>
    <x v="1"/>
    <x v="6"/>
    <x v="3183"/>
    <x v="3176"/>
    <x v="0"/>
  </r>
  <r>
    <x v="3184"/>
    <x v="3183"/>
    <x v="3182"/>
    <n v="4300"/>
    <x v="2102"/>
    <x v="0"/>
    <s v="US"/>
    <x v="0"/>
    <x v="3177"/>
    <x v="3184"/>
    <x v="1"/>
    <x v="67"/>
    <x v="0"/>
    <s v="theater/plays"/>
    <x v="13"/>
    <x v="2194"/>
    <x v="1"/>
    <x v="6"/>
    <x v="3184"/>
    <x v="3177"/>
    <x v="0"/>
  </r>
  <r>
    <x v="3185"/>
    <x v="3184"/>
    <x v="3183"/>
    <n v="1000"/>
    <x v="325"/>
    <x v="0"/>
    <s v="GB"/>
    <x v="1"/>
    <x v="3178"/>
    <x v="3185"/>
    <x v="1"/>
    <x v="54"/>
    <x v="0"/>
    <s v="theater/plays"/>
    <x v="8"/>
    <x v="683"/>
    <x v="1"/>
    <x v="6"/>
    <x v="3185"/>
    <x v="3178"/>
    <x v="0"/>
  </r>
  <r>
    <x v="3186"/>
    <x v="3185"/>
    <x v="3184"/>
    <n v="3200"/>
    <x v="2103"/>
    <x v="0"/>
    <s v="GB"/>
    <x v="1"/>
    <x v="3179"/>
    <x v="3186"/>
    <x v="1"/>
    <x v="16"/>
    <x v="0"/>
    <s v="theater/plays"/>
    <x v="21"/>
    <x v="2195"/>
    <x v="1"/>
    <x v="6"/>
    <x v="3186"/>
    <x v="3179"/>
    <x v="0"/>
  </r>
  <r>
    <x v="3187"/>
    <x v="3186"/>
    <x v="3185"/>
    <n v="15000"/>
    <x v="2104"/>
    <x v="0"/>
    <s v="US"/>
    <x v="0"/>
    <x v="3180"/>
    <x v="3187"/>
    <x v="1"/>
    <x v="138"/>
    <x v="0"/>
    <s v="theater/plays"/>
    <x v="31"/>
    <x v="2196"/>
    <x v="1"/>
    <x v="6"/>
    <x v="3187"/>
    <x v="3180"/>
    <x v="0"/>
  </r>
  <r>
    <x v="3188"/>
    <x v="3187"/>
    <x v="3186"/>
    <n v="200"/>
    <x v="176"/>
    <x v="2"/>
    <s v="GB"/>
    <x v="1"/>
    <x v="3181"/>
    <x v="3188"/>
    <x v="0"/>
    <x v="82"/>
    <x v="1"/>
    <s v="theater/musical"/>
    <x v="187"/>
    <x v="2197"/>
    <x v="1"/>
    <x v="40"/>
    <x v="3188"/>
    <x v="3181"/>
    <x v="1"/>
  </r>
  <r>
    <x v="3189"/>
    <x v="3188"/>
    <x v="3187"/>
    <n v="55000"/>
    <x v="2105"/>
    <x v="2"/>
    <s v="SE"/>
    <x v="9"/>
    <x v="3182"/>
    <x v="3189"/>
    <x v="0"/>
    <x v="10"/>
    <x v="1"/>
    <s v="theater/musical"/>
    <x v="81"/>
    <x v="2198"/>
    <x v="1"/>
    <x v="40"/>
    <x v="3189"/>
    <x v="3182"/>
    <x v="0"/>
  </r>
  <r>
    <x v="3190"/>
    <x v="3189"/>
    <x v="3188"/>
    <n v="4000"/>
    <x v="117"/>
    <x v="2"/>
    <s v="CA"/>
    <x v="5"/>
    <x v="3183"/>
    <x v="3190"/>
    <x v="0"/>
    <x v="78"/>
    <x v="1"/>
    <s v="theater/musical"/>
    <x v="50"/>
    <x v="121"/>
    <x v="1"/>
    <x v="40"/>
    <x v="3190"/>
    <x v="3183"/>
    <x v="0"/>
  </r>
  <r>
    <x v="3191"/>
    <x v="3190"/>
    <x v="3189"/>
    <n v="3750"/>
    <x v="118"/>
    <x v="2"/>
    <s v="US"/>
    <x v="0"/>
    <x v="3184"/>
    <x v="3191"/>
    <x v="0"/>
    <x v="80"/>
    <x v="1"/>
    <s v="theater/musical"/>
    <x v="65"/>
    <x v="2199"/>
    <x v="1"/>
    <x v="40"/>
    <x v="3191"/>
    <x v="3184"/>
    <x v="0"/>
  </r>
  <r>
    <x v="3192"/>
    <x v="3191"/>
    <x v="3190"/>
    <n v="10000"/>
    <x v="1301"/>
    <x v="2"/>
    <s v="GB"/>
    <x v="1"/>
    <x v="3185"/>
    <x v="3192"/>
    <x v="0"/>
    <x v="22"/>
    <x v="1"/>
    <s v="theater/musical"/>
    <x v="60"/>
    <x v="786"/>
    <x v="1"/>
    <x v="40"/>
    <x v="3192"/>
    <x v="3185"/>
    <x v="1"/>
  </r>
  <r>
    <x v="3193"/>
    <x v="3192"/>
    <x v="3191"/>
    <n v="5000"/>
    <x v="2038"/>
    <x v="2"/>
    <s v="GB"/>
    <x v="1"/>
    <x v="3186"/>
    <x v="3193"/>
    <x v="0"/>
    <x v="54"/>
    <x v="1"/>
    <s v="theater/musical"/>
    <x v="81"/>
    <x v="2200"/>
    <x v="1"/>
    <x v="40"/>
    <x v="3193"/>
    <x v="3186"/>
    <x v="1"/>
  </r>
  <r>
    <x v="3194"/>
    <x v="3193"/>
    <x v="3192"/>
    <n v="11000"/>
    <x v="117"/>
    <x v="2"/>
    <s v="US"/>
    <x v="0"/>
    <x v="3187"/>
    <x v="3194"/>
    <x v="0"/>
    <x v="78"/>
    <x v="1"/>
    <s v="theater/musical"/>
    <x v="50"/>
    <x v="121"/>
    <x v="1"/>
    <x v="40"/>
    <x v="3194"/>
    <x v="3187"/>
    <x v="0"/>
  </r>
  <r>
    <x v="3195"/>
    <x v="3194"/>
    <x v="3193"/>
    <n v="3500"/>
    <x v="127"/>
    <x v="2"/>
    <s v="US"/>
    <x v="0"/>
    <x v="3188"/>
    <x v="3195"/>
    <x v="0"/>
    <x v="70"/>
    <x v="1"/>
    <s v="theater/musical"/>
    <x v="155"/>
    <x v="1656"/>
    <x v="1"/>
    <x v="40"/>
    <x v="3195"/>
    <x v="3188"/>
    <x v="0"/>
  </r>
  <r>
    <x v="3196"/>
    <x v="3195"/>
    <x v="3194"/>
    <n v="3000000"/>
    <x v="1122"/>
    <x v="2"/>
    <s v="US"/>
    <x v="0"/>
    <x v="3189"/>
    <x v="3196"/>
    <x v="0"/>
    <x v="79"/>
    <x v="1"/>
    <s v="theater/musical"/>
    <x v="50"/>
    <x v="462"/>
    <x v="1"/>
    <x v="40"/>
    <x v="3196"/>
    <x v="3189"/>
    <x v="0"/>
  </r>
  <r>
    <x v="3197"/>
    <x v="3196"/>
    <x v="3195"/>
    <n v="10000"/>
    <x v="1288"/>
    <x v="2"/>
    <s v="NO"/>
    <x v="8"/>
    <x v="3190"/>
    <x v="3197"/>
    <x v="0"/>
    <x v="80"/>
    <x v="1"/>
    <s v="theater/musical"/>
    <x v="57"/>
    <x v="2201"/>
    <x v="1"/>
    <x v="40"/>
    <x v="3197"/>
    <x v="3190"/>
    <x v="0"/>
  </r>
  <r>
    <x v="3198"/>
    <x v="3197"/>
    <x v="3196"/>
    <n v="30000"/>
    <x v="178"/>
    <x v="2"/>
    <s v="DK"/>
    <x v="7"/>
    <x v="3191"/>
    <x v="3198"/>
    <x v="0"/>
    <x v="83"/>
    <x v="1"/>
    <s v="theater/musical"/>
    <x v="50"/>
    <x v="2202"/>
    <x v="1"/>
    <x v="40"/>
    <x v="3198"/>
    <x v="3191"/>
    <x v="0"/>
  </r>
  <r>
    <x v="3199"/>
    <x v="3198"/>
    <x v="3197"/>
    <n v="5000"/>
    <x v="636"/>
    <x v="2"/>
    <s v="US"/>
    <x v="0"/>
    <x v="3192"/>
    <x v="3199"/>
    <x v="0"/>
    <x v="28"/>
    <x v="1"/>
    <s v="theater/musical"/>
    <x v="221"/>
    <x v="2203"/>
    <x v="1"/>
    <x v="40"/>
    <x v="3199"/>
    <x v="3192"/>
    <x v="0"/>
  </r>
  <r>
    <x v="3200"/>
    <x v="3199"/>
    <x v="3198"/>
    <n v="50000"/>
    <x v="116"/>
    <x v="2"/>
    <s v="US"/>
    <x v="0"/>
    <x v="3193"/>
    <x v="3200"/>
    <x v="0"/>
    <x v="29"/>
    <x v="1"/>
    <s v="theater/musical"/>
    <x v="50"/>
    <x v="120"/>
    <x v="1"/>
    <x v="40"/>
    <x v="3200"/>
    <x v="3193"/>
    <x v="0"/>
  </r>
  <r>
    <x v="3201"/>
    <x v="3200"/>
    <x v="3199"/>
    <n v="2000"/>
    <x v="379"/>
    <x v="2"/>
    <s v="GB"/>
    <x v="1"/>
    <x v="3194"/>
    <x v="3201"/>
    <x v="0"/>
    <x v="84"/>
    <x v="1"/>
    <s v="theater/musical"/>
    <x v="60"/>
    <x v="381"/>
    <x v="1"/>
    <x v="40"/>
    <x v="3201"/>
    <x v="3194"/>
    <x v="2"/>
  </r>
  <r>
    <x v="3202"/>
    <x v="3201"/>
    <x v="3200"/>
    <n v="5000"/>
    <x v="2106"/>
    <x v="2"/>
    <s v="US"/>
    <x v="0"/>
    <x v="3195"/>
    <x v="3202"/>
    <x v="0"/>
    <x v="20"/>
    <x v="1"/>
    <s v="theater/musical"/>
    <x v="358"/>
    <x v="183"/>
    <x v="1"/>
    <x v="40"/>
    <x v="3202"/>
    <x v="3195"/>
    <x v="0"/>
  </r>
  <r>
    <x v="3203"/>
    <x v="3202"/>
    <x v="3201"/>
    <n v="1000"/>
    <x v="156"/>
    <x v="2"/>
    <s v="US"/>
    <x v="0"/>
    <x v="3196"/>
    <x v="3203"/>
    <x v="0"/>
    <x v="79"/>
    <x v="1"/>
    <s v="theater/musical"/>
    <x v="78"/>
    <x v="683"/>
    <x v="1"/>
    <x v="40"/>
    <x v="3203"/>
    <x v="3196"/>
    <x v="0"/>
  </r>
  <r>
    <x v="3204"/>
    <x v="3203"/>
    <x v="3202"/>
    <n v="500"/>
    <x v="117"/>
    <x v="2"/>
    <s v="US"/>
    <x v="0"/>
    <x v="3197"/>
    <x v="3204"/>
    <x v="0"/>
    <x v="78"/>
    <x v="1"/>
    <s v="theater/musical"/>
    <x v="50"/>
    <x v="121"/>
    <x v="1"/>
    <x v="40"/>
    <x v="3204"/>
    <x v="3197"/>
    <x v="0"/>
  </r>
  <r>
    <x v="3205"/>
    <x v="3204"/>
    <x v="3203"/>
    <n v="8000"/>
    <x v="687"/>
    <x v="2"/>
    <s v="GB"/>
    <x v="1"/>
    <x v="3198"/>
    <x v="3205"/>
    <x v="0"/>
    <x v="8"/>
    <x v="1"/>
    <s v="theater/musical"/>
    <x v="56"/>
    <x v="1878"/>
    <x v="1"/>
    <x v="40"/>
    <x v="3205"/>
    <x v="3198"/>
    <x v="1"/>
  </r>
  <r>
    <x v="3206"/>
    <x v="3205"/>
    <x v="3204"/>
    <n v="5000"/>
    <x v="117"/>
    <x v="2"/>
    <s v="US"/>
    <x v="0"/>
    <x v="3199"/>
    <x v="3206"/>
    <x v="0"/>
    <x v="78"/>
    <x v="1"/>
    <s v="theater/musical"/>
    <x v="50"/>
    <x v="121"/>
    <x v="1"/>
    <x v="40"/>
    <x v="3206"/>
    <x v="3199"/>
    <x v="0"/>
  </r>
  <r>
    <x v="3207"/>
    <x v="3206"/>
    <x v="3205"/>
    <n v="5500"/>
    <x v="567"/>
    <x v="2"/>
    <s v="US"/>
    <x v="0"/>
    <x v="3200"/>
    <x v="3207"/>
    <x v="0"/>
    <x v="17"/>
    <x v="1"/>
    <s v="theater/musical"/>
    <x v="132"/>
    <x v="2204"/>
    <x v="1"/>
    <x v="40"/>
    <x v="3207"/>
    <x v="3200"/>
    <x v="0"/>
  </r>
  <r>
    <x v="3208"/>
    <x v="3207"/>
    <x v="3206"/>
    <n v="5000"/>
    <x v="2107"/>
    <x v="0"/>
    <s v="US"/>
    <x v="0"/>
    <x v="3201"/>
    <x v="3208"/>
    <x v="1"/>
    <x v="141"/>
    <x v="0"/>
    <s v="theater/plays"/>
    <x v="3"/>
    <x v="2205"/>
    <x v="1"/>
    <x v="6"/>
    <x v="3208"/>
    <x v="3201"/>
    <x v="0"/>
  </r>
  <r>
    <x v="3209"/>
    <x v="3208"/>
    <x v="3207"/>
    <n v="9500"/>
    <x v="2108"/>
    <x v="0"/>
    <s v="US"/>
    <x v="0"/>
    <x v="3202"/>
    <x v="3209"/>
    <x v="1"/>
    <x v="334"/>
    <x v="0"/>
    <s v="theater/plays"/>
    <x v="17"/>
    <x v="2206"/>
    <x v="1"/>
    <x v="6"/>
    <x v="3209"/>
    <x v="3202"/>
    <x v="0"/>
  </r>
  <r>
    <x v="3210"/>
    <x v="3209"/>
    <x v="3208"/>
    <n v="3000"/>
    <x v="2109"/>
    <x v="0"/>
    <s v="US"/>
    <x v="0"/>
    <x v="3203"/>
    <x v="3210"/>
    <x v="1"/>
    <x v="65"/>
    <x v="0"/>
    <s v="theater/plays"/>
    <x v="9"/>
    <x v="2207"/>
    <x v="1"/>
    <x v="6"/>
    <x v="3210"/>
    <x v="3203"/>
    <x v="0"/>
  </r>
  <r>
    <x v="3211"/>
    <x v="3210"/>
    <x v="3209"/>
    <n v="23000"/>
    <x v="2110"/>
    <x v="0"/>
    <s v="US"/>
    <x v="0"/>
    <x v="3204"/>
    <x v="3211"/>
    <x v="1"/>
    <x v="498"/>
    <x v="0"/>
    <s v="theater/plays"/>
    <x v="28"/>
    <x v="2208"/>
    <x v="1"/>
    <x v="6"/>
    <x v="3211"/>
    <x v="3204"/>
    <x v="0"/>
  </r>
  <r>
    <x v="3212"/>
    <x v="3211"/>
    <x v="3210"/>
    <n v="4000"/>
    <x v="2111"/>
    <x v="0"/>
    <s v="US"/>
    <x v="0"/>
    <x v="3205"/>
    <x v="3212"/>
    <x v="1"/>
    <x v="225"/>
    <x v="0"/>
    <s v="theater/plays"/>
    <x v="9"/>
    <x v="2209"/>
    <x v="1"/>
    <x v="6"/>
    <x v="3212"/>
    <x v="3205"/>
    <x v="0"/>
  </r>
  <r>
    <x v="3213"/>
    <x v="3212"/>
    <x v="3211"/>
    <n v="6000"/>
    <x v="2112"/>
    <x v="0"/>
    <s v="GB"/>
    <x v="1"/>
    <x v="3206"/>
    <x v="3213"/>
    <x v="1"/>
    <x v="5"/>
    <x v="0"/>
    <s v="theater/plays"/>
    <x v="8"/>
    <x v="2210"/>
    <x v="1"/>
    <x v="6"/>
    <x v="3213"/>
    <x v="3206"/>
    <x v="0"/>
  </r>
  <r>
    <x v="3214"/>
    <x v="3213"/>
    <x v="3212"/>
    <n v="12000"/>
    <x v="2113"/>
    <x v="0"/>
    <s v="GB"/>
    <x v="1"/>
    <x v="3207"/>
    <x v="3214"/>
    <x v="1"/>
    <x v="248"/>
    <x v="0"/>
    <s v="theater/plays"/>
    <x v="21"/>
    <x v="2211"/>
    <x v="1"/>
    <x v="6"/>
    <x v="3214"/>
    <x v="3207"/>
    <x v="0"/>
  </r>
  <r>
    <x v="3215"/>
    <x v="3214"/>
    <x v="3213"/>
    <n v="35000"/>
    <x v="2114"/>
    <x v="0"/>
    <s v="US"/>
    <x v="0"/>
    <x v="3208"/>
    <x v="3215"/>
    <x v="1"/>
    <x v="179"/>
    <x v="0"/>
    <s v="theater/plays"/>
    <x v="8"/>
    <x v="2212"/>
    <x v="1"/>
    <x v="6"/>
    <x v="3215"/>
    <x v="3208"/>
    <x v="0"/>
  </r>
  <r>
    <x v="3216"/>
    <x v="3215"/>
    <x v="3214"/>
    <n v="2000"/>
    <x v="660"/>
    <x v="0"/>
    <s v="GB"/>
    <x v="1"/>
    <x v="3209"/>
    <x v="3216"/>
    <x v="1"/>
    <x v="2"/>
    <x v="0"/>
    <s v="theater/plays"/>
    <x v="8"/>
    <x v="2213"/>
    <x v="1"/>
    <x v="6"/>
    <x v="3216"/>
    <x v="3209"/>
    <x v="0"/>
  </r>
  <r>
    <x v="3217"/>
    <x v="3216"/>
    <x v="3215"/>
    <n v="4500"/>
    <x v="2011"/>
    <x v="0"/>
    <s v="US"/>
    <x v="0"/>
    <x v="3210"/>
    <x v="3217"/>
    <x v="1"/>
    <x v="201"/>
    <x v="0"/>
    <s v="theater/plays"/>
    <x v="31"/>
    <x v="2214"/>
    <x v="1"/>
    <x v="6"/>
    <x v="3217"/>
    <x v="3210"/>
    <x v="0"/>
  </r>
  <r>
    <x v="3218"/>
    <x v="3217"/>
    <x v="3216"/>
    <n v="12000"/>
    <x v="2115"/>
    <x v="0"/>
    <s v="GB"/>
    <x v="1"/>
    <x v="3211"/>
    <x v="3218"/>
    <x v="1"/>
    <x v="192"/>
    <x v="0"/>
    <s v="theater/plays"/>
    <x v="21"/>
    <x v="2215"/>
    <x v="1"/>
    <x v="6"/>
    <x v="3218"/>
    <x v="3211"/>
    <x v="0"/>
  </r>
  <r>
    <x v="3219"/>
    <x v="3218"/>
    <x v="3217"/>
    <n v="20000"/>
    <x v="2116"/>
    <x v="0"/>
    <s v="US"/>
    <x v="0"/>
    <x v="3212"/>
    <x v="3219"/>
    <x v="1"/>
    <x v="46"/>
    <x v="0"/>
    <s v="theater/plays"/>
    <x v="8"/>
    <x v="2216"/>
    <x v="1"/>
    <x v="6"/>
    <x v="3219"/>
    <x v="3212"/>
    <x v="0"/>
  </r>
  <r>
    <x v="3220"/>
    <x v="3219"/>
    <x v="3218"/>
    <n v="15000"/>
    <x v="2117"/>
    <x v="0"/>
    <s v="US"/>
    <x v="0"/>
    <x v="3213"/>
    <x v="3220"/>
    <x v="1"/>
    <x v="211"/>
    <x v="0"/>
    <s v="theater/plays"/>
    <x v="7"/>
    <x v="2217"/>
    <x v="1"/>
    <x v="6"/>
    <x v="3220"/>
    <x v="3213"/>
    <x v="0"/>
  </r>
  <r>
    <x v="3221"/>
    <x v="3220"/>
    <x v="3219"/>
    <n v="4000"/>
    <x v="2118"/>
    <x v="0"/>
    <s v="GB"/>
    <x v="1"/>
    <x v="3214"/>
    <x v="3221"/>
    <x v="1"/>
    <x v="116"/>
    <x v="0"/>
    <s v="theater/plays"/>
    <x v="33"/>
    <x v="247"/>
    <x v="1"/>
    <x v="6"/>
    <x v="3221"/>
    <x v="3214"/>
    <x v="0"/>
  </r>
  <r>
    <x v="3222"/>
    <x v="3221"/>
    <x v="3220"/>
    <n v="2500"/>
    <x v="2119"/>
    <x v="0"/>
    <s v="US"/>
    <x v="0"/>
    <x v="3215"/>
    <x v="3222"/>
    <x v="1"/>
    <x v="87"/>
    <x v="0"/>
    <s v="theater/plays"/>
    <x v="105"/>
    <x v="2218"/>
    <x v="1"/>
    <x v="6"/>
    <x v="3222"/>
    <x v="3215"/>
    <x v="0"/>
  </r>
  <r>
    <x v="3223"/>
    <x v="3222"/>
    <x v="3221"/>
    <n v="3100"/>
    <x v="2120"/>
    <x v="0"/>
    <s v="US"/>
    <x v="0"/>
    <x v="3216"/>
    <x v="3223"/>
    <x v="1"/>
    <x v="142"/>
    <x v="0"/>
    <s v="theater/plays"/>
    <x v="5"/>
    <x v="1145"/>
    <x v="1"/>
    <x v="6"/>
    <x v="3223"/>
    <x v="3216"/>
    <x v="0"/>
  </r>
  <r>
    <x v="3224"/>
    <x v="3223"/>
    <x v="3222"/>
    <n v="30000"/>
    <x v="2121"/>
    <x v="0"/>
    <s v="US"/>
    <x v="0"/>
    <x v="3217"/>
    <x v="3224"/>
    <x v="1"/>
    <x v="499"/>
    <x v="0"/>
    <s v="theater/plays"/>
    <x v="21"/>
    <x v="2219"/>
    <x v="1"/>
    <x v="6"/>
    <x v="3224"/>
    <x v="3217"/>
    <x v="0"/>
  </r>
  <r>
    <x v="3225"/>
    <x v="3224"/>
    <x v="3223"/>
    <n v="2000"/>
    <x v="2122"/>
    <x v="0"/>
    <s v="US"/>
    <x v="0"/>
    <x v="3218"/>
    <x v="3225"/>
    <x v="1"/>
    <x v="70"/>
    <x v="0"/>
    <s v="theater/plays"/>
    <x v="21"/>
    <x v="2220"/>
    <x v="1"/>
    <x v="6"/>
    <x v="3225"/>
    <x v="3218"/>
    <x v="0"/>
  </r>
  <r>
    <x v="3226"/>
    <x v="3225"/>
    <x v="3224"/>
    <n v="1200"/>
    <x v="380"/>
    <x v="0"/>
    <s v="GB"/>
    <x v="1"/>
    <x v="3219"/>
    <x v="3226"/>
    <x v="1"/>
    <x v="64"/>
    <x v="0"/>
    <s v="theater/plays"/>
    <x v="3"/>
    <x v="2221"/>
    <x v="1"/>
    <x v="6"/>
    <x v="3226"/>
    <x v="3219"/>
    <x v="0"/>
  </r>
  <r>
    <x v="3227"/>
    <x v="3226"/>
    <x v="3225"/>
    <n v="1200"/>
    <x v="646"/>
    <x v="0"/>
    <s v="GB"/>
    <x v="1"/>
    <x v="3220"/>
    <x v="3227"/>
    <x v="0"/>
    <x v="209"/>
    <x v="0"/>
    <s v="theater/plays"/>
    <x v="105"/>
    <x v="73"/>
    <x v="1"/>
    <x v="6"/>
    <x v="3227"/>
    <x v="3220"/>
    <x v="0"/>
  </r>
  <r>
    <x v="3228"/>
    <x v="3227"/>
    <x v="3226"/>
    <n v="7000"/>
    <x v="2123"/>
    <x v="0"/>
    <s v="US"/>
    <x v="0"/>
    <x v="3221"/>
    <x v="3228"/>
    <x v="1"/>
    <x v="77"/>
    <x v="0"/>
    <s v="theater/plays"/>
    <x v="21"/>
    <x v="2222"/>
    <x v="1"/>
    <x v="6"/>
    <x v="3228"/>
    <x v="3221"/>
    <x v="0"/>
  </r>
  <r>
    <x v="3229"/>
    <x v="3228"/>
    <x v="3227"/>
    <n v="20000"/>
    <x v="2124"/>
    <x v="0"/>
    <s v="US"/>
    <x v="0"/>
    <x v="3222"/>
    <x v="3229"/>
    <x v="1"/>
    <x v="91"/>
    <x v="0"/>
    <s v="theater/plays"/>
    <x v="29"/>
    <x v="1345"/>
    <x v="1"/>
    <x v="6"/>
    <x v="3229"/>
    <x v="3222"/>
    <x v="0"/>
  </r>
  <r>
    <x v="3230"/>
    <x v="3229"/>
    <x v="3228"/>
    <n v="2600"/>
    <x v="2125"/>
    <x v="0"/>
    <s v="US"/>
    <x v="0"/>
    <x v="341"/>
    <x v="3230"/>
    <x v="1"/>
    <x v="77"/>
    <x v="0"/>
    <s v="theater/plays"/>
    <x v="5"/>
    <x v="2223"/>
    <x v="1"/>
    <x v="6"/>
    <x v="3230"/>
    <x v="341"/>
    <x v="0"/>
  </r>
  <r>
    <x v="3231"/>
    <x v="3230"/>
    <x v="3229"/>
    <n v="1000"/>
    <x v="2126"/>
    <x v="0"/>
    <s v="US"/>
    <x v="0"/>
    <x v="3223"/>
    <x v="3231"/>
    <x v="0"/>
    <x v="33"/>
    <x v="0"/>
    <s v="theater/plays"/>
    <x v="164"/>
    <x v="400"/>
    <x v="1"/>
    <x v="6"/>
    <x v="3231"/>
    <x v="3223"/>
    <x v="0"/>
  </r>
  <r>
    <x v="3232"/>
    <x v="3231"/>
    <x v="3230"/>
    <n v="1000"/>
    <x v="2127"/>
    <x v="0"/>
    <s v="US"/>
    <x v="0"/>
    <x v="3224"/>
    <x v="3232"/>
    <x v="1"/>
    <x v="55"/>
    <x v="0"/>
    <s v="theater/plays"/>
    <x v="26"/>
    <x v="2224"/>
    <x v="1"/>
    <x v="6"/>
    <x v="3232"/>
    <x v="3224"/>
    <x v="0"/>
  </r>
  <r>
    <x v="3233"/>
    <x v="3232"/>
    <x v="3231"/>
    <n v="5000"/>
    <x v="2128"/>
    <x v="0"/>
    <s v="US"/>
    <x v="0"/>
    <x v="3225"/>
    <x v="3233"/>
    <x v="0"/>
    <x v="42"/>
    <x v="0"/>
    <s v="theater/plays"/>
    <x v="17"/>
    <x v="2225"/>
    <x v="1"/>
    <x v="6"/>
    <x v="3233"/>
    <x v="3225"/>
    <x v="0"/>
  </r>
  <r>
    <x v="3234"/>
    <x v="3233"/>
    <x v="3232"/>
    <n v="4000"/>
    <x v="2129"/>
    <x v="0"/>
    <s v="GB"/>
    <x v="1"/>
    <x v="3226"/>
    <x v="3234"/>
    <x v="0"/>
    <x v="248"/>
    <x v="0"/>
    <s v="theater/plays"/>
    <x v="8"/>
    <x v="2226"/>
    <x v="1"/>
    <x v="6"/>
    <x v="3234"/>
    <x v="3226"/>
    <x v="0"/>
  </r>
  <r>
    <x v="3235"/>
    <x v="3234"/>
    <x v="3233"/>
    <n v="15000"/>
    <x v="2130"/>
    <x v="0"/>
    <s v="US"/>
    <x v="0"/>
    <x v="3227"/>
    <x v="3235"/>
    <x v="1"/>
    <x v="331"/>
    <x v="0"/>
    <s v="theater/plays"/>
    <x v="33"/>
    <x v="2208"/>
    <x v="1"/>
    <x v="6"/>
    <x v="3235"/>
    <x v="3227"/>
    <x v="0"/>
  </r>
  <r>
    <x v="3236"/>
    <x v="3235"/>
    <x v="3234"/>
    <n v="20000"/>
    <x v="2131"/>
    <x v="0"/>
    <s v="US"/>
    <x v="0"/>
    <x v="3228"/>
    <x v="3236"/>
    <x v="0"/>
    <x v="238"/>
    <x v="0"/>
    <s v="theater/plays"/>
    <x v="7"/>
    <x v="2227"/>
    <x v="1"/>
    <x v="6"/>
    <x v="3236"/>
    <x v="3228"/>
    <x v="0"/>
  </r>
  <r>
    <x v="3237"/>
    <x v="3236"/>
    <x v="3235"/>
    <n v="35000"/>
    <x v="2132"/>
    <x v="0"/>
    <s v="US"/>
    <x v="0"/>
    <x v="3229"/>
    <x v="3237"/>
    <x v="1"/>
    <x v="314"/>
    <x v="0"/>
    <s v="theater/plays"/>
    <x v="7"/>
    <x v="2228"/>
    <x v="1"/>
    <x v="6"/>
    <x v="3237"/>
    <x v="3229"/>
    <x v="0"/>
  </r>
  <r>
    <x v="3238"/>
    <x v="3237"/>
    <x v="3236"/>
    <n v="2800"/>
    <x v="2133"/>
    <x v="0"/>
    <s v="GB"/>
    <x v="1"/>
    <x v="3230"/>
    <x v="3238"/>
    <x v="1"/>
    <x v="1"/>
    <x v="0"/>
    <s v="theater/plays"/>
    <x v="20"/>
    <x v="1953"/>
    <x v="1"/>
    <x v="6"/>
    <x v="3238"/>
    <x v="3230"/>
    <x v="0"/>
  </r>
  <r>
    <x v="3239"/>
    <x v="3238"/>
    <x v="3237"/>
    <n v="5862"/>
    <x v="2134"/>
    <x v="0"/>
    <s v="GB"/>
    <x v="1"/>
    <x v="3231"/>
    <x v="3239"/>
    <x v="1"/>
    <x v="201"/>
    <x v="0"/>
    <s v="theater/plays"/>
    <x v="6"/>
    <x v="2229"/>
    <x v="1"/>
    <x v="6"/>
    <x v="3239"/>
    <x v="3231"/>
    <x v="0"/>
  </r>
  <r>
    <x v="3240"/>
    <x v="3239"/>
    <x v="3238"/>
    <n v="3000"/>
    <x v="481"/>
    <x v="0"/>
    <s v="GB"/>
    <x v="1"/>
    <x v="3232"/>
    <x v="3240"/>
    <x v="0"/>
    <x v="69"/>
    <x v="0"/>
    <s v="theater/plays"/>
    <x v="7"/>
    <x v="2230"/>
    <x v="1"/>
    <x v="6"/>
    <x v="3240"/>
    <x v="3232"/>
    <x v="0"/>
  </r>
  <r>
    <x v="3241"/>
    <x v="3240"/>
    <x v="3239"/>
    <n v="8500"/>
    <x v="2135"/>
    <x v="0"/>
    <s v="US"/>
    <x v="0"/>
    <x v="3233"/>
    <x v="3241"/>
    <x v="1"/>
    <x v="157"/>
    <x v="0"/>
    <s v="theater/plays"/>
    <x v="41"/>
    <x v="2231"/>
    <x v="1"/>
    <x v="6"/>
    <x v="3241"/>
    <x v="3233"/>
    <x v="0"/>
  </r>
  <r>
    <x v="3242"/>
    <x v="3241"/>
    <x v="3240"/>
    <n v="10000"/>
    <x v="2136"/>
    <x v="0"/>
    <s v="US"/>
    <x v="0"/>
    <x v="3234"/>
    <x v="3242"/>
    <x v="1"/>
    <x v="275"/>
    <x v="0"/>
    <s v="theater/plays"/>
    <x v="37"/>
    <x v="1623"/>
    <x v="1"/>
    <x v="6"/>
    <x v="3242"/>
    <x v="3234"/>
    <x v="0"/>
  </r>
  <r>
    <x v="3243"/>
    <x v="3242"/>
    <x v="3241"/>
    <n v="8000"/>
    <x v="2137"/>
    <x v="0"/>
    <s v="US"/>
    <x v="0"/>
    <x v="3235"/>
    <x v="3243"/>
    <x v="1"/>
    <x v="26"/>
    <x v="0"/>
    <s v="theater/plays"/>
    <x v="33"/>
    <x v="2232"/>
    <x v="1"/>
    <x v="6"/>
    <x v="3243"/>
    <x v="3235"/>
    <x v="0"/>
  </r>
  <r>
    <x v="3244"/>
    <x v="3243"/>
    <x v="3242"/>
    <n v="1600"/>
    <x v="2138"/>
    <x v="0"/>
    <s v="GB"/>
    <x v="1"/>
    <x v="3236"/>
    <x v="3244"/>
    <x v="0"/>
    <x v="50"/>
    <x v="0"/>
    <s v="theater/plays"/>
    <x v="33"/>
    <x v="2233"/>
    <x v="1"/>
    <x v="6"/>
    <x v="3244"/>
    <x v="3236"/>
    <x v="0"/>
  </r>
  <r>
    <x v="3245"/>
    <x v="3244"/>
    <x v="3243"/>
    <n v="21000"/>
    <x v="2139"/>
    <x v="0"/>
    <s v="US"/>
    <x v="0"/>
    <x v="3237"/>
    <x v="3245"/>
    <x v="0"/>
    <x v="500"/>
    <x v="0"/>
    <s v="theater/plays"/>
    <x v="3"/>
    <x v="2234"/>
    <x v="1"/>
    <x v="6"/>
    <x v="3245"/>
    <x v="3237"/>
    <x v="0"/>
  </r>
  <r>
    <x v="3246"/>
    <x v="3245"/>
    <x v="3244"/>
    <n v="10000"/>
    <x v="2140"/>
    <x v="0"/>
    <s v="US"/>
    <x v="0"/>
    <x v="3238"/>
    <x v="3246"/>
    <x v="1"/>
    <x v="189"/>
    <x v="0"/>
    <s v="theater/plays"/>
    <x v="38"/>
    <x v="1917"/>
    <x v="1"/>
    <x v="6"/>
    <x v="3246"/>
    <x v="3238"/>
    <x v="0"/>
  </r>
  <r>
    <x v="3247"/>
    <x v="3246"/>
    <x v="3245"/>
    <n v="2500"/>
    <x v="2141"/>
    <x v="0"/>
    <s v="GB"/>
    <x v="1"/>
    <x v="3239"/>
    <x v="3247"/>
    <x v="1"/>
    <x v="7"/>
    <x v="0"/>
    <s v="theater/plays"/>
    <x v="6"/>
    <x v="2235"/>
    <x v="1"/>
    <x v="6"/>
    <x v="3247"/>
    <x v="3239"/>
    <x v="0"/>
  </r>
  <r>
    <x v="3248"/>
    <x v="3247"/>
    <x v="3246"/>
    <n v="12000"/>
    <x v="2142"/>
    <x v="0"/>
    <s v="US"/>
    <x v="0"/>
    <x v="3240"/>
    <x v="3248"/>
    <x v="1"/>
    <x v="452"/>
    <x v="0"/>
    <s v="theater/plays"/>
    <x v="7"/>
    <x v="2236"/>
    <x v="1"/>
    <x v="6"/>
    <x v="3248"/>
    <x v="3240"/>
    <x v="0"/>
  </r>
  <r>
    <x v="3249"/>
    <x v="3248"/>
    <x v="3247"/>
    <n v="5500"/>
    <x v="2143"/>
    <x v="0"/>
    <s v="US"/>
    <x v="0"/>
    <x v="3241"/>
    <x v="3249"/>
    <x v="1"/>
    <x v="106"/>
    <x v="0"/>
    <s v="theater/plays"/>
    <x v="2"/>
    <x v="2237"/>
    <x v="1"/>
    <x v="6"/>
    <x v="3249"/>
    <x v="3241"/>
    <x v="0"/>
  </r>
  <r>
    <x v="3250"/>
    <x v="3249"/>
    <x v="3248"/>
    <n v="25000"/>
    <x v="2144"/>
    <x v="0"/>
    <s v="US"/>
    <x v="0"/>
    <x v="3242"/>
    <x v="3250"/>
    <x v="1"/>
    <x v="496"/>
    <x v="0"/>
    <s v="theater/plays"/>
    <x v="21"/>
    <x v="2238"/>
    <x v="1"/>
    <x v="6"/>
    <x v="3250"/>
    <x v="3242"/>
    <x v="0"/>
  </r>
  <r>
    <x v="3251"/>
    <x v="3250"/>
    <x v="3249"/>
    <n v="1500"/>
    <x v="1451"/>
    <x v="0"/>
    <s v="US"/>
    <x v="0"/>
    <x v="3243"/>
    <x v="3251"/>
    <x v="1"/>
    <x v="9"/>
    <x v="0"/>
    <s v="theater/plays"/>
    <x v="38"/>
    <x v="2239"/>
    <x v="1"/>
    <x v="6"/>
    <x v="3251"/>
    <x v="3243"/>
    <x v="0"/>
  </r>
  <r>
    <x v="3252"/>
    <x v="3251"/>
    <x v="3250"/>
    <n v="2250"/>
    <x v="2145"/>
    <x v="0"/>
    <s v="GB"/>
    <x v="1"/>
    <x v="3244"/>
    <x v="3252"/>
    <x v="1"/>
    <x v="133"/>
    <x v="0"/>
    <s v="theater/plays"/>
    <x v="30"/>
    <x v="1506"/>
    <x v="1"/>
    <x v="6"/>
    <x v="3252"/>
    <x v="3244"/>
    <x v="0"/>
  </r>
  <r>
    <x v="3253"/>
    <x v="3252"/>
    <x v="3251"/>
    <n v="20000"/>
    <x v="2146"/>
    <x v="0"/>
    <s v="US"/>
    <x v="0"/>
    <x v="3245"/>
    <x v="3253"/>
    <x v="1"/>
    <x v="248"/>
    <x v="0"/>
    <s v="theater/plays"/>
    <x v="21"/>
    <x v="2240"/>
    <x v="1"/>
    <x v="6"/>
    <x v="3253"/>
    <x v="3245"/>
    <x v="0"/>
  </r>
  <r>
    <x v="3254"/>
    <x v="3253"/>
    <x v="3252"/>
    <n v="13000"/>
    <x v="2147"/>
    <x v="0"/>
    <s v="GB"/>
    <x v="1"/>
    <x v="3246"/>
    <x v="3254"/>
    <x v="1"/>
    <x v="153"/>
    <x v="0"/>
    <s v="theater/plays"/>
    <x v="7"/>
    <x v="2241"/>
    <x v="1"/>
    <x v="6"/>
    <x v="3254"/>
    <x v="3246"/>
    <x v="0"/>
  </r>
  <r>
    <x v="3255"/>
    <x v="3254"/>
    <x v="3253"/>
    <n v="300"/>
    <x v="2"/>
    <x v="0"/>
    <s v="GB"/>
    <x v="1"/>
    <x v="3247"/>
    <x v="3255"/>
    <x v="1"/>
    <x v="59"/>
    <x v="0"/>
    <s v="theater/plays"/>
    <x v="215"/>
    <x v="2242"/>
    <x v="1"/>
    <x v="6"/>
    <x v="3255"/>
    <x v="3247"/>
    <x v="0"/>
  </r>
  <r>
    <x v="3256"/>
    <x v="3255"/>
    <x v="3254"/>
    <n v="10000"/>
    <x v="2148"/>
    <x v="0"/>
    <s v="US"/>
    <x v="0"/>
    <x v="3248"/>
    <x v="3256"/>
    <x v="1"/>
    <x v="282"/>
    <x v="0"/>
    <s v="theater/plays"/>
    <x v="30"/>
    <x v="1901"/>
    <x v="1"/>
    <x v="6"/>
    <x v="3256"/>
    <x v="3248"/>
    <x v="0"/>
  </r>
  <r>
    <x v="3257"/>
    <x v="3256"/>
    <x v="3255"/>
    <n v="2000"/>
    <x v="2149"/>
    <x v="0"/>
    <s v="GB"/>
    <x v="1"/>
    <x v="3249"/>
    <x v="3257"/>
    <x v="0"/>
    <x v="14"/>
    <x v="0"/>
    <s v="theater/plays"/>
    <x v="6"/>
    <x v="1169"/>
    <x v="1"/>
    <x v="6"/>
    <x v="3257"/>
    <x v="3249"/>
    <x v="0"/>
  </r>
  <r>
    <x v="3258"/>
    <x v="3257"/>
    <x v="3256"/>
    <n v="7000"/>
    <x v="2150"/>
    <x v="0"/>
    <s v="US"/>
    <x v="0"/>
    <x v="3250"/>
    <x v="3258"/>
    <x v="1"/>
    <x v="11"/>
    <x v="0"/>
    <s v="theater/plays"/>
    <x v="2"/>
    <x v="2243"/>
    <x v="1"/>
    <x v="6"/>
    <x v="3258"/>
    <x v="3250"/>
    <x v="0"/>
  </r>
  <r>
    <x v="3259"/>
    <x v="3258"/>
    <x v="3257"/>
    <n v="23000"/>
    <x v="2151"/>
    <x v="0"/>
    <s v="US"/>
    <x v="0"/>
    <x v="3251"/>
    <x v="3259"/>
    <x v="1"/>
    <x v="174"/>
    <x v="0"/>
    <s v="theater/plays"/>
    <x v="6"/>
    <x v="2244"/>
    <x v="1"/>
    <x v="6"/>
    <x v="3259"/>
    <x v="3251"/>
    <x v="0"/>
  </r>
  <r>
    <x v="3260"/>
    <x v="3259"/>
    <x v="3258"/>
    <n v="5000"/>
    <x v="2152"/>
    <x v="0"/>
    <s v="US"/>
    <x v="0"/>
    <x v="3252"/>
    <x v="3260"/>
    <x v="1"/>
    <x v="196"/>
    <x v="0"/>
    <s v="theater/plays"/>
    <x v="15"/>
    <x v="2245"/>
    <x v="1"/>
    <x v="6"/>
    <x v="3260"/>
    <x v="3252"/>
    <x v="0"/>
  </r>
  <r>
    <x v="3261"/>
    <x v="3260"/>
    <x v="3259"/>
    <n v="3300"/>
    <x v="2153"/>
    <x v="0"/>
    <s v="US"/>
    <x v="0"/>
    <x v="3253"/>
    <x v="3261"/>
    <x v="1"/>
    <x v="72"/>
    <x v="0"/>
    <s v="theater/plays"/>
    <x v="8"/>
    <x v="2246"/>
    <x v="1"/>
    <x v="6"/>
    <x v="3261"/>
    <x v="3253"/>
    <x v="0"/>
  </r>
  <r>
    <x v="3262"/>
    <x v="3261"/>
    <x v="3260"/>
    <n v="12200"/>
    <x v="2154"/>
    <x v="0"/>
    <s v="US"/>
    <x v="0"/>
    <x v="3254"/>
    <x v="3262"/>
    <x v="1"/>
    <x v="179"/>
    <x v="0"/>
    <s v="theater/plays"/>
    <x v="33"/>
    <x v="2247"/>
    <x v="1"/>
    <x v="6"/>
    <x v="3262"/>
    <x v="3254"/>
    <x v="0"/>
  </r>
  <r>
    <x v="3263"/>
    <x v="3262"/>
    <x v="3261"/>
    <n v="2500"/>
    <x v="2155"/>
    <x v="0"/>
    <s v="US"/>
    <x v="0"/>
    <x v="3255"/>
    <x v="3263"/>
    <x v="1"/>
    <x v="32"/>
    <x v="0"/>
    <s v="theater/plays"/>
    <x v="20"/>
    <x v="2248"/>
    <x v="1"/>
    <x v="6"/>
    <x v="3263"/>
    <x v="3255"/>
    <x v="0"/>
  </r>
  <r>
    <x v="3264"/>
    <x v="3263"/>
    <x v="3262"/>
    <n v="2500"/>
    <x v="2156"/>
    <x v="0"/>
    <s v="US"/>
    <x v="0"/>
    <x v="3256"/>
    <x v="3264"/>
    <x v="1"/>
    <x v="72"/>
    <x v="0"/>
    <s v="theater/plays"/>
    <x v="33"/>
    <x v="2249"/>
    <x v="1"/>
    <x v="6"/>
    <x v="3264"/>
    <x v="3256"/>
    <x v="0"/>
  </r>
  <r>
    <x v="3265"/>
    <x v="3264"/>
    <x v="3263"/>
    <n v="2700"/>
    <x v="2157"/>
    <x v="0"/>
    <s v="IE"/>
    <x v="3"/>
    <x v="3257"/>
    <x v="3265"/>
    <x v="1"/>
    <x v="287"/>
    <x v="0"/>
    <s v="theater/plays"/>
    <x v="344"/>
    <x v="2250"/>
    <x v="1"/>
    <x v="6"/>
    <x v="3265"/>
    <x v="3257"/>
    <x v="0"/>
  </r>
  <r>
    <x v="3266"/>
    <x v="3265"/>
    <x v="3264"/>
    <n v="6000"/>
    <x v="2158"/>
    <x v="0"/>
    <s v="US"/>
    <x v="0"/>
    <x v="3258"/>
    <x v="3266"/>
    <x v="1"/>
    <x v="430"/>
    <x v="0"/>
    <s v="theater/plays"/>
    <x v="26"/>
    <x v="1042"/>
    <x v="1"/>
    <x v="6"/>
    <x v="3266"/>
    <x v="3258"/>
    <x v="0"/>
  </r>
  <r>
    <x v="3267"/>
    <x v="3266"/>
    <x v="3265"/>
    <n v="15000"/>
    <x v="2159"/>
    <x v="0"/>
    <s v="US"/>
    <x v="0"/>
    <x v="3259"/>
    <x v="3267"/>
    <x v="1"/>
    <x v="449"/>
    <x v="0"/>
    <s v="theater/plays"/>
    <x v="21"/>
    <x v="2251"/>
    <x v="1"/>
    <x v="6"/>
    <x v="3267"/>
    <x v="3259"/>
    <x v="0"/>
  </r>
  <r>
    <x v="3268"/>
    <x v="3267"/>
    <x v="3266"/>
    <n v="2000"/>
    <x v="1904"/>
    <x v="0"/>
    <s v="US"/>
    <x v="0"/>
    <x v="3260"/>
    <x v="3268"/>
    <x v="1"/>
    <x v="288"/>
    <x v="0"/>
    <s v="theater/plays"/>
    <x v="30"/>
    <x v="2252"/>
    <x v="1"/>
    <x v="6"/>
    <x v="3268"/>
    <x v="3260"/>
    <x v="0"/>
  </r>
  <r>
    <x v="3269"/>
    <x v="3268"/>
    <x v="3267"/>
    <n v="8000"/>
    <x v="2160"/>
    <x v="0"/>
    <s v="GB"/>
    <x v="1"/>
    <x v="3261"/>
    <x v="3269"/>
    <x v="1"/>
    <x v="16"/>
    <x v="0"/>
    <s v="theater/plays"/>
    <x v="21"/>
    <x v="2253"/>
    <x v="1"/>
    <x v="6"/>
    <x v="3269"/>
    <x v="3261"/>
    <x v="0"/>
  </r>
  <r>
    <x v="3270"/>
    <x v="3269"/>
    <x v="3268"/>
    <n v="1800"/>
    <x v="390"/>
    <x v="0"/>
    <s v="GB"/>
    <x v="1"/>
    <x v="3262"/>
    <x v="3270"/>
    <x v="1"/>
    <x v="209"/>
    <x v="0"/>
    <s v="theater/plays"/>
    <x v="21"/>
    <x v="2254"/>
    <x v="1"/>
    <x v="6"/>
    <x v="3270"/>
    <x v="3262"/>
    <x v="0"/>
  </r>
  <r>
    <x v="3271"/>
    <x v="3270"/>
    <x v="3269"/>
    <n v="1500"/>
    <x v="2161"/>
    <x v="0"/>
    <s v="GB"/>
    <x v="1"/>
    <x v="3263"/>
    <x v="3271"/>
    <x v="1"/>
    <x v="13"/>
    <x v="0"/>
    <s v="theater/plays"/>
    <x v="22"/>
    <x v="2255"/>
    <x v="1"/>
    <x v="6"/>
    <x v="3271"/>
    <x v="3263"/>
    <x v="0"/>
  </r>
  <r>
    <x v="3272"/>
    <x v="3271"/>
    <x v="3270"/>
    <n v="10000"/>
    <x v="2162"/>
    <x v="0"/>
    <s v="US"/>
    <x v="0"/>
    <x v="3264"/>
    <x v="3272"/>
    <x v="1"/>
    <x v="108"/>
    <x v="0"/>
    <s v="theater/plays"/>
    <x v="224"/>
    <x v="2256"/>
    <x v="1"/>
    <x v="6"/>
    <x v="3272"/>
    <x v="3264"/>
    <x v="0"/>
  </r>
  <r>
    <x v="3273"/>
    <x v="3272"/>
    <x v="3271"/>
    <n v="4000"/>
    <x v="2163"/>
    <x v="0"/>
    <s v="US"/>
    <x v="0"/>
    <x v="3265"/>
    <x v="3273"/>
    <x v="1"/>
    <x v="64"/>
    <x v="0"/>
    <s v="theater/plays"/>
    <x v="13"/>
    <x v="2257"/>
    <x v="1"/>
    <x v="6"/>
    <x v="3273"/>
    <x v="3265"/>
    <x v="0"/>
  </r>
  <r>
    <x v="3274"/>
    <x v="3273"/>
    <x v="3272"/>
    <n v="15500"/>
    <x v="2164"/>
    <x v="0"/>
    <s v="US"/>
    <x v="0"/>
    <x v="3266"/>
    <x v="3274"/>
    <x v="1"/>
    <x v="172"/>
    <x v="0"/>
    <s v="theater/plays"/>
    <x v="7"/>
    <x v="2258"/>
    <x v="1"/>
    <x v="6"/>
    <x v="3274"/>
    <x v="3266"/>
    <x v="0"/>
  </r>
  <r>
    <x v="3275"/>
    <x v="3274"/>
    <x v="3273"/>
    <n v="1800"/>
    <x v="2165"/>
    <x v="0"/>
    <s v="US"/>
    <x v="0"/>
    <x v="3267"/>
    <x v="3275"/>
    <x v="1"/>
    <x v="8"/>
    <x v="0"/>
    <s v="theater/plays"/>
    <x v="8"/>
    <x v="2259"/>
    <x v="1"/>
    <x v="6"/>
    <x v="3275"/>
    <x v="3267"/>
    <x v="0"/>
  </r>
  <r>
    <x v="3276"/>
    <x v="3275"/>
    <x v="3274"/>
    <n v="4500"/>
    <x v="2166"/>
    <x v="0"/>
    <s v="CA"/>
    <x v="5"/>
    <x v="3268"/>
    <x v="3276"/>
    <x v="1"/>
    <x v="61"/>
    <x v="0"/>
    <s v="theater/plays"/>
    <x v="16"/>
    <x v="2260"/>
    <x v="1"/>
    <x v="6"/>
    <x v="3276"/>
    <x v="3268"/>
    <x v="0"/>
  </r>
  <r>
    <x v="3277"/>
    <x v="3276"/>
    <x v="3275"/>
    <n v="5000"/>
    <x v="2167"/>
    <x v="0"/>
    <s v="GB"/>
    <x v="1"/>
    <x v="3269"/>
    <x v="3277"/>
    <x v="1"/>
    <x v="61"/>
    <x v="0"/>
    <s v="theater/plays"/>
    <x v="15"/>
    <x v="2261"/>
    <x v="1"/>
    <x v="6"/>
    <x v="3277"/>
    <x v="3269"/>
    <x v="0"/>
  </r>
  <r>
    <x v="3278"/>
    <x v="3277"/>
    <x v="3276"/>
    <n v="2500"/>
    <x v="1745"/>
    <x v="0"/>
    <s v="GB"/>
    <x v="1"/>
    <x v="3270"/>
    <x v="3278"/>
    <x v="1"/>
    <x v="69"/>
    <x v="0"/>
    <s v="theater/plays"/>
    <x v="33"/>
    <x v="2262"/>
    <x v="1"/>
    <x v="6"/>
    <x v="3278"/>
    <x v="3270"/>
    <x v="0"/>
  </r>
  <r>
    <x v="3279"/>
    <x v="3278"/>
    <x v="3277"/>
    <n v="5800"/>
    <x v="2168"/>
    <x v="0"/>
    <s v="US"/>
    <x v="0"/>
    <x v="3271"/>
    <x v="3279"/>
    <x v="0"/>
    <x v="287"/>
    <x v="0"/>
    <s v="theater/plays"/>
    <x v="35"/>
    <x v="2263"/>
    <x v="1"/>
    <x v="6"/>
    <x v="3279"/>
    <x v="3271"/>
    <x v="0"/>
  </r>
  <r>
    <x v="3280"/>
    <x v="3279"/>
    <x v="3278"/>
    <n v="2000"/>
    <x v="2169"/>
    <x v="0"/>
    <s v="US"/>
    <x v="0"/>
    <x v="3272"/>
    <x v="3280"/>
    <x v="0"/>
    <x v="209"/>
    <x v="0"/>
    <s v="theater/plays"/>
    <x v="33"/>
    <x v="2264"/>
    <x v="1"/>
    <x v="6"/>
    <x v="3280"/>
    <x v="3272"/>
    <x v="0"/>
  </r>
  <r>
    <x v="3281"/>
    <x v="3280"/>
    <x v="3279"/>
    <n v="5000"/>
    <x v="599"/>
    <x v="0"/>
    <s v="US"/>
    <x v="0"/>
    <x v="3273"/>
    <x v="3281"/>
    <x v="0"/>
    <x v="5"/>
    <x v="0"/>
    <s v="theater/plays"/>
    <x v="108"/>
    <x v="2265"/>
    <x v="1"/>
    <x v="6"/>
    <x v="3281"/>
    <x v="3273"/>
    <x v="0"/>
  </r>
  <r>
    <x v="3282"/>
    <x v="3281"/>
    <x v="3280"/>
    <n v="31000"/>
    <x v="2170"/>
    <x v="0"/>
    <s v="US"/>
    <x v="0"/>
    <x v="3274"/>
    <x v="3282"/>
    <x v="0"/>
    <x v="186"/>
    <x v="0"/>
    <s v="theater/plays"/>
    <x v="33"/>
    <x v="2266"/>
    <x v="1"/>
    <x v="6"/>
    <x v="3282"/>
    <x v="3274"/>
    <x v="0"/>
  </r>
  <r>
    <x v="3283"/>
    <x v="3282"/>
    <x v="3281"/>
    <n v="800"/>
    <x v="2171"/>
    <x v="0"/>
    <s v="GB"/>
    <x v="1"/>
    <x v="3275"/>
    <x v="3283"/>
    <x v="0"/>
    <x v="5"/>
    <x v="0"/>
    <s v="theater/plays"/>
    <x v="2"/>
    <x v="2267"/>
    <x v="1"/>
    <x v="6"/>
    <x v="3283"/>
    <x v="3275"/>
    <x v="0"/>
  </r>
  <r>
    <x v="3284"/>
    <x v="3283"/>
    <x v="3282"/>
    <n v="3000"/>
    <x v="2172"/>
    <x v="0"/>
    <s v="US"/>
    <x v="0"/>
    <x v="3276"/>
    <x v="3284"/>
    <x v="0"/>
    <x v="41"/>
    <x v="0"/>
    <s v="theater/plays"/>
    <x v="21"/>
    <x v="2268"/>
    <x v="1"/>
    <x v="6"/>
    <x v="3284"/>
    <x v="3276"/>
    <x v="0"/>
  </r>
  <r>
    <x v="3285"/>
    <x v="3284"/>
    <x v="3283"/>
    <n v="4999"/>
    <x v="2173"/>
    <x v="0"/>
    <s v="US"/>
    <x v="0"/>
    <x v="3277"/>
    <x v="3285"/>
    <x v="0"/>
    <x v="75"/>
    <x v="0"/>
    <s v="theater/plays"/>
    <x v="20"/>
    <x v="2269"/>
    <x v="1"/>
    <x v="6"/>
    <x v="3285"/>
    <x v="3277"/>
    <x v="0"/>
  </r>
  <r>
    <x v="3286"/>
    <x v="3285"/>
    <x v="3284"/>
    <n v="15000"/>
    <x v="2174"/>
    <x v="0"/>
    <s v="US"/>
    <x v="0"/>
    <x v="3278"/>
    <x v="3286"/>
    <x v="0"/>
    <x v="259"/>
    <x v="0"/>
    <s v="theater/plays"/>
    <x v="21"/>
    <x v="2270"/>
    <x v="1"/>
    <x v="6"/>
    <x v="3286"/>
    <x v="3278"/>
    <x v="0"/>
  </r>
  <r>
    <x v="3287"/>
    <x v="3286"/>
    <x v="3285"/>
    <n v="2500"/>
    <x v="911"/>
    <x v="0"/>
    <s v="CA"/>
    <x v="5"/>
    <x v="3279"/>
    <x v="3287"/>
    <x v="0"/>
    <x v="69"/>
    <x v="0"/>
    <s v="theater/plays"/>
    <x v="8"/>
    <x v="2271"/>
    <x v="1"/>
    <x v="6"/>
    <x v="3287"/>
    <x v="3279"/>
    <x v="0"/>
  </r>
  <r>
    <x v="3288"/>
    <x v="3287"/>
    <x v="3286"/>
    <n v="10000"/>
    <x v="2175"/>
    <x v="0"/>
    <s v="GB"/>
    <x v="1"/>
    <x v="3280"/>
    <x v="3288"/>
    <x v="0"/>
    <x v="447"/>
    <x v="0"/>
    <s v="theater/plays"/>
    <x v="8"/>
    <x v="2272"/>
    <x v="1"/>
    <x v="6"/>
    <x v="3288"/>
    <x v="3280"/>
    <x v="0"/>
  </r>
  <r>
    <x v="3289"/>
    <x v="3288"/>
    <x v="3287"/>
    <n v="500"/>
    <x v="2176"/>
    <x v="0"/>
    <s v="GB"/>
    <x v="1"/>
    <x v="3281"/>
    <x v="3289"/>
    <x v="0"/>
    <x v="20"/>
    <x v="0"/>
    <s v="theater/plays"/>
    <x v="18"/>
    <x v="2273"/>
    <x v="1"/>
    <x v="6"/>
    <x v="3289"/>
    <x v="3281"/>
    <x v="0"/>
  </r>
  <r>
    <x v="3290"/>
    <x v="3289"/>
    <x v="3288"/>
    <n v="2000"/>
    <x v="2177"/>
    <x v="0"/>
    <s v="GB"/>
    <x v="1"/>
    <x v="3282"/>
    <x v="3290"/>
    <x v="0"/>
    <x v="250"/>
    <x v="0"/>
    <s v="theater/plays"/>
    <x v="10"/>
    <x v="2274"/>
    <x v="1"/>
    <x v="6"/>
    <x v="3290"/>
    <x v="3282"/>
    <x v="0"/>
  </r>
  <r>
    <x v="3291"/>
    <x v="3290"/>
    <x v="3289"/>
    <n v="500"/>
    <x v="365"/>
    <x v="0"/>
    <s v="US"/>
    <x v="0"/>
    <x v="3283"/>
    <x v="3291"/>
    <x v="0"/>
    <x v="25"/>
    <x v="0"/>
    <s v="theater/plays"/>
    <x v="35"/>
    <x v="2275"/>
    <x v="1"/>
    <x v="6"/>
    <x v="3291"/>
    <x v="3283"/>
    <x v="0"/>
  </r>
  <r>
    <x v="3292"/>
    <x v="3291"/>
    <x v="3290"/>
    <n v="101"/>
    <x v="683"/>
    <x v="0"/>
    <s v="GB"/>
    <x v="1"/>
    <x v="3284"/>
    <x v="3292"/>
    <x v="0"/>
    <x v="41"/>
    <x v="0"/>
    <s v="theater/plays"/>
    <x v="359"/>
    <x v="2276"/>
    <x v="1"/>
    <x v="6"/>
    <x v="3292"/>
    <x v="3284"/>
    <x v="0"/>
  </r>
  <r>
    <x v="3293"/>
    <x v="3292"/>
    <x v="3291"/>
    <n v="4500"/>
    <x v="2178"/>
    <x v="0"/>
    <s v="NZ"/>
    <x v="4"/>
    <x v="3285"/>
    <x v="3293"/>
    <x v="0"/>
    <x v="110"/>
    <x v="0"/>
    <s v="theater/plays"/>
    <x v="106"/>
    <x v="518"/>
    <x v="1"/>
    <x v="6"/>
    <x v="3293"/>
    <x v="3285"/>
    <x v="0"/>
  </r>
  <r>
    <x v="3294"/>
    <x v="3293"/>
    <x v="3292"/>
    <n v="600"/>
    <x v="2179"/>
    <x v="0"/>
    <s v="GB"/>
    <x v="1"/>
    <x v="3286"/>
    <x v="3294"/>
    <x v="0"/>
    <x v="54"/>
    <x v="0"/>
    <s v="theater/plays"/>
    <x v="90"/>
    <x v="2277"/>
    <x v="1"/>
    <x v="6"/>
    <x v="3294"/>
    <x v="3286"/>
    <x v="0"/>
  </r>
  <r>
    <x v="3295"/>
    <x v="3294"/>
    <x v="3293"/>
    <n v="700"/>
    <x v="2180"/>
    <x v="0"/>
    <s v="GB"/>
    <x v="1"/>
    <x v="3287"/>
    <x v="3295"/>
    <x v="0"/>
    <x v="74"/>
    <x v="0"/>
    <s v="theater/plays"/>
    <x v="33"/>
    <x v="1999"/>
    <x v="1"/>
    <x v="6"/>
    <x v="3295"/>
    <x v="3287"/>
    <x v="0"/>
  </r>
  <r>
    <x v="3296"/>
    <x v="3295"/>
    <x v="3294"/>
    <n v="1500"/>
    <x v="2181"/>
    <x v="0"/>
    <s v="GB"/>
    <x v="1"/>
    <x v="3288"/>
    <x v="3296"/>
    <x v="0"/>
    <x v="5"/>
    <x v="0"/>
    <s v="theater/plays"/>
    <x v="124"/>
    <x v="2278"/>
    <x v="1"/>
    <x v="6"/>
    <x v="3296"/>
    <x v="3288"/>
    <x v="0"/>
  </r>
  <r>
    <x v="3297"/>
    <x v="3296"/>
    <x v="3295"/>
    <n v="5500"/>
    <x v="2182"/>
    <x v="0"/>
    <s v="GB"/>
    <x v="1"/>
    <x v="3289"/>
    <x v="3297"/>
    <x v="0"/>
    <x v="34"/>
    <x v="0"/>
    <s v="theater/plays"/>
    <x v="8"/>
    <x v="2279"/>
    <x v="1"/>
    <x v="6"/>
    <x v="3297"/>
    <x v="3289"/>
    <x v="0"/>
  </r>
  <r>
    <x v="3298"/>
    <x v="3297"/>
    <x v="3296"/>
    <n v="10000"/>
    <x v="2183"/>
    <x v="0"/>
    <s v="US"/>
    <x v="0"/>
    <x v="3290"/>
    <x v="3298"/>
    <x v="0"/>
    <x v="250"/>
    <x v="0"/>
    <s v="theater/plays"/>
    <x v="21"/>
    <x v="2280"/>
    <x v="1"/>
    <x v="6"/>
    <x v="3298"/>
    <x v="3290"/>
    <x v="0"/>
  </r>
  <r>
    <x v="3299"/>
    <x v="3298"/>
    <x v="3297"/>
    <n v="3000"/>
    <x v="2184"/>
    <x v="0"/>
    <s v="US"/>
    <x v="0"/>
    <x v="3291"/>
    <x v="3299"/>
    <x v="0"/>
    <x v="287"/>
    <x v="0"/>
    <s v="theater/plays"/>
    <x v="31"/>
    <x v="2281"/>
    <x v="1"/>
    <x v="6"/>
    <x v="3299"/>
    <x v="3291"/>
    <x v="0"/>
  </r>
  <r>
    <x v="3300"/>
    <x v="3299"/>
    <x v="3298"/>
    <n v="3000"/>
    <x v="1734"/>
    <x v="0"/>
    <s v="US"/>
    <x v="0"/>
    <x v="3292"/>
    <x v="3300"/>
    <x v="0"/>
    <x v="106"/>
    <x v="0"/>
    <s v="theater/plays"/>
    <x v="104"/>
    <x v="2282"/>
    <x v="1"/>
    <x v="6"/>
    <x v="3300"/>
    <x v="3292"/>
    <x v="0"/>
  </r>
  <r>
    <x v="3301"/>
    <x v="3300"/>
    <x v="3299"/>
    <n v="3000"/>
    <x v="2185"/>
    <x v="0"/>
    <s v="US"/>
    <x v="0"/>
    <x v="3293"/>
    <x v="3301"/>
    <x v="0"/>
    <x v="16"/>
    <x v="0"/>
    <s v="theater/plays"/>
    <x v="18"/>
    <x v="699"/>
    <x v="1"/>
    <x v="6"/>
    <x v="3301"/>
    <x v="3293"/>
    <x v="0"/>
  </r>
  <r>
    <x v="3302"/>
    <x v="3301"/>
    <x v="3300"/>
    <n v="8400"/>
    <x v="2186"/>
    <x v="0"/>
    <s v="ES"/>
    <x v="3"/>
    <x v="3294"/>
    <x v="3302"/>
    <x v="0"/>
    <x v="133"/>
    <x v="0"/>
    <s v="theater/plays"/>
    <x v="33"/>
    <x v="2283"/>
    <x v="1"/>
    <x v="6"/>
    <x v="3302"/>
    <x v="3294"/>
    <x v="0"/>
  </r>
  <r>
    <x v="3303"/>
    <x v="3302"/>
    <x v="3301"/>
    <n v="1800"/>
    <x v="2187"/>
    <x v="0"/>
    <s v="US"/>
    <x v="0"/>
    <x v="3295"/>
    <x v="3303"/>
    <x v="0"/>
    <x v="2"/>
    <x v="0"/>
    <s v="theater/plays"/>
    <x v="31"/>
    <x v="2284"/>
    <x v="1"/>
    <x v="6"/>
    <x v="3303"/>
    <x v="3295"/>
    <x v="0"/>
  </r>
  <r>
    <x v="3304"/>
    <x v="3303"/>
    <x v="3302"/>
    <n v="15000"/>
    <x v="2188"/>
    <x v="0"/>
    <s v="US"/>
    <x v="0"/>
    <x v="3296"/>
    <x v="3304"/>
    <x v="0"/>
    <x v="489"/>
    <x v="0"/>
    <s v="theater/plays"/>
    <x v="2"/>
    <x v="2285"/>
    <x v="1"/>
    <x v="6"/>
    <x v="3304"/>
    <x v="3296"/>
    <x v="0"/>
  </r>
  <r>
    <x v="3305"/>
    <x v="3304"/>
    <x v="3303"/>
    <n v="4000"/>
    <x v="2189"/>
    <x v="0"/>
    <s v="US"/>
    <x v="0"/>
    <x v="3297"/>
    <x v="3305"/>
    <x v="0"/>
    <x v="9"/>
    <x v="0"/>
    <s v="theater/plays"/>
    <x v="21"/>
    <x v="2286"/>
    <x v="1"/>
    <x v="6"/>
    <x v="3305"/>
    <x v="3297"/>
    <x v="0"/>
  </r>
  <r>
    <x v="3306"/>
    <x v="3305"/>
    <x v="3304"/>
    <n v="1500"/>
    <x v="1310"/>
    <x v="0"/>
    <s v="US"/>
    <x v="0"/>
    <x v="3298"/>
    <x v="3306"/>
    <x v="0"/>
    <x v="241"/>
    <x v="0"/>
    <s v="theater/plays"/>
    <x v="215"/>
    <x v="2287"/>
    <x v="1"/>
    <x v="6"/>
    <x v="3306"/>
    <x v="3298"/>
    <x v="0"/>
  </r>
  <r>
    <x v="3307"/>
    <x v="3306"/>
    <x v="3305"/>
    <n v="1000"/>
    <x v="2190"/>
    <x v="0"/>
    <s v="US"/>
    <x v="0"/>
    <x v="3299"/>
    <x v="3307"/>
    <x v="0"/>
    <x v="9"/>
    <x v="0"/>
    <s v="theater/plays"/>
    <x v="13"/>
    <x v="2288"/>
    <x v="1"/>
    <x v="6"/>
    <x v="3307"/>
    <x v="3299"/>
    <x v="0"/>
  </r>
  <r>
    <x v="3308"/>
    <x v="3307"/>
    <x v="3306"/>
    <n v="3500"/>
    <x v="611"/>
    <x v="0"/>
    <s v="US"/>
    <x v="0"/>
    <x v="3300"/>
    <x v="3308"/>
    <x v="0"/>
    <x v="7"/>
    <x v="0"/>
    <s v="theater/plays"/>
    <x v="108"/>
    <x v="2289"/>
    <x v="1"/>
    <x v="6"/>
    <x v="3308"/>
    <x v="3300"/>
    <x v="0"/>
  </r>
  <r>
    <x v="3309"/>
    <x v="3308"/>
    <x v="3307"/>
    <n v="350"/>
    <x v="2191"/>
    <x v="0"/>
    <s v="GB"/>
    <x v="1"/>
    <x v="3301"/>
    <x v="3309"/>
    <x v="0"/>
    <x v="162"/>
    <x v="0"/>
    <s v="theater/plays"/>
    <x v="175"/>
    <x v="656"/>
    <x v="1"/>
    <x v="6"/>
    <x v="3309"/>
    <x v="3301"/>
    <x v="0"/>
  </r>
  <r>
    <x v="3310"/>
    <x v="3309"/>
    <x v="3308"/>
    <n v="6500"/>
    <x v="2192"/>
    <x v="0"/>
    <s v="US"/>
    <x v="0"/>
    <x v="3302"/>
    <x v="3310"/>
    <x v="0"/>
    <x v="162"/>
    <x v="0"/>
    <s v="theater/plays"/>
    <x v="8"/>
    <x v="2290"/>
    <x v="1"/>
    <x v="6"/>
    <x v="3310"/>
    <x v="3302"/>
    <x v="0"/>
  </r>
  <r>
    <x v="3311"/>
    <x v="3310"/>
    <x v="3309"/>
    <n v="2500"/>
    <x v="406"/>
    <x v="0"/>
    <s v="US"/>
    <x v="0"/>
    <x v="3303"/>
    <x v="3311"/>
    <x v="0"/>
    <x v="43"/>
    <x v="0"/>
    <s v="theater/plays"/>
    <x v="5"/>
    <x v="2291"/>
    <x v="1"/>
    <x v="6"/>
    <x v="3311"/>
    <x v="3303"/>
    <x v="0"/>
  </r>
  <r>
    <x v="3312"/>
    <x v="3311"/>
    <x v="3310"/>
    <n v="2500"/>
    <x v="1676"/>
    <x v="0"/>
    <s v="US"/>
    <x v="0"/>
    <x v="3304"/>
    <x v="3312"/>
    <x v="0"/>
    <x v="14"/>
    <x v="0"/>
    <s v="theater/plays"/>
    <x v="8"/>
    <x v="2254"/>
    <x v="1"/>
    <x v="6"/>
    <x v="3312"/>
    <x v="3304"/>
    <x v="0"/>
  </r>
  <r>
    <x v="3313"/>
    <x v="3312"/>
    <x v="3311"/>
    <n v="2000"/>
    <x v="2193"/>
    <x v="0"/>
    <s v="US"/>
    <x v="0"/>
    <x v="3305"/>
    <x v="3313"/>
    <x v="0"/>
    <x v="60"/>
    <x v="0"/>
    <s v="theater/plays"/>
    <x v="31"/>
    <x v="2292"/>
    <x v="1"/>
    <x v="6"/>
    <x v="3313"/>
    <x v="3305"/>
    <x v="0"/>
  </r>
  <r>
    <x v="3314"/>
    <x v="3313"/>
    <x v="3312"/>
    <n v="800"/>
    <x v="472"/>
    <x v="0"/>
    <s v="GB"/>
    <x v="1"/>
    <x v="3306"/>
    <x v="3314"/>
    <x v="0"/>
    <x v="6"/>
    <x v="0"/>
    <s v="theater/plays"/>
    <x v="185"/>
    <x v="2293"/>
    <x v="1"/>
    <x v="6"/>
    <x v="3314"/>
    <x v="3306"/>
    <x v="0"/>
  </r>
  <r>
    <x v="3315"/>
    <x v="3314"/>
    <x v="3313"/>
    <n v="4000"/>
    <x v="2194"/>
    <x v="0"/>
    <s v="GB"/>
    <x v="1"/>
    <x v="3307"/>
    <x v="3315"/>
    <x v="0"/>
    <x v="30"/>
    <x v="0"/>
    <s v="theater/plays"/>
    <x v="5"/>
    <x v="2294"/>
    <x v="1"/>
    <x v="6"/>
    <x v="3315"/>
    <x v="3307"/>
    <x v="0"/>
  </r>
  <r>
    <x v="3316"/>
    <x v="3315"/>
    <x v="3314"/>
    <n v="11737"/>
    <x v="2195"/>
    <x v="0"/>
    <s v="US"/>
    <x v="0"/>
    <x v="3308"/>
    <x v="3316"/>
    <x v="0"/>
    <x v="207"/>
    <x v="0"/>
    <s v="theater/plays"/>
    <x v="8"/>
    <x v="2295"/>
    <x v="1"/>
    <x v="6"/>
    <x v="3316"/>
    <x v="3308"/>
    <x v="0"/>
  </r>
  <r>
    <x v="3317"/>
    <x v="3316"/>
    <x v="3315"/>
    <n v="1050"/>
    <x v="2196"/>
    <x v="0"/>
    <s v="US"/>
    <x v="0"/>
    <x v="3309"/>
    <x v="3317"/>
    <x v="0"/>
    <x v="59"/>
    <x v="0"/>
    <s v="theater/plays"/>
    <x v="6"/>
    <x v="2296"/>
    <x v="1"/>
    <x v="6"/>
    <x v="3317"/>
    <x v="3309"/>
    <x v="0"/>
  </r>
  <r>
    <x v="3318"/>
    <x v="3317"/>
    <x v="3316"/>
    <n v="2000"/>
    <x v="2197"/>
    <x v="0"/>
    <s v="CA"/>
    <x v="5"/>
    <x v="3310"/>
    <x v="3318"/>
    <x v="0"/>
    <x v="58"/>
    <x v="0"/>
    <s v="theater/plays"/>
    <x v="9"/>
    <x v="2297"/>
    <x v="1"/>
    <x v="6"/>
    <x v="3318"/>
    <x v="3310"/>
    <x v="0"/>
  </r>
  <r>
    <x v="3319"/>
    <x v="3318"/>
    <x v="3317"/>
    <n v="500"/>
    <x v="2065"/>
    <x v="0"/>
    <s v="GB"/>
    <x v="1"/>
    <x v="3311"/>
    <x v="3319"/>
    <x v="0"/>
    <x v="38"/>
    <x v="0"/>
    <s v="theater/plays"/>
    <x v="29"/>
    <x v="1178"/>
    <x v="1"/>
    <x v="6"/>
    <x v="3319"/>
    <x v="3311"/>
    <x v="0"/>
  </r>
  <r>
    <x v="3320"/>
    <x v="3319"/>
    <x v="3318"/>
    <n v="2500"/>
    <x v="2198"/>
    <x v="0"/>
    <s v="US"/>
    <x v="0"/>
    <x v="3312"/>
    <x v="3320"/>
    <x v="0"/>
    <x v="44"/>
    <x v="0"/>
    <s v="theater/plays"/>
    <x v="7"/>
    <x v="2298"/>
    <x v="1"/>
    <x v="6"/>
    <x v="3320"/>
    <x v="3312"/>
    <x v="0"/>
  </r>
  <r>
    <x v="3321"/>
    <x v="3320"/>
    <x v="3319"/>
    <n v="500"/>
    <x v="2199"/>
    <x v="0"/>
    <s v="US"/>
    <x v="0"/>
    <x v="3313"/>
    <x v="3321"/>
    <x v="0"/>
    <x v="41"/>
    <x v="0"/>
    <s v="theater/plays"/>
    <x v="13"/>
    <x v="1245"/>
    <x v="1"/>
    <x v="6"/>
    <x v="3321"/>
    <x v="3313"/>
    <x v="0"/>
  </r>
  <r>
    <x v="3322"/>
    <x v="3321"/>
    <x v="3320"/>
    <n v="3300"/>
    <x v="959"/>
    <x v="0"/>
    <s v="US"/>
    <x v="0"/>
    <x v="3314"/>
    <x v="3322"/>
    <x v="0"/>
    <x v="23"/>
    <x v="0"/>
    <s v="theater/plays"/>
    <x v="21"/>
    <x v="2299"/>
    <x v="1"/>
    <x v="6"/>
    <x v="3322"/>
    <x v="3314"/>
    <x v="0"/>
  </r>
  <r>
    <x v="3323"/>
    <x v="3322"/>
    <x v="3321"/>
    <n v="1000"/>
    <x v="2200"/>
    <x v="0"/>
    <s v="GB"/>
    <x v="1"/>
    <x v="3315"/>
    <x v="3323"/>
    <x v="0"/>
    <x v="72"/>
    <x v="0"/>
    <s v="theater/plays"/>
    <x v="9"/>
    <x v="2047"/>
    <x v="1"/>
    <x v="6"/>
    <x v="3323"/>
    <x v="3315"/>
    <x v="0"/>
  </r>
  <r>
    <x v="3324"/>
    <x v="3323"/>
    <x v="3322"/>
    <n v="1500"/>
    <x v="2201"/>
    <x v="0"/>
    <s v="IE"/>
    <x v="3"/>
    <x v="3316"/>
    <x v="3324"/>
    <x v="0"/>
    <x v="73"/>
    <x v="0"/>
    <s v="theater/plays"/>
    <x v="21"/>
    <x v="2300"/>
    <x v="1"/>
    <x v="6"/>
    <x v="3324"/>
    <x v="3316"/>
    <x v="0"/>
  </r>
  <r>
    <x v="3325"/>
    <x v="3324"/>
    <x v="3323"/>
    <n v="400"/>
    <x v="2202"/>
    <x v="0"/>
    <s v="GB"/>
    <x v="1"/>
    <x v="3317"/>
    <x v="3325"/>
    <x v="0"/>
    <x v="41"/>
    <x v="0"/>
    <s v="theater/plays"/>
    <x v="40"/>
    <x v="179"/>
    <x v="1"/>
    <x v="6"/>
    <x v="3325"/>
    <x v="3317"/>
    <x v="0"/>
  </r>
  <r>
    <x v="3326"/>
    <x v="3325"/>
    <x v="3324"/>
    <n v="8000"/>
    <x v="2203"/>
    <x v="0"/>
    <s v="US"/>
    <x v="0"/>
    <x v="3318"/>
    <x v="3326"/>
    <x v="0"/>
    <x v="7"/>
    <x v="0"/>
    <s v="theater/plays"/>
    <x v="7"/>
    <x v="2301"/>
    <x v="1"/>
    <x v="6"/>
    <x v="3326"/>
    <x v="3318"/>
    <x v="0"/>
  </r>
  <r>
    <x v="3327"/>
    <x v="3326"/>
    <x v="3325"/>
    <n v="800"/>
    <x v="1629"/>
    <x v="0"/>
    <s v="GB"/>
    <x v="1"/>
    <x v="3319"/>
    <x v="3327"/>
    <x v="0"/>
    <x v="51"/>
    <x v="0"/>
    <s v="theater/plays"/>
    <x v="7"/>
    <x v="2302"/>
    <x v="1"/>
    <x v="6"/>
    <x v="3327"/>
    <x v="3319"/>
    <x v="0"/>
  </r>
  <r>
    <x v="3328"/>
    <x v="3327"/>
    <x v="3326"/>
    <n v="1800"/>
    <x v="2204"/>
    <x v="0"/>
    <s v="US"/>
    <x v="0"/>
    <x v="3320"/>
    <x v="3328"/>
    <x v="0"/>
    <x v="82"/>
    <x v="0"/>
    <s v="theater/plays"/>
    <x v="91"/>
    <x v="2303"/>
    <x v="1"/>
    <x v="6"/>
    <x v="3328"/>
    <x v="3320"/>
    <x v="0"/>
  </r>
  <r>
    <x v="3329"/>
    <x v="3328"/>
    <x v="3327"/>
    <n v="1000"/>
    <x v="2205"/>
    <x v="0"/>
    <s v="GB"/>
    <x v="1"/>
    <x v="3321"/>
    <x v="3329"/>
    <x v="0"/>
    <x v="55"/>
    <x v="0"/>
    <s v="theater/plays"/>
    <x v="16"/>
    <x v="2304"/>
    <x v="1"/>
    <x v="6"/>
    <x v="3329"/>
    <x v="3321"/>
    <x v="0"/>
  </r>
  <r>
    <x v="3330"/>
    <x v="3329"/>
    <x v="3328"/>
    <n v="1500"/>
    <x v="2206"/>
    <x v="0"/>
    <s v="GB"/>
    <x v="1"/>
    <x v="3322"/>
    <x v="3330"/>
    <x v="0"/>
    <x v="50"/>
    <x v="0"/>
    <s v="theater/plays"/>
    <x v="6"/>
    <x v="2305"/>
    <x v="1"/>
    <x v="6"/>
    <x v="3330"/>
    <x v="3322"/>
    <x v="0"/>
  </r>
  <r>
    <x v="3331"/>
    <x v="3330"/>
    <x v="3329"/>
    <n v="5000"/>
    <x v="538"/>
    <x v="0"/>
    <s v="US"/>
    <x v="0"/>
    <x v="3323"/>
    <x v="3331"/>
    <x v="0"/>
    <x v="71"/>
    <x v="0"/>
    <s v="theater/plays"/>
    <x v="2"/>
    <x v="2306"/>
    <x v="1"/>
    <x v="6"/>
    <x v="3331"/>
    <x v="3323"/>
    <x v="0"/>
  </r>
  <r>
    <x v="3332"/>
    <x v="3331"/>
    <x v="3330"/>
    <n v="6000"/>
    <x v="44"/>
    <x v="0"/>
    <s v="US"/>
    <x v="0"/>
    <x v="3324"/>
    <x v="3332"/>
    <x v="0"/>
    <x v="183"/>
    <x v="0"/>
    <s v="theater/plays"/>
    <x v="8"/>
    <x v="2307"/>
    <x v="1"/>
    <x v="6"/>
    <x v="3332"/>
    <x v="3324"/>
    <x v="0"/>
  </r>
  <r>
    <x v="3333"/>
    <x v="3332"/>
    <x v="3331"/>
    <n v="3500"/>
    <x v="2207"/>
    <x v="0"/>
    <s v="US"/>
    <x v="0"/>
    <x v="3325"/>
    <x v="3333"/>
    <x v="0"/>
    <x v="112"/>
    <x v="0"/>
    <s v="theater/plays"/>
    <x v="2"/>
    <x v="2308"/>
    <x v="1"/>
    <x v="6"/>
    <x v="3333"/>
    <x v="3325"/>
    <x v="0"/>
  </r>
  <r>
    <x v="3334"/>
    <x v="3333"/>
    <x v="3332"/>
    <n v="3871"/>
    <x v="2208"/>
    <x v="0"/>
    <s v="US"/>
    <x v="0"/>
    <x v="3326"/>
    <x v="3334"/>
    <x v="0"/>
    <x v="67"/>
    <x v="0"/>
    <s v="theater/plays"/>
    <x v="86"/>
    <x v="2309"/>
    <x v="1"/>
    <x v="6"/>
    <x v="3334"/>
    <x v="3326"/>
    <x v="0"/>
  </r>
  <r>
    <x v="3335"/>
    <x v="3334"/>
    <x v="3333"/>
    <n v="5000"/>
    <x v="2209"/>
    <x v="0"/>
    <s v="GB"/>
    <x v="1"/>
    <x v="3327"/>
    <x v="3335"/>
    <x v="0"/>
    <x v="287"/>
    <x v="0"/>
    <s v="theater/plays"/>
    <x v="8"/>
    <x v="2310"/>
    <x v="1"/>
    <x v="6"/>
    <x v="3335"/>
    <x v="3327"/>
    <x v="0"/>
  </r>
  <r>
    <x v="3336"/>
    <x v="3335"/>
    <x v="3334"/>
    <n v="250"/>
    <x v="156"/>
    <x v="0"/>
    <s v="GB"/>
    <x v="1"/>
    <x v="3328"/>
    <x v="3336"/>
    <x v="0"/>
    <x v="82"/>
    <x v="0"/>
    <s v="theater/plays"/>
    <x v="8"/>
    <x v="1770"/>
    <x v="1"/>
    <x v="6"/>
    <x v="3336"/>
    <x v="3328"/>
    <x v="0"/>
  </r>
  <r>
    <x v="3337"/>
    <x v="3336"/>
    <x v="3335"/>
    <n v="2500"/>
    <x v="2210"/>
    <x v="0"/>
    <s v="GB"/>
    <x v="1"/>
    <x v="3329"/>
    <x v="3337"/>
    <x v="0"/>
    <x v="69"/>
    <x v="0"/>
    <s v="theater/plays"/>
    <x v="5"/>
    <x v="2311"/>
    <x v="1"/>
    <x v="6"/>
    <x v="3337"/>
    <x v="3329"/>
    <x v="0"/>
  </r>
  <r>
    <x v="3338"/>
    <x v="3337"/>
    <x v="3336"/>
    <n v="15000"/>
    <x v="2211"/>
    <x v="0"/>
    <s v="US"/>
    <x v="0"/>
    <x v="3330"/>
    <x v="3338"/>
    <x v="0"/>
    <x v="300"/>
    <x v="0"/>
    <s v="theater/plays"/>
    <x v="21"/>
    <x v="2312"/>
    <x v="1"/>
    <x v="6"/>
    <x v="3338"/>
    <x v="3330"/>
    <x v="0"/>
  </r>
  <r>
    <x v="3339"/>
    <x v="3338"/>
    <x v="3337"/>
    <n v="8000"/>
    <x v="2212"/>
    <x v="0"/>
    <s v="US"/>
    <x v="0"/>
    <x v="3331"/>
    <x v="3339"/>
    <x v="0"/>
    <x v="5"/>
    <x v="0"/>
    <s v="theater/plays"/>
    <x v="3"/>
    <x v="2313"/>
    <x v="1"/>
    <x v="6"/>
    <x v="3339"/>
    <x v="3331"/>
    <x v="0"/>
  </r>
  <r>
    <x v="3340"/>
    <x v="3339"/>
    <x v="3338"/>
    <n v="3000"/>
    <x v="2213"/>
    <x v="0"/>
    <s v="US"/>
    <x v="0"/>
    <x v="3332"/>
    <x v="3340"/>
    <x v="0"/>
    <x v="44"/>
    <x v="0"/>
    <s v="theater/plays"/>
    <x v="178"/>
    <x v="2314"/>
    <x v="1"/>
    <x v="6"/>
    <x v="3340"/>
    <x v="3332"/>
    <x v="0"/>
  </r>
  <r>
    <x v="3341"/>
    <x v="3340"/>
    <x v="3339"/>
    <n v="3350"/>
    <x v="959"/>
    <x v="0"/>
    <s v="GB"/>
    <x v="1"/>
    <x v="3333"/>
    <x v="3341"/>
    <x v="0"/>
    <x v="33"/>
    <x v="0"/>
    <s v="theater/plays"/>
    <x v="8"/>
    <x v="2315"/>
    <x v="1"/>
    <x v="6"/>
    <x v="3341"/>
    <x v="3333"/>
    <x v="0"/>
  </r>
  <r>
    <x v="3342"/>
    <x v="3341"/>
    <x v="3340"/>
    <n v="6000"/>
    <x v="627"/>
    <x v="0"/>
    <s v="US"/>
    <x v="0"/>
    <x v="3334"/>
    <x v="3342"/>
    <x v="0"/>
    <x v="76"/>
    <x v="0"/>
    <s v="theater/plays"/>
    <x v="21"/>
    <x v="2316"/>
    <x v="1"/>
    <x v="6"/>
    <x v="3342"/>
    <x v="3334"/>
    <x v="0"/>
  </r>
  <r>
    <x v="3343"/>
    <x v="3342"/>
    <x v="3341"/>
    <n v="700"/>
    <x v="647"/>
    <x v="0"/>
    <s v="GB"/>
    <x v="1"/>
    <x v="3335"/>
    <x v="3343"/>
    <x v="0"/>
    <x v="23"/>
    <x v="0"/>
    <s v="theater/plays"/>
    <x v="193"/>
    <x v="935"/>
    <x v="1"/>
    <x v="6"/>
    <x v="3343"/>
    <x v="3335"/>
    <x v="0"/>
  </r>
  <r>
    <x v="3344"/>
    <x v="3343"/>
    <x v="3342"/>
    <n v="4500"/>
    <x v="1494"/>
    <x v="0"/>
    <s v="US"/>
    <x v="0"/>
    <x v="3336"/>
    <x v="3344"/>
    <x v="0"/>
    <x v="244"/>
    <x v="0"/>
    <s v="theater/plays"/>
    <x v="7"/>
    <x v="2317"/>
    <x v="1"/>
    <x v="6"/>
    <x v="3344"/>
    <x v="3336"/>
    <x v="0"/>
  </r>
  <r>
    <x v="3345"/>
    <x v="3344"/>
    <x v="3343"/>
    <n v="500"/>
    <x v="1084"/>
    <x v="0"/>
    <s v="US"/>
    <x v="0"/>
    <x v="3337"/>
    <x v="3345"/>
    <x v="0"/>
    <x v="62"/>
    <x v="0"/>
    <s v="theater/plays"/>
    <x v="22"/>
    <x v="73"/>
    <x v="1"/>
    <x v="6"/>
    <x v="3345"/>
    <x v="3337"/>
    <x v="0"/>
  </r>
  <r>
    <x v="3346"/>
    <x v="3345"/>
    <x v="3344"/>
    <n v="1500"/>
    <x v="2214"/>
    <x v="0"/>
    <s v="US"/>
    <x v="0"/>
    <x v="3338"/>
    <x v="3346"/>
    <x v="0"/>
    <x v="59"/>
    <x v="0"/>
    <s v="theater/plays"/>
    <x v="5"/>
    <x v="2318"/>
    <x v="1"/>
    <x v="6"/>
    <x v="3346"/>
    <x v="3338"/>
    <x v="0"/>
  </r>
  <r>
    <x v="3347"/>
    <x v="3346"/>
    <x v="3345"/>
    <n v="2000"/>
    <x v="2215"/>
    <x v="0"/>
    <s v="GB"/>
    <x v="1"/>
    <x v="3339"/>
    <x v="3347"/>
    <x v="0"/>
    <x v="19"/>
    <x v="0"/>
    <s v="theater/plays"/>
    <x v="17"/>
    <x v="2319"/>
    <x v="1"/>
    <x v="6"/>
    <x v="3347"/>
    <x v="3339"/>
    <x v="0"/>
  </r>
  <r>
    <x v="3348"/>
    <x v="3265"/>
    <x v="3346"/>
    <n v="5500"/>
    <x v="2216"/>
    <x v="0"/>
    <s v="US"/>
    <x v="0"/>
    <x v="3340"/>
    <x v="3348"/>
    <x v="0"/>
    <x v="1"/>
    <x v="0"/>
    <s v="theater/plays"/>
    <x v="8"/>
    <x v="2320"/>
    <x v="1"/>
    <x v="6"/>
    <x v="3348"/>
    <x v="3340"/>
    <x v="0"/>
  </r>
  <r>
    <x v="3349"/>
    <x v="3347"/>
    <x v="3347"/>
    <n v="1000"/>
    <x v="2217"/>
    <x v="0"/>
    <s v="US"/>
    <x v="0"/>
    <x v="3341"/>
    <x v="3349"/>
    <x v="0"/>
    <x v="25"/>
    <x v="0"/>
    <s v="theater/plays"/>
    <x v="42"/>
    <x v="2321"/>
    <x v="1"/>
    <x v="6"/>
    <x v="3349"/>
    <x v="3341"/>
    <x v="0"/>
  </r>
  <r>
    <x v="3350"/>
    <x v="3348"/>
    <x v="3348"/>
    <n v="3500"/>
    <x v="2218"/>
    <x v="0"/>
    <s v="LU"/>
    <x v="3"/>
    <x v="3342"/>
    <x v="3350"/>
    <x v="0"/>
    <x v="13"/>
    <x v="0"/>
    <s v="theater/plays"/>
    <x v="3"/>
    <x v="395"/>
    <x v="1"/>
    <x v="6"/>
    <x v="3350"/>
    <x v="3342"/>
    <x v="0"/>
  </r>
  <r>
    <x v="3351"/>
    <x v="3349"/>
    <x v="3349"/>
    <n v="5000"/>
    <x v="2219"/>
    <x v="0"/>
    <s v="GB"/>
    <x v="1"/>
    <x v="3343"/>
    <x v="3351"/>
    <x v="0"/>
    <x v="241"/>
    <x v="0"/>
    <s v="theater/plays"/>
    <x v="7"/>
    <x v="2322"/>
    <x v="1"/>
    <x v="6"/>
    <x v="3351"/>
    <x v="3343"/>
    <x v="0"/>
  </r>
  <r>
    <x v="3352"/>
    <x v="3350"/>
    <x v="3350"/>
    <n v="5000"/>
    <x v="2220"/>
    <x v="0"/>
    <s v="GB"/>
    <x v="1"/>
    <x v="3344"/>
    <x v="3352"/>
    <x v="0"/>
    <x v="16"/>
    <x v="0"/>
    <s v="theater/plays"/>
    <x v="29"/>
    <x v="2323"/>
    <x v="1"/>
    <x v="6"/>
    <x v="3352"/>
    <x v="3344"/>
    <x v="0"/>
  </r>
  <r>
    <x v="3353"/>
    <x v="3351"/>
    <x v="3351"/>
    <n v="500"/>
    <x v="607"/>
    <x v="0"/>
    <s v="GB"/>
    <x v="1"/>
    <x v="3345"/>
    <x v="3353"/>
    <x v="0"/>
    <x v="34"/>
    <x v="0"/>
    <s v="theater/plays"/>
    <x v="136"/>
    <x v="1245"/>
    <x v="1"/>
    <x v="6"/>
    <x v="3353"/>
    <x v="3345"/>
    <x v="0"/>
  </r>
  <r>
    <x v="3354"/>
    <x v="3352"/>
    <x v="3352"/>
    <n v="3000"/>
    <x v="2221"/>
    <x v="0"/>
    <s v="US"/>
    <x v="0"/>
    <x v="3346"/>
    <x v="3354"/>
    <x v="0"/>
    <x v="165"/>
    <x v="0"/>
    <s v="theater/plays"/>
    <x v="21"/>
    <x v="2145"/>
    <x v="1"/>
    <x v="6"/>
    <x v="3354"/>
    <x v="3346"/>
    <x v="0"/>
  </r>
  <r>
    <x v="3355"/>
    <x v="3353"/>
    <x v="3353"/>
    <n v="1750"/>
    <x v="2222"/>
    <x v="0"/>
    <s v="GB"/>
    <x v="1"/>
    <x v="3347"/>
    <x v="3355"/>
    <x v="0"/>
    <x v="41"/>
    <x v="0"/>
    <s v="theater/plays"/>
    <x v="9"/>
    <x v="2324"/>
    <x v="1"/>
    <x v="6"/>
    <x v="3355"/>
    <x v="3347"/>
    <x v="0"/>
  </r>
  <r>
    <x v="3356"/>
    <x v="3354"/>
    <x v="3354"/>
    <n v="1500"/>
    <x v="1259"/>
    <x v="0"/>
    <s v="GB"/>
    <x v="1"/>
    <x v="3348"/>
    <x v="3356"/>
    <x v="0"/>
    <x v="74"/>
    <x v="0"/>
    <s v="theater/plays"/>
    <x v="7"/>
    <x v="2325"/>
    <x v="1"/>
    <x v="6"/>
    <x v="3356"/>
    <x v="3348"/>
    <x v="0"/>
  </r>
  <r>
    <x v="3357"/>
    <x v="3355"/>
    <x v="3355"/>
    <n v="2000"/>
    <x v="895"/>
    <x v="0"/>
    <s v="GB"/>
    <x v="1"/>
    <x v="3349"/>
    <x v="3357"/>
    <x v="0"/>
    <x v="64"/>
    <x v="0"/>
    <s v="theater/plays"/>
    <x v="7"/>
    <x v="2326"/>
    <x v="1"/>
    <x v="6"/>
    <x v="3357"/>
    <x v="3349"/>
    <x v="0"/>
  </r>
  <r>
    <x v="3358"/>
    <x v="3356"/>
    <x v="3356"/>
    <n v="10000"/>
    <x v="2223"/>
    <x v="0"/>
    <s v="US"/>
    <x v="0"/>
    <x v="3350"/>
    <x v="3358"/>
    <x v="0"/>
    <x v="372"/>
    <x v="0"/>
    <s v="theater/plays"/>
    <x v="33"/>
    <x v="1555"/>
    <x v="1"/>
    <x v="6"/>
    <x v="3358"/>
    <x v="3350"/>
    <x v="0"/>
  </r>
  <r>
    <x v="3359"/>
    <x v="3357"/>
    <x v="3357"/>
    <n v="4000"/>
    <x v="2224"/>
    <x v="0"/>
    <s v="US"/>
    <x v="0"/>
    <x v="3351"/>
    <x v="3359"/>
    <x v="0"/>
    <x v="23"/>
    <x v="0"/>
    <s v="theater/plays"/>
    <x v="6"/>
    <x v="2327"/>
    <x v="1"/>
    <x v="6"/>
    <x v="3359"/>
    <x v="3351"/>
    <x v="0"/>
  </r>
  <r>
    <x v="3360"/>
    <x v="3358"/>
    <x v="3358"/>
    <n v="9000"/>
    <x v="2225"/>
    <x v="0"/>
    <s v="SG"/>
    <x v="12"/>
    <x v="3352"/>
    <x v="3360"/>
    <x v="0"/>
    <x v="250"/>
    <x v="0"/>
    <s v="theater/plays"/>
    <x v="7"/>
    <x v="2036"/>
    <x v="1"/>
    <x v="6"/>
    <x v="3360"/>
    <x v="3352"/>
    <x v="0"/>
  </r>
  <r>
    <x v="3361"/>
    <x v="3359"/>
    <x v="3359"/>
    <n v="5000"/>
    <x v="2226"/>
    <x v="0"/>
    <s v="US"/>
    <x v="0"/>
    <x v="3353"/>
    <x v="3361"/>
    <x v="0"/>
    <x v="32"/>
    <x v="0"/>
    <s v="theater/plays"/>
    <x v="40"/>
    <x v="1417"/>
    <x v="1"/>
    <x v="6"/>
    <x v="3361"/>
    <x v="3353"/>
    <x v="0"/>
  </r>
  <r>
    <x v="3362"/>
    <x v="3360"/>
    <x v="3360"/>
    <n v="500"/>
    <x v="2227"/>
    <x v="0"/>
    <s v="US"/>
    <x v="0"/>
    <x v="3354"/>
    <x v="3362"/>
    <x v="0"/>
    <x v="9"/>
    <x v="0"/>
    <s v="theater/plays"/>
    <x v="147"/>
    <x v="2328"/>
    <x v="1"/>
    <x v="6"/>
    <x v="3362"/>
    <x v="3354"/>
    <x v="0"/>
  </r>
  <r>
    <x v="3363"/>
    <x v="3361"/>
    <x v="3361"/>
    <n v="7750"/>
    <x v="2228"/>
    <x v="0"/>
    <s v="US"/>
    <x v="0"/>
    <x v="3355"/>
    <x v="3363"/>
    <x v="0"/>
    <x v="55"/>
    <x v="0"/>
    <s v="theater/plays"/>
    <x v="7"/>
    <x v="2329"/>
    <x v="1"/>
    <x v="6"/>
    <x v="3363"/>
    <x v="3355"/>
    <x v="0"/>
  </r>
  <r>
    <x v="3364"/>
    <x v="3362"/>
    <x v="3362"/>
    <n v="3000"/>
    <x v="2229"/>
    <x v="0"/>
    <s v="GB"/>
    <x v="1"/>
    <x v="3266"/>
    <x v="3364"/>
    <x v="0"/>
    <x v="250"/>
    <x v="0"/>
    <s v="theater/plays"/>
    <x v="6"/>
    <x v="2330"/>
    <x v="1"/>
    <x v="6"/>
    <x v="3364"/>
    <x v="3266"/>
    <x v="0"/>
  </r>
  <r>
    <x v="3365"/>
    <x v="3363"/>
    <x v="3363"/>
    <n v="2500"/>
    <x v="1287"/>
    <x v="0"/>
    <s v="US"/>
    <x v="0"/>
    <x v="3356"/>
    <x v="3365"/>
    <x v="0"/>
    <x v="83"/>
    <x v="0"/>
    <s v="theater/plays"/>
    <x v="3"/>
    <x v="2331"/>
    <x v="1"/>
    <x v="6"/>
    <x v="3365"/>
    <x v="3356"/>
    <x v="0"/>
  </r>
  <r>
    <x v="3366"/>
    <x v="3364"/>
    <x v="3364"/>
    <n v="500"/>
    <x v="2230"/>
    <x v="0"/>
    <s v="US"/>
    <x v="0"/>
    <x v="3357"/>
    <x v="3366"/>
    <x v="0"/>
    <x v="59"/>
    <x v="0"/>
    <s v="theater/plays"/>
    <x v="360"/>
    <x v="2332"/>
    <x v="1"/>
    <x v="6"/>
    <x v="3366"/>
    <x v="3357"/>
    <x v="0"/>
  </r>
  <r>
    <x v="3367"/>
    <x v="3365"/>
    <x v="3365"/>
    <n v="750"/>
    <x v="1763"/>
    <x v="0"/>
    <s v="GB"/>
    <x v="1"/>
    <x v="3358"/>
    <x v="3367"/>
    <x v="0"/>
    <x v="209"/>
    <x v="0"/>
    <s v="theater/plays"/>
    <x v="17"/>
    <x v="2333"/>
    <x v="1"/>
    <x v="6"/>
    <x v="3367"/>
    <x v="3358"/>
    <x v="0"/>
  </r>
  <r>
    <x v="3368"/>
    <x v="3366"/>
    <x v="3366"/>
    <n v="1000"/>
    <x v="2231"/>
    <x v="0"/>
    <s v="US"/>
    <x v="0"/>
    <x v="3359"/>
    <x v="3368"/>
    <x v="0"/>
    <x v="23"/>
    <x v="0"/>
    <s v="theater/plays"/>
    <x v="2"/>
    <x v="2334"/>
    <x v="1"/>
    <x v="6"/>
    <x v="3368"/>
    <x v="3359"/>
    <x v="0"/>
  </r>
  <r>
    <x v="3369"/>
    <x v="3367"/>
    <x v="3367"/>
    <n v="5000"/>
    <x v="2232"/>
    <x v="0"/>
    <s v="IE"/>
    <x v="3"/>
    <x v="3360"/>
    <x v="3369"/>
    <x v="0"/>
    <x v="241"/>
    <x v="0"/>
    <s v="theater/plays"/>
    <x v="3"/>
    <x v="2335"/>
    <x v="1"/>
    <x v="6"/>
    <x v="3369"/>
    <x v="3360"/>
    <x v="0"/>
  </r>
  <r>
    <x v="3370"/>
    <x v="3368"/>
    <x v="3368"/>
    <n v="1500"/>
    <x v="2233"/>
    <x v="0"/>
    <s v="US"/>
    <x v="0"/>
    <x v="3361"/>
    <x v="3370"/>
    <x v="0"/>
    <x v="55"/>
    <x v="0"/>
    <s v="theater/plays"/>
    <x v="90"/>
    <x v="2336"/>
    <x v="1"/>
    <x v="6"/>
    <x v="3370"/>
    <x v="3361"/>
    <x v="0"/>
  </r>
  <r>
    <x v="3371"/>
    <x v="3369"/>
    <x v="3369"/>
    <n v="200"/>
    <x v="1766"/>
    <x v="0"/>
    <s v="US"/>
    <x v="0"/>
    <x v="3362"/>
    <x v="3371"/>
    <x v="0"/>
    <x v="82"/>
    <x v="0"/>
    <s v="theater/plays"/>
    <x v="86"/>
    <x v="2337"/>
    <x v="1"/>
    <x v="6"/>
    <x v="3371"/>
    <x v="3362"/>
    <x v="0"/>
  </r>
  <r>
    <x v="3372"/>
    <x v="3370"/>
    <x v="3370"/>
    <n v="1000"/>
    <x v="831"/>
    <x v="0"/>
    <s v="US"/>
    <x v="0"/>
    <x v="2835"/>
    <x v="3372"/>
    <x v="0"/>
    <x v="74"/>
    <x v="0"/>
    <s v="theater/plays"/>
    <x v="3"/>
    <x v="134"/>
    <x v="1"/>
    <x v="6"/>
    <x v="3372"/>
    <x v="2835"/>
    <x v="0"/>
  </r>
  <r>
    <x v="3373"/>
    <x v="3371"/>
    <x v="3371"/>
    <n v="2000"/>
    <x v="557"/>
    <x v="0"/>
    <s v="GB"/>
    <x v="1"/>
    <x v="3363"/>
    <x v="3373"/>
    <x v="0"/>
    <x v="209"/>
    <x v="0"/>
    <s v="theater/plays"/>
    <x v="8"/>
    <x v="1509"/>
    <x v="1"/>
    <x v="6"/>
    <x v="3373"/>
    <x v="3363"/>
    <x v="0"/>
  </r>
  <r>
    <x v="3374"/>
    <x v="3372"/>
    <x v="3372"/>
    <n v="3500"/>
    <x v="2234"/>
    <x v="0"/>
    <s v="CA"/>
    <x v="5"/>
    <x v="3364"/>
    <x v="3374"/>
    <x v="0"/>
    <x v="47"/>
    <x v="0"/>
    <s v="theater/plays"/>
    <x v="13"/>
    <x v="2338"/>
    <x v="1"/>
    <x v="6"/>
    <x v="3374"/>
    <x v="3364"/>
    <x v="0"/>
  </r>
  <r>
    <x v="3375"/>
    <x v="3373"/>
    <x v="3373"/>
    <n v="3000"/>
    <x v="142"/>
    <x v="0"/>
    <s v="GB"/>
    <x v="1"/>
    <x v="3365"/>
    <x v="3375"/>
    <x v="0"/>
    <x v="57"/>
    <x v="0"/>
    <s v="theater/plays"/>
    <x v="8"/>
    <x v="2339"/>
    <x v="1"/>
    <x v="6"/>
    <x v="3375"/>
    <x v="3365"/>
    <x v="0"/>
  </r>
  <r>
    <x v="3376"/>
    <x v="3374"/>
    <x v="3374"/>
    <n v="8000"/>
    <x v="2235"/>
    <x v="0"/>
    <s v="US"/>
    <x v="0"/>
    <x v="3366"/>
    <x v="3376"/>
    <x v="0"/>
    <x v="10"/>
    <x v="0"/>
    <s v="theater/plays"/>
    <x v="8"/>
    <x v="2340"/>
    <x v="1"/>
    <x v="6"/>
    <x v="3376"/>
    <x v="3366"/>
    <x v="0"/>
  </r>
  <r>
    <x v="3377"/>
    <x v="3375"/>
    <x v="3375"/>
    <n v="8000"/>
    <x v="2236"/>
    <x v="0"/>
    <s v="GB"/>
    <x v="1"/>
    <x v="3367"/>
    <x v="3377"/>
    <x v="0"/>
    <x v="99"/>
    <x v="0"/>
    <s v="theater/plays"/>
    <x v="7"/>
    <x v="1708"/>
    <x v="1"/>
    <x v="6"/>
    <x v="3377"/>
    <x v="3367"/>
    <x v="0"/>
  </r>
  <r>
    <x v="3378"/>
    <x v="3376"/>
    <x v="3376"/>
    <n v="550"/>
    <x v="2237"/>
    <x v="0"/>
    <s v="GB"/>
    <x v="1"/>
    <x v="3368"/>
    <x v="3378"/>
    <x v="0"/>
    <x v="64"/>
    <x v="0"/>
    <s v="theater/plays"/>
    <x v="29"/>
    <x v="2341"/>
    <x v="1"/>
    <x v="6"/>
    <x v="3378"/>
    <x v="3368"/>
    <x v="0"/>
  </r>
  <r>
    <x v="3379"/>
    <x v="3377"/>
    <x v="3377"/>
    <n v="2000"/>
    <x v="2238"/>
    <x v="0"/>
    <s v="GB"/>
    <x v="1"/>
    <x v="3369"/>
    <x v="3379"/>
    <x v="0"/>
    <x v="44"/>
    <x v="0"/>
    <s v="theater/plays"/>
    <x v="3"/>
    <x v="2342"/>
    <x v="1"/>
    <x v="6"/>
    <x v="3379"/>
    <x v="3369"/>
    <x v="0"/>
  </r>
  <r>
    <x v="3380"/>
    <x v="3378"/>
    <x v="3378"/>
    <n v="3000"/>
    <x v="2239"/>
    <x v="0"/>
    <s v="US"/>
    <x v="0"/>
    <x v="3370"/>
    <x v="3380"/>
    <x v="0"/>
    <x v="33"/>
    <x v="0"/>
    <s v="theater/plays"/>
    <x v="3"/>
    <x v="2343"/>
    <x v="1"/>
    <x v="6"/>
    <x v="3380"/>
    <x v="3370"/>
    <x v="0"/>
  </r>
  <r>
    <x v="3381"/>
    <x v="3379"/>
    <x v="3379"/>
    <n v="4000"/>
    <x v="2240"/>
    <x v="0"/>
    <s v="US"/>
    <x v="0"/>
    <x v="3371"/>
    <x v="3381"/>
    <x v="0"/>
    <x v="53"/>
    <x v="0"/>
    <s v="theater/plays"/>
    <x v="21"/>
    <x v="2344"/>
    <x v="1"/>
    <x v="6"/>
    <x v="3381"/>
    <x v="3371"/>
    <x v="0"/>
  </r>
  <r>
    <x v="3382"/>
    <x v="3380"/>
    <x v="3380"/>
    <n v="3500"/>
    <x v="2241"/>
    <x v="0"/>
    <s v="GB"/>
    <x v="1"/>
    <x v="3372"/>
    <x v="3382"/>
    <x v="0"/>
    <x v="67"/>
    <x v="0"/>
    <s v="theater/plays"/>
    <x v="7"/>
    <x v="2345"/>
    <x v="1"/>
    <x v="6"/>
    <x v="3382"/>
    <x v="3372"/>
    <x v="0"/>
  </r>
  <r>
    <x v="3383"/>
    <x v="3381"/>
    <x v="3381"/>
    <n v="1750"/>
    <x v="2242"/>
    <x v="0"/>
    <s v="US"/>
    <x v="0"/>
    <x v="3373"/>
    <x v="3383"/>
    <x v="0"/>
    <x v="209"/>
    <x v="0"/>
    <s v="theater/plays"/>
    <x v="20"/>
    <x v="2346"/>
    <x v="1"/>
    <x v="6"/>
    <x v="3383"/>
    <x v="3373"/>
    <x v="0"/>
  </r>
  <r>
    <x v="3384"/>
    <x v="3382"/>
    <x v="3382"/>
    <n v="6000"/>
    <x v="2243"/>
    <x v="0"/>
    <s v="US"/>
    <x v="0"/>
    <x v="3374"/>
    <x v="3384"/>
    <x v="0"/>
    <x v="31"/>
    <x v="0"/>
    <s v="theater/plays"/>
    <x v="8"/>
    <x v="2347"/>
    <x v="1"/>
    <x v="6"/>
    <x v="3384"/>
    <x v="3374"/>
    <x v="0"/>
  </r>
  <r>
    <x v="3385"/>
    <x v="3383"/>
    <x v="3383"/>
    <n v="2000"/>
    <x v="41"/>
    <x v="0"/>
    <s v="US"/>
    <x v="0"/>
    <x v="3375"/>
    <x v="3385"/>
    <x v="0"/>
    <x v="41"/>
    <x v="0"/>
    <s v="theater/plays"/>
    <x v="8"/>
    <x v="44"/>
    <x v="1"/>
    <x v="6"/>
    <x v="3385"/>
    <x v="3375"/>
    <x v="0"/>
  </r>
  <r>
    <x v="3386"/>
    <x v="3384"/>
    <x v="3384"/>
    <n v="2000"/>
    <x v="1740"/>
    <x v="0"/>
    <s v="US"/>
    <x v="0"/>
    <x v="3376"/>
    <x v="3386"/>
    <x v="0"/>
    <x v="14"/>
    <x v="0"/>
    <s v="theater/plays"/>
    <x v="2"/>
    <x v="392"/>
    <x v="1"/>
    <x v="6"/>
    <x v="3386"/>
    <x v="3376"/>
    <x v="0"/>
  </r>
  <r>
    <x v="3387"/>
    <x v="3385"/>
    <x v="3385"/>
    <n v="3000"/>
    <x v="2244"/>
    <x v="0"/>
    <s v="US"/>
    <x v="0"/>
    <x v="3377"/>
    <x v="3387"/>
    <x v="0"/>
    <x v="2"/>
    <x v="0"/>
    <s v="theater/plays"/>
    <x v="16"/>
    <x v="2348"/>
    <x v="1"/>
    <x v="6"/>
    <x v="3387"/>
    <x v="3377"/>
    <x v="0"/>
  </r>
  <r>
    <x v="3388"/>
    <x v="3386"/>
    <x v="3386"/>
    <n v="1500"/>
    <x v="2245"/>
    <x v="0"/>
    <s v="GB"/>
    <x v="1"/>
    <x v="3378"/>
    <x v="3388"/>
    <x v="0"/>
    <x v="43"/>
    <x v="0"/>
    <s v="theater/plays"/>
    <x v="3"/>
    <x v="1154"/>
    <x v="1"/>
    <x v="6"/>
    <x v="3388"/>
    <x v="3378"/>
    <x v="0"/>
  </r>
  <r>
    <x v="3389"/>
    <x v="3387"/>
    <x v="3387"/>
    <n v="10000"/>
    <x v="2246"/>
    <x v="0"/>
    <s v="US"/>
    <x v="0"/>
    <x v="3379"/>
    <x v="3389"/>
    <x v="0"/>
    <x v="95"/>
    <x v="0"/>
    <s v="theater/plays"/>
    <x v="41"/>
    <x v="2349"/>
    <x v="1"/>
    <x v="6"/>
    <x v="3389"/>
    <x v="3379"/>
    <x v="0"/>
  </r>
  <r>
    <x v="3390"/>
    <x v="3388"/>
    <x v="3388"/>
    <n v="1500"/>
    <x v="2247"/>
    <x v="0"/>
    <s v="US"/>
    <x v="0"/>
    <x v="3380"/>
    <x v="3390"/>
    <x v="0"/>
    <x v="19"/>
    <x v="0"/>
    <s v="theater/plays"/>
    <x v="21"/>
    <x v="2320"/>
    <x v="1"/>
    <x v="6"/>
    <x v="3390"/>
    <x v="3380"/>
    <x v="0"/>
  </r>
  <r>
    <x v="3391"/>
    <x v="3389"/>
    <x v="3389"/>
    <n v="500"/>
    <x v="2196"/>
    <x v="0"/>
    <s v="US"/>
    <x v="0"/>
    <x v="3381"/>
    <x v="3391"/>
    <x v="0"/>
    <x v="59"/>
    <x v="0"/>
    <s v="theater/plays"/>
    <x v="316"/>
    <x v="2296"/>
    <x v="1"/>
    <x v="6"/>
    <x v="3391"/>
    <x v="3381"/>
    <x v="0"/>
  </r>
  <r>
    <x v="3392"/>
    <x v="3390"/>
    <x v="3390"/>
    <n v="500"/>
    <x v="83"/>
    <x v="0"/>
    <s v="GB"/>
    <x v="1"/>
    <x v="3382"/>
    <x v="3392"/>
    <x v="0"/>
    <x v="8"/>
    <x v="0"/>
    <s v="theater/plays"/>
    <x v="8"/>
    <x v="683"/>
    <x v="1"/>
    <x v="6"/>
    <x v="3392"/>
    <x v="3382"/>
    <x v="0"/>
  </r>
  <r>
    <x v="3393"/>
    <x v="3391"/>
    <x v="3391"/>
    <n v="1500"/>
    <x v="2248"/>
    <x v="0"/>
    <s v="US"/>
    <x v="0"/>
    <x v="3383"/>
    <x v="3393"/>
    <x v="0"/>
    <x v="34"/>
    <x v="0"/>
    <s v="theater/plays"/>
    <x v="6"/>
    <x v="2350"/>
    <x v="1"/>
    <x v="6"/>
    <x v="3393"/>
    <x v="3383"/>
    <x v="0"/>
  </r>
  <r>
    <x v="3394"/>
    <x v="3392"/>
    <x v="3392"/>
    <n v="550"/>
    <x v="2249"/>
    <x v="0"/>
    <s v="GB"/>
    <x v="1"/>
    <x v="3384"/>
    <x v="3394"/>
    <x v="0"/>
    <x v="74"/>
    <x v="0"/>
    <s v="theater/plays"/>
    <x v="24"/>
    <x v="2005"/>
    <x v="1"/>
    <x v="6"/>
    <x v="3394"/>
    <x v="3384"/>
    <x v="0"/>
  </r>
  <r>
    <x v="3395"/>
    <x v="3393"/>
    <x v="3393"/>
    <n v="500"/>
    <x v="1622"/>
    <x v="0"/>
    <s v="GB"/>
    <x v="1"/>
    <x v="3385"/>
    <x v="3395"/>
    <x v="0"/>
    <x v="44"/>
    <x v="0"/>
    <s v="theater/plays"/>
    <x v="361"/>
    <x v="2351"/>
    <x v="1"/>
    <x v="6"/>
    <x v="3395"/>
    <x v="3385"/>
    <x v="0"/>
  </r>
  <r>
    <x v="3396"/>
    <x v="3394"/>
    <x v="3394"/>
    <n v="1500"/>
    <x v="415"/>
    <x v="0"/>
    <s v="US"/>
    <x v="0"/>
    <x v="2806"/>
    <x v="3396"/>
    <x v="0"/>
    <x v="33"/>
    <x v="0"/>
    <s v="theater/plays"/>
    <x v="3"/>
    <x v="2352"/>
    <x v="1"/>
    <x v="6"/>
    <x v="3396"/>
    <x v="2806"/>
    <x v="0"/>
  </r>
  <r>
    <x v="3397"/>
    <x v="3395"/>
    <x v="3395"/>
    <n v="250"/>
    <x v="668"/>
    <x v="0"/>
    <s v="GB"/>
    <x v="1"/>
    <x v="3386"/>
    <x v="3397"/>
    <x v="0"/>
    <x v="54"/>
    <x v="0"/>
    <s v="theater/plays"/>
    <x v="20"/>
    <x v="123"/>
    <x v="1"/>
    <x v="6"/>
    <x v="3397"/>
    <x v="3386"/>
    <x v="0"/>
  </r>
  <r>
    <x v="3398"/>
    <x v="3396"/>
    <x v="3396"/>
    <n v="4000"/>
    <x v="2250"/>
    <x v="0"/>
    <s v="US"/>
    <x v="0"/>
    <x v="3387"/>
    <x v="3398"/>
    <x v="0"/>
    <x v="71"/>
    <x v="0"/>
    <s v="theater/plays"/>
    <x v="38"/>
    <x v="555"/>
    <x v="1"/>
    <x v="6"/>
    <x v="3398"/>
    <x v="3387"/>
    <x v="0"/>
  </r>
  <r>
    <x v="3399"/>
    <x v="3397"/>
    <x v="3397"/>
    <n v="1200"/>
    <x v="459"/>
    <x v="0"/>
    <s v="GB"/>
    <x v="1"/>
    <x v="3388"/>
    <x v="3399"/>
    <x v="0"/>
    <x v="67"/>
    <x v="0"/>
    <s v="theater/plays"/>
    <x v="3"/>
    <x v="2353"/>
    <x v="1"/>
    <x v="6"/>
    <x v="3399"/>
    <x v="3388"/>
    <x v="0"/>
  </r>
  <r>
    <x v="3400"/>
    <x v="3398"/>
    <x v="3398"/>
    <n v="10000"/>
    <x v="2251"/>
    <x v="0"/>
    <s v="US"/>
    <x v="0"/>
    <x v="3389"/>
    <x v="3400"/>
    <x v="0"/>
    <x v="268"/>
    <x v="0"/>
    <s v="theater/plays"/>
    <x v="8"/>
    <x v="2354"/>
    <x v="1"/>
    <x v="6"/>
    <x v="3400"/>
    <x v="3389"/>
    <x v="0"/>
  </r>
  <r>
    <x v="3401"/>
    <x v="3399"/>
    <x v="3399"/>
    <n v="2900"/>
    <x v="2252"/>
    <x v="0"/>
    <s v="GB"/>
    <x v="1"/>
    <x v="3390"/>
    <x v="3401"/>
    <x v="0"/>
    <x v="36"/>
    <x v="0"/>
    <s v="theater/plays"/>
    <x v="21"/>
    <x v="2355"/>
    <x v="1"/>
    <x v="6"/>
    <x v="3401"/>
    <x v="3390"/>
    <x v="0"/>
  </r>
  <r>
    <x v="3402"/>
    <x v="3400"/>
    <x v="3400"/>
    <n v="15000"/>
    <x v="2253"/>
    <x v="0"/>
    <s v="US"/>
    <x v="0"/>
    <x v="3391"/>
    <x v="3402"/>
    <x v="0"/>
    <x v="111"/>
    <x v="0"/>
    <s v="theater/plays"/>
    <x v="5"/>
    <x v="2356"/>
    <x v="1"/>
    <x v="6"/>
    <x v="3402"/>
    <x v="3391"/>
    <x v="0"/>
  </r>
  <r>
    <x v="3403"/>
    <x v="3401"/>
    <x v="3401"/>
    <n v="2000"/>
    <x v="41"/>
    <x v="0"/>
    <s v="GB"/>
    <x v="1"/>
    <x v="3392"/>
    <x v="3403"/>
    <x v="0"/>
    <x v="57"/>
    <x v="0"/>
    <s v="theater/plays"/>
    <x v="8"/>
    <x v="2124"/>
    <x v="1"/>
    <x v="6"/>
    <x v="3403"/>
    <x v="3392"/>
    <x v="0"/>
  </r>
  <r>
    <x v="3404"/>
    <x v="3402"/>
    <x v="3402"/>
    <n v="500"/>
    <x v="904"/>
    <x v="0"/>
    <s v="US"/>
    <x v="0"/>
    <x v="3393"/>
    <x v="3404"/>
    <x v="0"/>
    <x v="83"/>
    <x v="0"/>
    <s v="theater/plays"/>
    <x v="108"/>
    <x v="2357"/>
    <x v="1"/>
    <x v="6"/>
    <x v="3404"/>
    <x v="3393"/>
    <x v="0"/>
  </r>
  <r>
    <x v="3405"/>
    <x v="3403"/>
    <x v="3403"/>
    <n v="350"/>
    <x v="2254"/>
    <x v="0"/>
    <s v="GB"/>
    <x v="1"/>
    <x v="3394"/>
    <x v="3405"/>
    <x v="0"/>
    <x v="57"/>
    <x v="0"/>
    <s v="theater/plays"/>
    <x v="178"/>
    <x v="2358"/>
    <x v="1"/>
    <x v="6"/>
    <x v="3405"/>
    <x v="3394"/>
    <x v="0"/>
  </r>
  <r>
    <x v="3406"/>
    <x v="3404"/>
    <x v="3404"/>
    <n v="10000"/>
    <x v="2255"/>
    <x v="0"/>
    <s v="US"/>
    <x v="0"/>
    <x v="3395"/>
    <x v="3406"/>
    <x v="0"/>
    <x v="110"/>
    <x v="0"/>
    <s v="theater/plays"/>
    <x v="8"/>
    <x v="2359"/>
    <x v="1"/>
    <x v="6"/>
    <x v="3406"/>
    <x v="3395"/>
    <x v="0"/>
  </r>
  <r>
    <x v="3407"/>
    <x v="3405"/>
    <x v="3405"/>
    <n v="2000"/>
    <x v="2256"/>
    <x v="0"/>
    <s v="GB"/>
    <x v="1"/>
    <x v="3396"/>
    <x v="3407"/>
    <x v="0"/>
    <x v="85"/>
    <x v="0"/>
    <s v="theater/plays"/>
    <x v="13"/>
    <x v="2360"/>
    <x v="1"/>
    <x v="6"/>
    <x v="3407"/>
    <x v="3396"/>
    <x v="0"/>
  </r>
  <r>
    <x v="3408"/>
    <x v="3406"/>
    <x v="3406"/>
    <n v="500"/>
    <x v="2257"/>
    <x v="0"/>
    <s v="US"/>
    <x v="0"/>
    <x v="3397"/>
    <x v="3408"/>
    <x v="0"/>
    <x v="59"/>
    <x v="0"/>
    <s v="theater/plays"/>
    <x v="185"/>
    <x v="2361"/>
    <x v="1"/>
    <x v="6"/>
    <x v="3408"/>
    <x v="3397"/>
    <x v="0"/>
  </r>
  <r>
    <x v="3409"/>
    <x v="3407"/>
    <x v="3407"/>
    <n v="500"/>
    <x v="2258"/>
    <x v="0"/>
    <s v="GB"/>
    <x v="1"/>
    <x v="3398"/>
    <x v="3409"/>
    <x v="0"/>
    <x v="64"/>
    <x v="0"/>
    <s v="theater/plays"/>
    <x v="39"/>
    <x v="2362"/>
    <x v="1"/>
    <x v="6"/>
    <x v="3409"/>
    <x v="3398"/>
    <x v="0"/>
  </r>
  <r>
    <x v="3410"/>
    <x v="3408"/>
    <x v="3408"/>
    <n v="3000"/>
    <x v="2259"/>
    <x v="0"/>
    <s v="US"/>
    <x v="0"/>
    <x v="3399"/>
    <x v="3410"/>
    <x v="0"/>
    <x v="244"/>
    <x v="0"/>
    <s v="theater/plays"/>
    <x v="15"/>
    <x v="2363"/>
    <x v="1"/>
    <x v="6"/>
    <x v="3410"/>
    <x v="3399"/>
    <x v="0"/>
  </r>
  <r>
    <x v="3411"/>
    <x v="3409"/>
    <x v="3409"/>
    <n v="15000"/>
    <x v="2260"/>
    <x v="0"/>
    <s v="US"/>
    <x v="0"/>
    <x v="3400"/>
    <x v="3411"/>
    <x v="0"/>
    <x v="76"/>
    <x v="0"/>
    <s v="theater/plays"/>
    <x v="3"/>
    <x v="2364"/>
    <x v="1"/>
    <x v="6"/>
    <x v="3411"/>
    <x v="3400"/>
    <x v="0"/>
  </r>
  <r>
    <x v="3412"/>
    <x v="3410"/>
    <x v="3410"/>
    <n v="3000"/>
    <x v="142"/>
    <x v="0"/>
    <s v="GB"/>
    <x v="1"/>
    <x v="3401"/>
    <x v="3412"/>
    <x v="0"/>
    <x v="55"/>
    <x v="0"/>
    <s v="theater/plays"/>
    <x v="8"/>
    <x v="2365"/>
    <x v="1"/>
    <x v="6"/>
    <x v="3412"/>
    <x v="3401"/>
    <x v="0"/>
  </r>
  <r>
    <x v="3413"/>
    <x v="3411"/>
    <x v="3411"/>
    <n v="500"/>
    <x v="1084"/>
    <x v="0"/>
    <s v="US"/>
    <x v="0"/>
    <x v="3402"/>
    <x v="3413"/>
    <x v="0"/>
    <x v="25"/>
    <x v="0"/>
    <s v="theater/plays"/>
    <x v="22"/>
    <x v="2235"/>
    <x v="1"/>
    <x v="6"/>
    <x v="3413"/>
    <x v="3402"/>
    <x v="0"/>
  </r>
  <r>
    <x v="3414"/>
    <x v="3412"/>
    <x v="3412"/>
    <n v="3000"/>
    <x v="2090"/>
    <x v="0"/>
    <s v="US"/>
    <x v="0"/>
    <x v="3403"/>
    <x v="3414"/>
    <x v="0"/>
    <x v="34"/>
    <x v="0"/>
    <s v="theater/plays"/>
    <x v="3"/>
    <x v="2366"/>
    <x v="1"/>
    <x v="6"/>
    <x v="3414"/>
    <x v="3403"/>
    <x v="0"/>
  </r>
  <r>
    <x v="3415"/>
    <x v="3413"/>
    <x v="3413"/>
    <n v="200"/>
    <x v="148"/>
    <x v="0"/>
    <s v="US"/>
    <x v="0"/>
    <x v="3404"/>
    <x v="3415"/>
    <x v="0"/>
    <x v="82"/>
    <x v="0"/>
    <s v="theater/plays"/>
    <x v="8"/>
    <x v="2367"/>
    <x v="1"/>
    <x v="6"/>
    <x v="3415"/>
    <x v="3404"/>
    <x v="0"/>
  </r>
  <r>
    <x v="3416"/>
    <x v="3414"/>
    <x v="3414"/>
    <n v="4000"/>
    <x v="2261"/>
    <x v="0"/>
    <s v="GB"/>
    <x v="1"/>
    <x v="3405"/>
    <x v="3416"/>
    <x v="0"/>
    <x v="209"/>
    <x v="0"/>
    <s v="theater/plays"/>
    <x v="28"/>
    <x v="2368"/>
    <x v="1"/>
    <x v="6"/>
    <x v="3416"/>
    <x v="3405"/>
    <x v="0"/>
  </r>
  <r>
    <x v="3417"/>
    <x v="3415"/>
    <x v="3415"/>
    <n v="1700"/>
    <x v="2262"/>
    <x v="0"/>
    <s v="US"/>
    <x v="0"/>
    <x v="3406"/>
    <x v="3417"/>
    <x v="0"/>
    <x v="43"/>
    <x v="0"/>
    <s v="theater/plays"/>
    <x v="8"/>
    <x v="841"/>
    <x v="1"/>
    <x v="6"/>
    <x v="3417"/>
    <x v="3406"/>
    <x v="0"/>
  </r>
  <r>
    <x v="3418"/>
    <x v="3416"/>
    <x v="3416"/>
    <n v="4000"/>
    <x v="2263"/>
    <x v="0"/>
    <s v="US"/>
    <x v="0"/>
    <x v="3407"/>
    <x v="3418"/>
    <x v="0"/>
    <x v="66"/>
    <x v="0"/>
    <s v="theater/plays"/>
    <x v="7"/>
    <x v="2369"/>
    <x v="1"/>
    <x v="6"/>
    <x v="3418"/>
    <x v="3407"/>
    <x v="0"/>
  </r>
  <r>
    <x v="3419"/>
    <x v="3417"/>
    <x v="3417"/>
    <n v="2750"/>
    <x v="2264"/>
    <x v="0"/>
    <s v="IE"/>
    <x v="3"/>
    <x v="3408"/>
    <x v="3419"/>
    <x v="0"/>
    <x v="67"/>
    <x v="0"/>
    <s v="theater/plays"/>
    <x v="13"/>
    <x v="2370"/>
    <x v="1"/>
    <x v="6"/>
    <x v="3419"/>
    <x v="3408"/>
    <x v="0"/>
  </r>
  <r>
    <x v="3420"/>
    <x v="3418"/>
    <x v="3418"/>
    <n v="700"/>
    <x v="2265"/>
    <x v="0"/>
    <s v="GB"/>
    <x v="1"/>
    <x v="3409"/>
    <x v="3420"/>
    <x v="0"/>
    <x v="69"/>
    <x v="0"/>
    <s v="theater/plays"/>
    <x v="178"/>
    <x v="2178"/>
    <x v="1"/>
    <x v="6"/>
    <x v="3420"/>
    <x v="3409"/>
    <x v="0"/>
  </r>
  <r>
    <x v="3421"/>
    <x v="3419"/>
    <x v="3419"/>
    <n v="10000"/>
    <x v="2266"/>
    <x v="0"/>
    <s v="US"/>
    <x v="0"/>
    <x v="3410"/>
    <x v="3421"/>
    <x v="0"/>
    <x v="15"/>
    <x v="0"/>
    <s v="theater/plays"/>
    <x v="7"/>
    <x v="2371"/>
    <x v="1"/>
    <x v="6"/>
    <x v="3421"/>
    <x v="3410"/>
    <x v="0"/>
  </r>
  <r>
    <x v="3422"/>
    <x v="3420"/>
    <x v="3420"/>
    <n v="3000"/>
    <x v="2267"/>
    <x v="0"/>
    <s v="GB"/>
    <x v="1"/>
    <x v="2232"/>
    <x v="3422"/>
    <x v="0"/>
    <x v="67"/>
    <x v="0"/>
    <s v="theater/plays"/>
    <x v="15"/>
    <x v="2372"/>
    <x v="1"/>
    <x v="6"/>
    <x v="3422"/>
    <x v="2232"/>
    <x v="0"/>
  </r>
  <r>
    <x v="3423"/>
    <x v="3421"/>
    <x v="3421"/>
    <n v="250"/>
    <x v="457"/>
    <x v="0"/>
    <s v="US"/>
    <x v="0"/>
    <x v="3411"/>
    <x v="3423"/>
    <x v="0"/>
    <x v="73"/>
    <x v="0"/>
    <s v="theater/plays"/>
    <x v="49"/>
    <x v="431"/>
    <x v="1"/>
    <x v="6"/>
    <x v="3423"/>
    <x v="3411"/>
    <x v="0"/>
  </r>
  <r>
    <x v="3424"/>
    <x v="3422"/>
    <x v="3422"/>
    <n v="6000"/>
    <x v="2268"/>
    <x v="0"/>
    <s v="US"/>
    <x v="0"/>
    <x v="3412"/>
    <x v="3424"/>
    <x v="0"/>
    <x v="88"/>
    <x v="0"/>
    <s v="theater/plays"/>
    <x v="3"/>
    <x v="2373"/>
    <x v="1"/>
    <x v="6"/>
    <x v="3424"/>
    <x v="3412"/>
    <x v="0"/>
  </r>
  <r>
    <x v="3425"/>
    <x v="3423"/>
    <x v="3423"/>
    <n v="30000"/>
    <x v="2269"/>
    <x v="0"/>
    <s v="US"/>
    <x v="0"/>
    <x v="3413"/>
    <x v="3425"/>
    <x v="0"/>
    <x v="201"/>
    <x v="0"/>
    <s v="theater/plays"/>
    <x v="33"/>
    <x v="2374"/>
    <x v="1"/>
    <x v="6"/>
    <x v="3425"/>
    <x v="3413"/>
    <x v="0"/>
  </r>
  <r>
    <x v="3426"/>
    <x v="3424"/>
    <x v="3424"/>
    <n v="3750"/>
    <x v="1959"/>
    <x v="0"/>
    <s v="US"/>
    <x v="0"/>
    <x v="3414"/>
    <x v="3426"/>
    <x v="0"/>
    <x v="45"/>
    <x v="0"/>
    <s v="theater/plays"/>
    <x v="29"/>
    <x v="2375"/>
    <x v="1"/>
    <x v="6"/>
    <x v="3426"/>
    <x v="3414"/>
    <x v="0"/>
  </r>
  <r>
    <x v="3427"/>
    <x v="3425"/>
    <x v="3425"/>
    <n v="1500"/>
    <x v="646"/>
    <x v="0"/>
    <s v="GB"/>
    <x v="1"/>
    <x v="3415"/>
    <x v="3427"/>
    <x v="0"/>
    <x v="60"/>
    <x v="0"/>
    <s v="theater/plays"/>
    <x v="8"/>
    <x v="246"/>
    <x v="1"/>
    <x v="6"/>
    <x v="3427"/>
    <x v="3415"/>
    <x v="0"/>
  </r>
  <r>
    <x v="3428"/>
    <x v="3426"/>
    <x v="3426"/>
    <n v="2000"/>
    <x v="910"/>
    <x v="0"/>
    <s v="GB"/>
    <x v="1"/>
    <x v="3416"/>
    <x v="3428"/>
    <x v="0"/>
    <x v="13"/>
    <x v="0"/>
    <s v="theater/plays"/>
    <x v="33"/>
    <x v="2376"/>
    <x v="1"/>
    <x v="6"/>
    <x v="3428"/>
    <x v="3416"/>
    <x v="0"/>
  </r>
  <r>
    <x v="3429"/>
    <x v="3427"/>
    <x v="3427"/>
    <n v="150"/>
    <x v="666"/>
    <x v="0"/>
    <s v="GB"/>
    <x v="1"/>
    <x v="3417"/>
    <x v="3429"/>
    <x v="0"/>
    <x v="8"/>
    <x v="0"/>
    <s v="theater/plays"/>
    <x v="22"/>
    <x v="1783"/>
    <x v="1"/>
    <x v="6"/>
    <x v="3429"/>
    <x v="3417"/>
    <x v="0"/>
  </r>
  <r>
    <x v="3430"/>
    <x v="3428"/>
    <x v="3428"/>
    <n v="2000"/>
    <x v="2270"/>
    <x v="0"/>
    <s v="GB"/>
    <x v="1"/>
    <x v="3418"/>
    <x v="3430"/>
    <x v="0"/>
    <x v="250"/>
    <x v="0"/>
    <s v="theater/plays"/>
    <x v="15"/>
    <x v="2377"/>
    <x v="1"/>
    <x v="6"/>
    <x v="3430"/>
    <x v="3418"/>
    <x v="0"/>
  </r>
  <r>
    <x v="3431"/>
    <x v="3429"/>
    <x v="3429"/>
    <n v="2000"/>
    <x v="41"/>
    <x v="0"/>
    <s v="US"/>
    <x v="0"/>
    <x v="3419"/>
    <x v="3431"/>
    <x v="0"/>
    <x v="64"/>
    <x v="0"/>
    <s v="theater/plays"/>
    <x v="8"/>
    <x v="2378"/>
    <x v="1"/>
    <x v="6"/>
    <x v="3431"/>
    <x v="3419"/>
    <x v="0"/>
  </r>
  <r>
    <x v="3432"/>
    <x v="3430"/>
    <x v="3430"/>
    <n v="2000"/>
    <x v="2271"/>
    <x v="0"/>
    <s v="US"/>
    <x v="0"/>
    <x v="3420"/>
    <x v="3432"/>
    <x v="0"/>
    <x v="288"/>
    <x v="0"/>
    <s v="theater/plays"/>
    <x v="5"/>
    <x v="2379"/>
    <x v="1"/>
    <x v="6"/>
    <x v="3432"/>
    <x v="3420"/>
    <x v="0"/>
  </r>
  <r>
    <x v="3433"/>
    <x v="3431"/>
    <x v="3431"/>
    <n v="9500"/>
    <x v="2272"/>
    <x v="0"/>
    <s v="US"/>
    <x v="0"/>
    <x v="3421"/>
    <x v="3433"/>
    <x v="0"/>
    <x v="26"/>
    <x v="0"/>
    <s v="theater/plays"/>
    <x v="8"/>
    <x v="2380"/>
    <x v="1"/>
    <x v="6"/>
    <x v="3433"/>
    <x v="3421"/>
    <x v="0"/>
  </r>
  <r>
    <x v="3434"/>
    <x v="3432"/>
    <x v="3432"/>
    <n v="10000"/>
    <x v="1285"/>
    <x v="0"/>
    <s v="US"/>
    <x v="0"/>
    <x v="3422"/>
    <x v="3434"/>
    <x v="0"/>
    <x v="129"/>
    <x v="0"/>
    <s v="theater/plays"/>
    <x v="6"/>
    <x v="2381"/>
    <x v="1"/>
    <x v="6"/>
    <x v="3434"/>
    <x v="3422"/>
    <x v="0"/>
  </r>
  <r>
    <x v="3435"/>
    <x v="3433"/>
    <x v="3433"/>
    <n v="1000"/>
    <x v="2273"/>
    <x v="0"/>
    <s v="US"/>
    <x v="0"/>
    <x v="3423"/>
    <x v="3435"/>
    <x v="0"/>
    <x v="10"/>
    <x v="0"/>
    <s v="theater/plays"/>
    <x v="20"/>
    <x v="2382"/>
    <x v="1"/>
    <x v="6"/>
    <x v="3435"/>
    <x v="3423"/>
    <x v="0"/>
  </r>
  <r>
    <x v="3436"/>
    <x v="3434"/>
    <x v="3434"/>
    <n v="5000"/>
    <x v="2274"/>
    <x v="0"/>
    <s v="US"/>
    <x v="0"/>
    <x v="3424"/>
    <x v="3436"/>
    <x v="0"/>
    <x v="77"/>
    <x v="0"/>
    <s v="theater/plays"/>
    <x v="6"/>
    <x v="2383"/>
    <x v="1"/>
    <x v="6"/>
    <x v="3436"/>
    <x v="3424"/>
    <x v="0"/>
  </r>
  <r>
    <x v="3437"/>
    <x v="3435"/>
    <x v="3435"/>
    <n v="3000"/>
    <x v="168"/>
    <x v="0"/>
    <s v="US"/>
    <x v="0"/>
    <x v="3425"/>
    <x v="3437"/>
    <x v="0"/>
    <x v="17"/>
    <x v="0"/>
    <s v="theater/plays"/>
    <x v="7"/>
    <x v="2384"/>
    <x v="1"/>
    <x v="6"/>
    <x v="3437"/>
    <x v="3425"/>
    <x v="0"/>
  </r>
  <r>
    <x v="3438"/>
    <x v="3436"/>
    <x v="3436"/>
    <n v="2500"/>
    <x v="2275"/>
    <x v="0"/>
    <s v="GB"/>
    <x v="1"/>
    <x v="3426"/>
    <x v="3438"/>
    <x v="0"/>
    <x v="25"/>
    <x v="0"/>
    <s v="theater/plays"/>
    <x v="3"/>
    <x v="2385"/>
    <x v="1"/>
    <x v="6"/>
    <x v="3438"/>
    <x v="3426"/>
    <x v="0"/>
  </r>
  <r>
    <x v="3439"/>
    <x v="3437"/>
    <x v="3437"/>
    <n v="1200"/>
    <x v="2276"/>
    <x v="0"/>
    <s v="US"/>
    <x v="0"/>
    <x v="3427"/>
    <x v="3439"/>
    <x v="0"/>
    <x v="59"/>
    <x v="0"/>
    <s v="theater/plays"/>
    <x v="165"/>
    <x v="2386"/>
    <x v="1"/>
    <x v="6"/>
    <x v="3439"/>
    <x v="3427"/>
    <x v="0"/>
  </r>
  <r>
    <x v="3440"/>
    <x v="3438"/>
    <x v="3438"/>
    <n v="5000"/>
    <x v="2277"/>
    <x v="0"/>
    <s v="US"/>
    <x v="0"/>
    <x v="3428"/>
    <x v="3440"/>
    <x v="0"/>
    <x v="141"/>
    <x v="0"/>
    <s v="theater/plays"/>
    <x v="2"/>
    <x v="1085"/>
    <x v="1"/>
    <x v="6"/>
    <x v="3440"/>
    <x v="3428"/>
    <x v="0"/>
  </r>
  <r>
    <x v="3441"/>
    <x v="3439"/>
    <x v="3439"/>
    <n v="2500"/>
    <x v="1644"/>
    <x v="0"/>
    <s v="US"/>
    <x v="0"/>
    <x v="3429"/>
    <x v="3441"/>
    <x v="0"/>
    <x v="68"/>
    <x v="0"/>
    <s v="theater/plays"/>
    <x v="33"/>
    <x v="2387"/>
    <x v="1"/>
    <x v="6"/>
    <x v="3441"/>
    <x v="3429"/>
    <x v="0"/>
  </r>
  <r>
    <x v="3442"/>
    <x v="3440"/>
    <x v="3440"/>
    <n v="250"/>
    <x v="156"/>
    <x v="0"/>
    <s v="US"/>
    <x v="0"/>
    <x v="3430"/>
    <x v="3442"/>
    <x v="0"/>
    <x v="22"/>
    <x v="0"/>
    <s v="theater/plays"/>
    <x v="8"/>
    <x v="672"/>
    <x v="1"/>
    <x v="6"/>
    <x v="3442"/>
    <x v="3430"/>
    <x v="0"/>
  </r>
  <r>
    <x v="3443"/>
    <x v="3441"/>
    <x v="3441"/>
    <n v="1000"/>
    <x v="2278"/>
    <x v="0"/>
    <s v="US"/>
    <x v="0"/>
    <x v="3431"/>
    <x v="3443"/>
    <x v="0"/>
    <x v="43"/>
    <x v="0"/>
    <s v="theater/plays"/>
    <x v="362"/>
    <x v="2388"/>
    <x v="1"/>
    <x v="6"/>
    <x v="3443"/>
    <x v="3431"/>
    <x v="0"/>
  </r>
  <r>
    <x v="3444"/>
    <x v="3442"/>
    <x v="3442"/>
    <n v="300"/>
    <x v="2279"/>
    <x v="0"/>
    <s v="AU"/>
    <x v="2"/>
    <x v="3432"/>
    <x v="3444"/>
    <x v="0"/>
    <x v="9"/>
    <x v="0"/>
    <s v="theater/plays"/>
    <x v="363"/>
    <x v="2389"/>
    <x v="1"/>
    <x v="6"/>
    <x v="3444"/>
    <x v="3432"/>
    <x v="0"/>
  </r>
  <r>
    <x v="3445"/>
    <x v="3443"/>
    <x v="3443"/>
    <n v="2000"/>
    <x v="41"/>
    <x v="0"/>
    <s v="GB"/>
    <x v="1"/>
    <x v="3433"/>
    <x v="3445"/>
    <x v="0"/>
    <x v="162"/>
    <x v="0"/>
    <s v="theater/plays"/>
    <x v="8"/>
    <x v="2390"/>
    <x v="1"/>
    <x v="6"/>
    <x v="3445"/>
    <x v="3433"/>
    <x v="0"/>
  </r>
  <r>
    <x v="3446"/>
    <x v="3444"/>
    <x v="3444"/>
    <n v="1000"/>
    <x v="876"/>
    <x v="0"/>
    <s v="GB"/>
    <x v="1"/>
    <x v="3434"/>
    <x v="3446"/>
    <x v="0"/>
    <x v="20"/>
    <x v="0"/>
    <s v="theater/plays"/>
    <x v="29"/>
    <x v="2391"/>
    <x v="1"/>
    <x v="6"/>
    <x v="3446"/>
    <x v="3434"/>
    <x v="0"/>
  </r>
  <r>
    <x v="3447"/>
    <x v="3445"/>
    <x v="3445"/>
    <n v="1000"/>
    <x v="2280"/>
    <x v="0"/>
    <s v="US"/>
    <x v="0"/>
    <x v="3435"/>
    <x v="3447"/>
    <x v="0"/>
    <x v="25"/>
    <x v="0"/>
    <s v="theater/plays"/>
    <x v="29"/>
    <x v="2392"/>
    <x v="1"/>
    <x v="6"/>
    <x v="3447"/>
    <x v="3435"/>
    <x v="0"/>
  </r>
  <r>
    <x v="3448"/>
    <x v="3446"/>
    <x v="3446"/>
    <n v="2100"/>
    <x v="2281"/>
    <x v="0"/>
    <s v="US"/>
    <x v="0"/>
    <x v="3436"/>
    <x v="3448"/>
    <x v="0"/>
    <x v="43"/>
    <x v="0"/>
    <s v="theater/plays"/>
    <x v="5"/>
    <x v="392"/>
    <x v="1"/>
    <x v="6"/>
    <x v="3448"/>
    <x v="3436"/>
    <x v="0"/>
  </r>
  <r>
    <x v="3449"/>
    <x v="3447"/>
    <x v="3447"/>
    <n v="800"/>
    <x v="2282"/>
    <x v="0"/>
    <s v="US"/>
    <x v="0"/>
    <x v="3437"/>
    <x v="3449"/>
    <x v="0"/>
    <x v="9"/>
    <x v="0"/>
    <s v="theater/plays"/>
    <x v="193"/>
    <x v="1922"/>
    <x v="1"/>
    <x v="6"/>
    <x v="3449"/>
    <x v="3437"/>
    <x v="0"/>
  </r>
  <r>
    <x v="3450"/>
    <x v="3448"/>
    <x v="3448"/>
    <n v="500"/>
    <x v="1158"/>
    <x v="0"/>
    <s v="GB"/>
    <x v="1"/>
    <x v="3438"/>
    <x v="3450"/>
    <x v="0"/>
    <x v="70"/>
    <x v="0"/>
    <s v="theater/plays"/>
    <x v="143"/>
    <x v="2393"/>
    <x v="1"/>
    <x v="6"/>
    <x v="3450"/>
    <x v="3438"/>
    <x v="0"/>
  </r>
  <r>
    <x v="3451"/>
    <x v="3449"/>
    <x v="3449"/>
    <n v="650"/>
    <x v="2283"/>
    <x v="0"/>
    <s v="US"/>
    <x v="0"/>
    <x v="3439"/>
    <x v="3451"/>
    <x v="0"/>
    <x v="38"/>
    <x v="0"/>
    <s v="theater/plays"/>
    <x v="7"/>
    <x v="2394"/>
    <x v="1"/>
    <x v="6"/>
    <x v="3451"/>
    <x v="3439"/>
    <x v="0"/>
  </r>
  <r>
    <x v="3452"/>
    <x v="3450"/>
    <x v="3450"/>
    <n v="1000"/>
    <x v="2284"/>
    <x v="0"/>
    <s v="US"/>
    <x v="0"/>
    <x v="3440"/>
    <x v="3452"/>
    <x v="0"/>
    <x v="77"/>
    <x v="0"/>
    <s v="theater/plays"/>
    <x v="42"/>
    <x v="2395"/>
    <x v="1"/>
    <x v="6"/>
    <x v="3452"/>
    <x v="3440"/>
    <x v="0"/>
  </r>
  <r>
    <x v="3453"/>
    <x v="3451"/>
    <x v="3451"/>
    <n v="300"/>
    <x v="2285"/>
    <x v="0"/>
    <s v="GB"/>
    <x v="1"/>
    <x v="3441"/>
    <x v="3453"/>
    <x v="0"/>
    <x v="25"/>
    <x v="0"/>
    <s v="theater/plays"/>
    <x v="30"/>
    <x v="440"/>
    <x v="1"/>
    <x v="6"/>
    <x v="3453"/>
    <x v="3441"/>
    <x v="0"/>
  </r>
  <r>
    <x v="3454"/>
    <x v="3452"/>
    <x v="3452"/>
    <n v="700"/>
    <x v="2286"/>
    <x v="0"/>
    <s v="GB"/>
    <x v="1"/>
    <x v="3442"/>
    <x v="3454"/>
    <x v="0"/>
    <x v="64"/>
    <x v="0"/>
    <s v="theater/plays"/>
    <x v="7"/>
    <x v="2396"/>
    <x v="1"/>
    <x v="6"/>
    <x v="3454"/>
    <x v="3442"/>
    <x v="0"/>
  </r>
  <r>
    <x v="3455"/>
    <x v="3453"/>
    <x v="3453"/>
    <n v="10000"/>
    <x v="2287"/>
    <x v="0"/>
    <s v="US"/>
    <x v="0"/>
    <x v="3443"/>
    <x v="3455"/>
    <x v="0"/>
    <x v="50"/>
    <x v="0"/>
    <s v="theater/plays"/>
    <x v="7"/>
    <x v="2397"/>
    <x v="1"/>
    <x v="6"/>
    <x v="3455"/>
    <x v="3443"/>
    <x v="0"/>
  </r>
  <r>
    <x v="3456"/>
    <x v="3454"/>
    <x v="3454"/>
    <n v="3000"/>
    <x v="2288"/>
    <x v="0"/>
    <s v="US"/>
    <x v="0"/>
    <x v="3444"/>
    <x v="3456"/>
    <x v="0"/>
    <x v="38"/>
    <x v="0"/>
    <s v="theater/plays"/>
    <x v="87"/>
    <x v="2398"/>
    <x v="1"/>
    <x v="6"/>
    <x v="3456"/>
    <x v="3444"/>
    <x v="0"/>
  </r>
  <r>
    <x v="3457"/>
    <x v="3455"/>
    <x v="3455"/>
    <n v="2000"/>
    <x v="2289"/>
    <x v="0"/>
    <s v="US"/>
    <x v="0"/>
    <x v="3445"/>
    <x v="3457"/>
    <x v="0"/>
    <x v="165"/>
    <x v="0"/>
    <s v="theater/plays"/>
    <x v="49"/>
    <x v="2399"/>
    <x v="1"/>
    <x v="6"/>
    <x v="3457"/>
    <x v="3445"/>
    <x v="0"/>
  </r>
  <r>
    <x v="3458"/>
    <x v="3456"/>
    <x v="3456"/>
    <n v="978"/>
    <x v="2290"/>
    <x v="0"/>
    <s v="US"/>
    <x v="0"/>
    <x v="3446"/>
    <x v="3458"/>
    <x v="0"/>
    <x v="74"/>
    <x v="0"/>
    <s v="theater/plays"/>
    <x v="39"/>
    <x v="2400"/>
    <x v="1"/>
    <x v="6"/>
    <x v="3458"/>
    <x v="3446"/>
    <x v="0"/>
  </r>
  <r>
    <x v="3459"/>
    <x v="3457"/>
    <x v="3457"/>
    <n v="500"/>
    <x v="2291"/>
    <x v="0"/>
    <s v="GB"/>
    <x v="1"/>
    <x v="3447"/>
    <x v="3459"/>
    <x v="0"/>
    <x v="17"/>
    <x v="0"/>
    <s v="theater/plays"/>
    <x v="9"/>
    <x v="2401"/>
    <x v="1"/>
    <x v="6"/>
    <x v="3459"/>
    <x v="3447"/>
    <x v="0"/>
  </r>
  <r>
    <x v="3460"/>
    <x v="3458"/>
    <x v="3458"/>
    <n v="500"/>
    <x v="2292"/>
    <x v="0"/>
    <s v="GB"/>
    <x v="1"/>
    <x v="3448"/>
    <x v="3460"/>
    <x v="0"/>
    <x v="10"/>
    <x v="0"/>
    <s v="theater/plays"/>
    <x v="364"/>
    <x v="73"/>
    <x v="1"/>
    <x v="6"/>
    <x v="3460"/>
    <x v="3448"/>
    <x v="0"/>
  </r>
  <r>
    <x v="3461"/>
    <x v="3459"/>
    <x v="3459"/>
    <n v="500"/>
    <x v="2293"/>
    <x v="0"/>
    <s v="US"/>
    <x v="0"/>
    <x v="3449"/>
    <x v="3461"/>
    <x v="0"/>
    <x v="8"/>
    <x v="0"/>
    <s v="theater/plays"/>
    <x v="86"/>
    <x v="2402"/>
    <x v="1"/>
    <x v="6"/>
    <x v="3461"/>
    <x v="3449"/>
    <x v="0"/>
  </r>
  <r>
    <x v="3462"/>
    <x v="3460"/>
    <x v="3460"/>
    <n v="250"/>
    <x v="2294"/>
    <x v="0"/>
    <s v="US"/>
    <x v="0"/>
    <x v="3450"/>
    <x v="3462"/>
    <x v="0"/>
    <x v="57"/>
    <x v="0"/>
    <s v="theater/plays"/>
    <x v="180"/>
    <x v="2403"/>
    <x v="1"/>
    <x v="6"/>
    <x v="3462"/>
    <x v="3450"/>
    <x v="0"/>
  </r>
  <r>
    <x v="3463"/>
    <x v="3461"/>
    <x v="3461"/>
    <n v="10000"/>
    <x v="2295"/>
    <x v="0"/>
    <s v="CA"/>
    <x v="5"/>
    <x v="3451"/>
    <x v="3463"/>
    <x v="0"/>
    <x v="229"/>
    <x v="0"/>
    <s v="theater/plays"/>
    <x v="33"/>
    <x v="2404"/>
    <x v="1"/>
    <x v="6"/>
    <x v="3463"/>
    <x v="3451"/>
    <x v="0"/>
  </r>
  <r>
    <x v="3464"/>
    <x v="3462"/>
    <x v="3462"/>
    <n v="5000"/>
    <x v="2296"/>
    <x v="0"/>
    <s v="US"/>
    <x v="0"/>
    <x v="3452"/>
    <x v="3464"/>
    <x v="0"/>
    <x v="251"/>
    <x v="0"/>
    <s v="theater/plays"/>
    <x v="21"/>
    <x v="2405"/>
    <x v="1"/>
    <x v="6"/>
    <x v="3464"/>
    <x v="3452"/>
    <x v="0"/>
  </r>
  <r>
    <x v="3465"/>
    <x v="3463"/>
    <x v="3463"/>
    <n v="2000"/>
    <x v="2169"/>
    <x v="0"/>
    <s v="GB"/>
    <x v="1"/>
    <x v="3453"/>
    <x v="3465"/>
    <x v="0"/>
    <x v="17"/>
    <x v="0"/>
    <s v="theater/plays"/>
    <x v="33"/>
    <x v="2406"/>
    <x v="1"/>
    <x v="6"/>
    <x v="3465"/>
    <x v="3453"/>
    <x v="0"/>
  </r>
  <r>
    <x v="3466"/>
    <x v="3464"/>
    <x v="3464"/>
    <n v="3500"/>
    <x v="2297"/>
    <x v="0"/>
    <s v="US"/>
    <x v="0"/>
    <x v="3454"/>
    <x v="3466"/>
    <x v="0"/>
    <x v="42"/>
    <x v="0"/>
    <s v="theater/plays"/>
    <x v="37"/>
    <x v="2407"/>
    <x v="1"/>
    <x v="6"/>
    <x v="3466"/>
    <x v="3454"/>
    <x v="0"/>
  </r>
  <r>
    <x v="3467"/>
    <x v="3465"/>
    <x v="3465"/>
    <n v="3000"/>
    <x v="168"/>
    <x v="0"/>
    <s v="US"/>
    <x v="0"/>
    <x v="3455"/>
    <x v="3467"/>
    <x v="0"/>
    <x v="5"/>
    <x v="0"/>
    <s v="theater/plays"/>
    <x v="7"/>
    <x v="890"/>
    <x v="1"/>
    <x v="6"/>
    <x v="3467"/>
    <x v="3455"/>
    <x v="0"/>
  </r>
  <r>
    <x v="3468"/>
    <x v="3466"/>
    <x v="3466"/>
    <n v="10000"/>
    <x v="2298"/>
    <x v="0"/>
    <s v="US"/>
    <x v="0"/>
    <x v="3456"/>
    <x v="3468"/>
    <x v="0"/>
    <x v="57"/>
    <x v="0"/>
    <s v="theater/plays"/>
    <x v="108"/>
    <x v="2408"/>
    <x v="1"/>
    <x v="6"/>
    <x v="3468"/>
    <x v="3456"/>
    <x v="0"/>
  </r>
  <r>
    <x v="3469"/>
    <x v="3467"/>
    <x v="3467"/>
    <n v="2800"/>
    <x v="2299"/>
    <x v="0"/>
    <s v="US"/>
    <x v="0"/>
    <x v="3457"/>
    <x v="3469"/>
    <x v="0"/>
    <x v="287"/>
    <x v="0"/>
    <s v="theater/plays"/>
    <x v="40"/>
    <x v="2000"/>
    <x v="1"/>
    <x v="6"/>
    <x v="3469"/>
    <x v="3457"/>
    <x v="0"/>
  </r>
  <r>
    <x v="3470"/>
    <x v="3468"/>
    <x v="3468"/>
    <n v="250"/>
    <x v="672"/>
    <x v="0"/>
    <s v="US"/>
    <x v="0"/>
    <x v="3458"/>
    <x v="3470"/>
    <x v="0"/>
    <x v="82"/>
    <x v="0"/>
    <s v="theater/plays"/>
    <x v="95"/>
    <x v="683"/>
    <x v="1"/>
    <x v="6"/>
    <x v="3470"/>
    <x v="3458"/>
    <x v="0"/>
  </r>
  <r>
    <x v="3471"/>
    <x v="3469"/>
    <x v="3469"/>
    <n v="500"/>
    <x v="2300"/>
    <x v="0"/>
    <s v="GB"/>
    <x v="1"/>
    <x v="3459"/>
    <x v="3471"/>
    <x v="0"/>
    <x v="209"/>
    <x v="0"/>
    <s v="theater/plays"/>
    <x v="205"/>
    <x v="1299"/>
    <x v="1"/>
    <x v="6"/>
    <x v="3471"/>
    <x v="3459"/>
    <x v="0"/>
  </r>
  <r>
    <x v="3472"/>
    <x v="3470"/>
    <x v="3470"/>
    <n v="2000"/>
    <x v="2301"/>
    <x v="0"/>
    <s v="US"/>
    <x v="0"/>
    <x v="3460"/>
    <x v="3472"/>
    <x v="0"/>
    <x v="23"/>
    <x v="0"/>
    <s v="theater/plays"/>
    <x v="21"/>
    <x v="2230"/>
    <x v="1"/>
    <x v="6"/>
    <x v="3472"/>
    <x v="3460"/>
    <x v="0"/>
  </r>
  <r>
    <x v="3473"/>
    <x v="3471"/>
    <x v="3471"/>
    <n v="4900"/>
    <x v="2302"/>
    <x v="0"/>
    <s v="US"/>
    <x v="0"/>
    <x v="3461"/>
    <x v="3473"/>
    <x v="0"/>
    <x v="51"/>
    <x v="0"/>
    <s v="theater/plays"/>
    <x v="8"/>
    <x v="2409"/>
    <x v="1"/>
    <x v="6"/>
    <x v="3473"/>
    <x v="3461"/>
    <x v="0"/>
  </r>
  <r>
    <x v="3474"/>
    <x v="3472"/>
    <x v="3472"/>
    <n v="2000"/>
    <x v="895"/>
    <x v="0"/>
    <s v="GB"/>
    <x v="1"/>
    <x v="3462"/>
    <x v="3474"/>
    <x v="0"/>
    <x v="70"/>
    <x v="0"/>
    <s v="theater/plays"/>
    <x v="7"/>
    <x v="2410"/>
    <x v="1"/>
    <x v="6"/>
    <x v="3474"/>
    <x v="3462"/>
    <x v="0"/>
  </r>
  <r>
    <x v="3475"/>
    <x v="3473"/>
    <x v="3473"/>
    <n v="300"/>
    <x v="2303"/>
    <x v="0"/>
    <s v="GB"/>
    <x v="1"/>
    <x v="3463"/>
    <x v="3475"/>
    <x v="0"/>
    <x v="57"/>
    <x v="0"/>
    <s v="theater/plays"/>
    <x v="40"/>
    <x v="135"/>
    <x v="1"/>
    <x v="6"/>
    <x v="3475"/>
    <x v="3463"/>
    <x v="0"/>
  </r>
  <r>
    <x v="3476"/>
    <x v="3474"/>
    <x v="3474"/>
    <n v="300"/>
    <x v="2304"/>
    <x v="0"/>
    <s v="US"/>
    <x v="0"/>
    <x v="3464"/>
    <x v="3476"/>
    <x v="0"/>
    <x v="79"/>
    <x v="0"/>
    <s v="theater/plays"/>
    <x v="3"/>
    <x v="364"/>
    <x v="1"/>
    <x v="6"/>
    <x v="3476"/>
    <x v="3464"/>
    <x v="0"/>
  </r>
  <r>
    <x v="3477"/>
    <x v="3475"/>
    <x v="3475"/>
    <n v="1800"/>
    <x v="857"/>
    <x v="0"/>
    <s v="US"/>
    <x v="0"/>
    <x v="3465"/>
    <x v="3477"/>
    <x v="0"/>
    <x v="70"/>
    <x v="0"/>
    <s v="theater/plays"/>
    <x v="41"/>
    <x v="2411"/>
    <x v="1"/>
    <x v="6"/>
    <x v="3477"/>
    <x v="3465"/>
    <x v="0"/>
  </r>
  <r>
    <x v="3478"/>
    <x v="3476"/>
    <x v="3476"/>
    <n v="2000"/>
    <x v="2305"/>
    <x v="0"/>
    <s v="US"/>
    <x v="0"/>
    <x v="3466"/>
    <x v="3478"/>
    <x v="0"/>
    <x v="7"/>
    <x v="0"/>
    <s v="theater/plays"/>
    <x v="40"/>
    <x v="2412"/>
    <x v="1"/>
    <x v="6"/>
    <x v="3478"/>
    <x v="3466"/>
    <x v="0"/>
  </r>
  <r>
    <x v="3479"/>
    <x v="3477"/>
    <x v="3477"/>
    <n v="1500"/>
    <x v="2306"/>
    <x v="0"/>
    <s v="GB"/>
    <x v="1"/>
    <x v="3467"/>
    <x v="3479"/>
    <x v="0"/>
    <x v="66"/>
    <x v="0"/>
    <s v="theater/plays"/>
    <x v="30"/>
    <x v="2413"/>
    <x v="1"/>
    <x v="6"/>
    <x v="3479"/>
    <x v="3467"/>
    <x v="0"/>
  </r>
  <r>
    <x v="3480"/>
    <x v="3478"/>
    <x v="3478"/>
    <n v="1500"/>
    <x v="2307"/>
    <x v="0"/>
    <s v="US"/>
    <x v="0"/>
    <x v="3468"/>
    <x v="3480"/>
    <x v="0"/>
    <x v="62"/>
    <x v="0"/>
    <s v="theater/plays"/>
    <x v="1"/>
    <x v="2414"/>
    <x v="1"/>
    <x v="6"/>
    <x v="3480"/>
    <x v="3468"/>
    <x v="0"/>
  </r>
  <r>
    <x v="3481"/>
    <x v="3479"/>
    <x v="3479"/>
    <n v="10000"/>
    <x v="2308"/>
    <x v="0"/>
    <s v="AU"/>
    <x v="2"/>
    <x v="3469"/>
    <x v="3481"/>
    <x v="0"/>
    <x v="195"/>
    <x v="0"/>
    <s v="theater/plays"/>
    <x v="17"/>
    <x v="2415"/>
    <x v="1"/>
    <x v="6"/>
    <x v="3481"/>
    <x v="3469"/>
    <x v="0"/>
  </r>
  <r>
    <x v="3482"/>
    <x v="3480"/>
    <x v="3480"/>
    <n v="3000"/>
    <x v="2309"/>
    <x v="0"/>
    <s v="GB"/>
    <x v="1"/>
    <x v="3470"/>
    <x v="3482"/>
    <x v="0"/>
    <x v="144"/>
    <x v="0"/>
    <s v="theater/plays"/>
    <x v="178"/>
    <x v="366"/>
    <x v="1"/>
    <x v="6"/>
    <x v="3482"/>
    <x v="3470"/>
    <x v="0"/>
  </r>
  <r>
    <x v="3483"/>
    <x v="3481"/>
    <x v="3481"/>
    <n v="3350"/>
    <x v="2310"/>
    <x v="0"/>
    <s v="US"/>
    <x v="0"/>
    <x v="3471"/>
    <x v="3483"/>
    <x v="0"/>
    <x v="182"/>
    <x v="0"/>
    <s v="theater/plays"/>
    <x v="12"/>
    <x v="2376"/>
    <x v="1"/>
    <x v="6"/>
    <x v="3483"/>
    <x v="3471"/>
    <x v="0"/>
  </r>
  <r>
    <x v="3484"/>
    <x v="3482"/>
    <x v="3482"/>
    <n v="2500"/>
    <x v="2311"/>
    <x v="0"/>
    <s v="US"/>
    <x v="0"/>
    <x v="3472"/>
    <x v="3484"/>
    <x v="0"/>
    <x v="34"/>
    <x v="0"/>
    <s v="theater/plays"/>
    <x v="35"/>
    <x v="2416"/>
    <x v="1"/>
    <x v="6"/>
    <x v="3484"/>
    <x v="3472"/>
    <x v="0"/>
  </r>
  <r>
    <x v="3485"/>
    <x v="3483"/>
    <x v="3483"/>
    <n v="1650"/>
    <x v="1827"/>
    <x v="0"/>
    <s v="US"/>
    <x v="0"/>
    <x v="3473"/>
    <x v="3485"/>
    <x v="0"/>
    <x v="209"/>
    <x v="0"/>
    <s v="theater/plays"/>
    <x v="7"/>
    <x v="2281"/>
    <x v="1"/>
    <x v="6"/>
    <x v="3485"/>
    <x v="3473"/>
    <x v="0"/>
  </r>
  <r>
    <x v="3486"/>
    <x v="3484"/>
    <x v="3484"/>
    <n v="3000"/>
    <x v="2312"/>
    <x v="0"/>
    <s v="US"/>
    <x v="0"/>
    <x v="3474"/>
    <x v="3486"/>
    <x v="0"/>
    <x v="66"/>
    <x v="0"/>
    <s v="theater/plays"/>
    <x v="19"/>
    <x v="2417"/>
    <x v="1"/>
    <x v="6"/>
    <x v="3486"/>
    <x v="3474"/>
    <x v="0"/>
  </r>
  <r>
    <x v="3487"/>
    <x v="3485"/>
    <x v="3485"/>
    <n v="2000"/>
    <x v="948"/>
    <x v="0"/>
    <s v="GB"/>
    <x v="1"/>
    <x v="3475"/>
    <x v="3487"/>
    <x v="0"/>
    <x v="36"/>
    <x v="0"/>
    <s v="theater/plays"/>
    <x v="30"/>
    <x v="2418"/>
    <x v="1"/>
    <x v="6"/>
    <x v="3487"/>
    <x v="3475"/>
    <x v="0"/>
  </r>
  <r>
    <x v="3488"/>
    <x v="3486"/>
    <x v="3486"/>
    <n v="3000"/>
    <x v="2313"/>
    <x v="0"/>
    <s v="US"/>
    <x v="0"/>
    <x v="3476"/>
    <x v="3488"/>
    <x v="0"/>
    <x v="60"/>
    <x v="0"/>
    <s v="theater/plays"/>
    <x v="10"/>
    <x v="2419"/>
    <x v="1"/>
    <x v="6"/>
    <x v="3488"/>
    <x v="3476"/>
    <x v="0"/>
  </r>
  <r>
    <x v="3489"/>
    <x v="3487"/>
    <x v="3487"/>
    <n v="5000"/>
    <x v="2314"/>
    <x v="0"/>
    <s v="GB"/>
    <x v="1"/>
    <x v="3477"/>
    <x v="3489"/>
    <x v="0"/>
    <x v="250"/>
    <x v="0"/>
    <s v="theater/plays"/>
    <x v="40"/>
    <x v="91"/>
    <x v="1"/>
    <x v="6"/>
    <x v="3489"/>
    <x v="3477"/>
    <x v="0"/>
  </r>
  <r>
    <x v="3490"/>
    <x v="3488"/>
    <x v="3488"/>
    <n v="1000"/>
    <x v="2315"/>
    <x v="0"/>
    <s v="US"/>
    <x v="0"/>
    <x v="3478"/>
    <x v="3490"/>
    <x v="0"/>
    <x v="74"/>
    <x v="0"/>
    <s v="theater/plays"/>
    <x v="30"/>
    <x v="1604"/>
    <x v="1"/>
    <x v="6"/>
    <x v="3490"/>
    <x v="3478"/>
    <x v="0"/>
  </r>
  <r>
    <x v="3491"/>
    <x v="3489"/>
    <x v="3489"/>
    <n v="500"/>
    <x v="2316"/>
    <x v="0"/>
    <s v="US"/>
    <x v="0"/>
    <x v="3479"/>
    <x v="3491"/>
    <x v="0"/>
    <x v="73"/>
    <x v="0"/>
    <s v="theater/plays"/>
    <x v="137"/>
    <x v="2420"/>
    <x v="1"/>
    <x v="6"/>
    <x v="3491"/>
    <x v="3479"/>
    <x v="0"/>
  </r>
  <r>
    <x v="3492"/>
    <x v="3490"/>
    <x v="3490"/>
    <n v="3800"/>
    <x v="2317"/>
    <x v="0"/>
    <s v="US"/>
    <x v="0"/>
    <x v="3480"/>
    <x v="3492"/>
    <x v="0"/>
    <x v="2"/>
    <x v="0"/>
    <s v="theater/plays"/>
    <x v="2"/>
    <x v="2421"/>
    <x v="1"/>
    <x v="6"/>
    <x v="3492"/>
    <x v="3480"/>
    <x v="0"/>
  </r>
  <r>
    <x v="3493"/>
    <x v="3491"/>
    <x v="3491"/>
    <n v="1500"/>
    <x v="646"/>
    <x v="0"/>
    <s v="US"/>
    <x v="0"/>
    <x v="3481"/>
    <x v="3493"/>
    <x v="0"/>
    <x v="60"/>
    <x v="0"/>
    <s v="theater/plays"/>
    <x v="8"/>
    <x v="246"/>
    <x v="1"/>
    <x v="6"/>
    <x v="3493"/>
    <x v="3481"/>
    <x v="0"/>
  </r>
  <r>
    <x v="3494"/>
    <x v="3492"/>
    <x v="3492"/>
    <n v="400"/>
    <x v="402"/>
    <x v="0"/>
    <s v="US"/>
    <x v="0"/>
    <x v="3482"/>
    <x v="3494"/>
    <x v="0"/>
    <x v="62"/>
    <x v="0"/>
    <s v="theater/plays"/>
    <x v="8"/>
    <x v="2422"/>
    <x v="1"/>
    <x v="6"/>
    <x v="3494"/>
    <x v="3482"/>
    <x v="0"/>
  </r>
  <r>
    <x v="3495"/>
    <x v="3493"/>
    <x v="3493"/>
    <n v="5000"/>
    <x v="2318"/>
    <x v="0"/>
    <s v="CA"/>
    <x v="5"/>
    <x v="3483"/>
    <x v="3495"/>
    <x v="0"/>
    <x v="250"/>
    <x v="0"/>
    <s v="theater/plays"/>
    <x v="13"/>
    <x v="797"/>
    <x v="1"/>
    <x v="6"/>
    <x v="3495"/>
    <x v="3483"/>
    <x v="0"/>
  </r>
  <r>
    <x v="3496"/>
    <x v="3494"/>
    <x v="3494"/>
    <n v="3000"/>
    <x v="2319"/>
    <x v="0"/>
    <s v="US"/>
    <x v="0"/>
    <x v="3484"/>
    <x v="3496"/>
    <x v="0"/>
    <x v="76"/>
    <x v="0"/>
    <s v="theater/plays"/>
    <x v="39"/>
    <x v="2423"/>
    <x v="1"/>
    <x v="6"/>
    <x v="3496"/>
    <x v="3484"/>
    <x v="0"/>
  </r>
  <r>
    <x v="3497"/>
    <x v="3495"/>
    <x v="3495"/>
    <n v="1551"/>
    <x v="472"/>
    <x v="0"/>
    <s v="US"/>
    <x v="0"/>
    <x v="3485"/>
    <x v="3497"/>
    <x v="0"/>
    <x v="72"/>
    <x v="0"/>
    <s v="theater/plays"/>
    <x v="15"/>
    <x v="2424"/>
    <x v="1"/>
    <x v="6"/>
    <x v="3497"/>
    <x v="3485"/>
    <x v="0"/>
  </r>
  <r>
    <x v="3498"/>
    <x v="3496"/>
    <x v="3496"/>
    <n v="1650"/>
    <x v="2320"/>
    <x v="0"/>
    <s v="CA"/>
    <x v="5"/>
    <x v="3486"/>
    <x v="3498"/>
    <x v="0"/>
    <x v="288"/>
    <x v="0"/>
    <s v="theater/plays"/>
    <x v="21"/>
    <x v="2425"/>
    <x v="1"/>
    <x v="6"/>
    <x v="3498"/>
    <x v="3486"/>
    <x v="0"/>
  </r>
  <r>
    <x v="3499"/>
    <x v="3497"/>
    <x v="3497"/>
    <n v="2000"/>
    <x v="2321"/>
    <x v="0"/>
    <s v="US"/>
    <x v="0"/>
    <x v="3487"/>
    <x v="3499"/>
    <x v="0"/>
    <x v="2"/>
    <x v="0"/>
    <s v="theater/plays"/>
    <x v="6"/>
    <x v="2426"/>
    <x v="1"/>
    <x v="6"/>
    <x v="3499"/>
    <x v="3487"/>
    <x v="0"/>
  </r>
  <r>
    <x v="3500"/>
    <x v="3498"/>
    <x v="3498"/>
    <n v="1000"/>
    <x v="2322"/>
    <x v="0"/>
    <s v="US"/>
    <x v="0"/>
    <x v="3488"/>
    <x v="3500"/>
    <x v="0"/>
    <x v="288"/>
    <x v="0"/>
    <s v="theater/plays"/>
    <x v="6"/>
    <x v="2427"/>
    <x v="1"/>
    <x v="6"/>
    <x v="3500"/>
    <x v="3488"/>
    <x v="0"/>
  </r>
  <r>
    <x v="3501"/>
    <x v="3499"/>
    <x v="3499"/>
    <n v="1500"/>
    <x v="17"/>
    <x v="0"/>
    <s v="GB"/>
    <x v="1"/>
    <x v="3489"/>
    <x v="3501"/>
    <x v="0"/>
    <x v="288"/>
    <x v="0"/>
    <s v="theater/plays"/>
    <x v="7"/>
    <x v="2428"/>
    <x v="1"/>
    <x v="6"/>
    <x v="3501"/>
    <x v="3489"/>
    <x v="0"/>
  </r>
  <r>
    <x v="3502"/>
    <x v="3500"/>
    <x v="3500"/>
    <n v="4000"/>
    <x v="2323"/>
    <x v="0"/>
    <s v="US"/>
    <x v="0"/>
    <x v="3490"/>
    <x v="3502"/>
    <x v="0"/>
    <x v="162"/>
    <x v="0"/>
    <s v="theater/plays"/>
    <x v="2"/>
    <x v="2429"/>
    <x v="1"/>
    <x v="6"/>
    <x v="3502"/>
    <x v="3490"/>
    <x v="0"/>
  </r>
  <r>
    <x v="3503"/>
    <x v="3501"/>
    <x v="3501"/>
    <n v="2500"/>
    <x v="2324"/>
    <x v="0"/>
    <s v="GB"/>
    <x v="1"/>
    <x v="3491"/>
    <x v="3503"/>
    <x v="0"/>
    <x v="44"/>
    <x v="0"/>
    <s v="theater/plays"/>
    <x v="29"/>
    <x v="2430"/>
    <x v="1"/>
    <x v="6"/>
    <x v="3503"/>
    <x v="3491"/>
    <x v="0"/>
  </r>
  <r>
    <x v="3504"/>
    <x v="3502"/>
    <x v="3502"/>
    <n v="1000"/>
    <x v="325"/>
    <x v="0"/>
    <s v="US"/>
    <x v="0"/>
    <x v="3492"/>
    <x v="3504"/>
    <x v="0"/>
    <x v="22"/>
    <x v="0"/>
    <s v="theater/plays"/>
    <x v="8"/>
    <x v="178"/>
    <x v="1"/>
    <x v="6"/>
    <x v="3504"/>
    <x v="3492"/>
    <x v="0"/>
  </r>
  <r>
    <x v="3505"/>
    <x v="3503"/>
    <x v="3503"/>
    <n v="2500"/>
    <x v="2325"/>
    <x v="0"/>
    <s v="US"/>
    <x v="0"/>
    <x v="3493"/>
    <x v="3505"/>
    <x v="0"/>
    <x v="70"/>
    <x v="0"/>
    <s v="theater/plays"/>
    <x v="3"/>
    <x v="2431"/>
    <x v="1"/>
    <x v="6"/>
    <x v="3505"/>
    <x v="3493"/>
    <x v="0"/>
  </r>
  <r>
    <x v="3506"/>
    <x v="3504"/>
    <x v="3504"/>
    <n v="3000"/>
    <x v="631"/>
    <x v="0"/>
    <s v="US"/>
    <x v="0"/>
    <x v="3494"/>
    <x v="3506"/>
    <x v="0"/>
    <x v="60"/>
    <x v="0"/>
    <s v="theater/plays"/>
    <x v="21"/>
    <x v="2432"/>
    <x v="1"/>
    <x v="6"/>
    <x v="3506"/>
    <x v="3494"/>
    <x v="0"/>
  </r>
  <r>
    <x v="3507"/>
    <x v="3505"/>
    <x v="3505"/>
    <n v="10000"/>
    <x v="2326"/>
    <x v="0"/>
    <s v="US"/>
    <x v="0"/>
    <x v="3495"/>
    <x v="3507"/>
    <x v="0"/>
    <x v="250"/>
    <x v="0"/>
    <s v="theater/plays"/>
    <x v="3"/>
    <x v="1716"/>
    <x v="1"/>
    <x v="6"/>
    <x v="3507"/>
    <x v="3495"/>
    <x v="0"/>
  </r>
  <r>
    <x v="3508"/>
    <x v="3506"/>
    <x v="3506"/>
    <n v="100"/>
    <x v="147"/>
    <x v="0"/>
    <s v="GB"/>
    <x v="1"/>
    <x v="3496"/>
    <x v="3508"/>
    <x v="0"/>
    <x v="41"/>
    <x v="0"/>
    <s v="theater/plays"/>
    <x v="144"/>
    <x v="1028"/>
    <x v="1"/>
    <x v="6"/>
    <x v="3508"/>
    <x v="3496"/>
    <x v="0"/>
  </r>
  <r>
    <x v="3509"/>
    <x v="3507"/>
    <x v="3507"/>
    <n v="3000"/>
    <x v="2327"/>
    <x v="0"/>
    <s v="US"/>
    <x v="0"/>
    <x v="3497"/>
    <x v="3509"/>
    <x v="0"/>
    <x v="51"/>
    <x v="0"/>
    <s v="theater/plays"/>
    <x v="6"/>
    <x v="2433"/>
    <x v="1"/>
    <x v="6"/>
    <x v="3509"/>
    <x v="3497"/>
    <x v="0"/>
  </r>
  <r>
    <x v="3510"/>
    <x v="3508"/>
    <x v="3508"/>
    <n v="900"/>
    <x v="1217"/>
    <x v="0"/>
    <s v="US"/>
    <x v="0"/>
    <x v="3498"/>
    <x v="3510"/>
    <x v="0"/>
    <x v="41"/>
    <x v="0"/>
    <s v="theater/plays"/>
    <x v="7"/>
    <x v="2434"/>
    <x v="1"/>
    <x v="6"/>
    <x v="3510"/>
    <x v="3498"/>
    <x v="0"/>
  </r>
  <r>
    <x v="3511"/>
    <x v="3509"/>
    <x v="3509"/>
    <n v="1500"/>
    <x v="2328"/>
    <x v="0"/>
    <s v="GB"/>
    <x v="1"/>
    <x v="3499"/>
    <x v="3511"/>
    <x v="0"/>
    <x v="10"/>
    <x v="0"/>
    <s v="theater/plays"/>
    <x v="7"/>
    <x v="2435"/>
    <x v="1"/>
    <x v="6"/>
    <x v="3511"/>
    <x v="3499"/>
    <x v="0"/>
  </r>
  <r>
    <x v="3512"/>
    <x v="3510"/>
    <x v="3510"/>
    <n v="1000"/>
    <x v="325"/>
    <x v="0"/>
    <s v="GB"/>
    <x v="1"/>
    <x v="3500"/>
    <x v="3512"/>
    <x v="0"/>
    <x v="57"/>
    <x v="0"/>
    <s v="theater/plays"/>
    <x v="8"/>
    <x v="2436"/>
    <x v="1"/>
    <x v="6"/>
    <x v="3512"/>
    <x v="3500"/>
    <x v="0"/>
  </r>
  <r>
    <x v="3513"/>
    <x v="3511"/>
    <x v="3511"/>
    <n v="2800"/>
    <x v="2153"/>
    <x v="0"/>
    <s v="US"/>
    <x v="0"/>
    <x v="3501"/>
    <x v="3513"/>
    <x v="0"/>
    <x v="34"/>
    <x v="0"/>
    <s v="theater/plays"/>
    <x v="90"/>
    <x v="2437"/>
    <x v="1"/>
    <x v="6"/>
    <x v="3513"/>
    <x v="3501"/>
    <x v="0"/>
  </r>
  <r>
    <x v="3514"/>
    <x v="3512"/>
    <x v="3512"/>
    <n v="500"/>
    <x v="1100"/>
    <x v="0"/>
    <s v="US"/>
    <x v="0"/>
    <x v="3502"/>
    <x v="3514"/>
    <x v="0"/>
    <x v="73"/>
    <x v="0"/>
    <s v="theater/plays"/>
    <x v="5"/>
    <x v="687"/>
    <x v="1"/>
    <x v="6"/>
    <x v="3514"/>
    <x v="3502"/>
    <x v="0"/>
  </r>
  <r>
    <x v="3515"/>
    <x v="3513"/>
    <x v="3513"/>
    <n v="3000"/>
    <x v="2329"/>
    <x v="0"/>
    <s v="US"/>
    <x v="0"/>
    <x v="3503"/>
    <x v="3515"/>
    <x v="0"/>
    <x v="67"/>
    <x v="0"/>
    <s v="theater/plays"/>
    <x v="33"/>
    <x v="2438"/>
    <x v="1"/>
    <x v="6"/>
    <x v="3515"/>
    <x v="3503"/>
    <x v="0"/>
  </r>
  <r>
    <x v="3516"/>
    <x v="3514"/>
    <x v="3514"/>
    <n v="2500"/>
    <x v="911"/>
    <x v="0"/>
    <s v="US"/>
    <x v="0"/>
    <x v="3504"/>
    <x v="3516"/>
    <x v="0"/>
    <x v="202"/>
    <x v="0"/>
    <s v="theater/plays"/>
    <x v="8"/>
    <x v="2439"/>
    <x v="1"/>
    <x v="6"/>
    <x v="3516"/>
    <x v="3504"/>
    <x v="0"/>
  </r>
  <r>
    <x v="3517"/>
    <x v="3515"/>
    <x v="3515"/>
    <n v="4000"/>
    <x v="417"/>
    <x v="0"/>
    <s v="GB"/>
    <x v="1"/>
    <x v="3505"/>
    <x v="3517"/>
    <x v="0"/>
    <x v="62"/>
    <x v="0"/>
    <s v="theater/plays"/>
    <x v="8"/>
    <x v="2440"/>
    <x v="1"/>
    <x v="6"/>
    <x v="3517"/>
    <x v="3505"/>
    <x v="0"/>
  </r>
  <r>
    <x v="3518"/>
    <x v="3516"/>
    <x v="3516"/>
    <n v="1500"/>
    <x v="2330"/>
    <x v="0"/>
    <s v="US"/>
    <x v="0"/>
    <x v="3506"/>
    <x v="3518"/>
    <x v="0"/>
    <x v="51"/>
    <x v="0"/>
    <s v="theater/plays"/>
    <x v="5"/>
    <x v="2441"/>
    <x v="1"/>
    <x v="6"/>
    <x v="3518"/>
    <x v="3506"/>
    <x v="0"/>
  </r>
  <r>
    <x v="3519"/>
    <x v="3517"/>
    <x v="3517"/>
    <n v="2000"/>
    <x v="40"/>
    <x v="0"/>
    <s v="GB"/>
    <x v="1"/>
    <x v="3507"/>
    <x v="3519"/>
    <x v="0"/>
    <x v="33"/>
    <x v="0"/>
    <s v="theater/plays"/>
    <x v="7"/>
    <x v="2442"/>
    <x v="1"/>
    <x v="6"/>
    <x v="3519"/>
    <x v="3507"/>
    <x v="0"/>
  </r>
  <r>
    <x v="3520"/>
    <x v="3518"/>
    <x v="3518"/>
    <n v="2000"/>
    <x v="1132"/>
    <x v="0"/>
    <s v="GB"/>
    <x v="1"/>
    <x v="3508"/>
    <x v="3520"/>
    <x v="0"/>
    <x v="64"/>
    <x v="0"/>
    <s v="theater/plays"/>
    <x v="7"/>
    <x v="2443"/>
    <x v="1"/>
    <x v="6"/>
    <x v="3520"/>
    <x v="3508"/>
    <x v="0"/>
  </r>
  <r>
    <x v="3521"/>
    <x v="3519"/>
    <x v="3519"/>
    <n v="350"/>
    <x v="2331"/>
    <x v="0"/>
    <s v="US"/>
    <x v="0"/>
    <x v="3509"/>
    <x v="3521"/>
    <x v="0"/>
    <x v="62"/>
    <x v="0"/>
    <s v="theater/plays"/>
    <x v="312"/>
    <x v="1300"/>
    <x v="1"/>
    <x v="6"/>
    <x v="3521"/>
    <x v="3509"/>
    <x v="0"/>
  </r>
  <r>
    <x v="3522"/>
    <x v="3520"/>
    <x v="3520"/>
    <n v="1395"/>
    <x v="1174"/>
    <x v="0"/>
    <s v="GB"/>
    <x v="1"/>
    <x v="3510"/>
    <x v="3522"/>
    <x v="0"/>
    <x v="69"/>
    <x v="0"/>
    <s v="theater/plays"/>
    <x v="8"/>
    <x v="2444"/>
    <x v="1"/>
    <x v="6"/>
    <x v="3522"/>
    <x v="3510"/>
    <x v="0"/>
  </r>
  <r>
    <x v="3523"/>
    <x v="3521"/>
    <x v="3521"/>
    <n v="4000"/>
    <x v="2332"/>
    <x v="0"/>
    <s v="GB"/>
    <x v="1"/>
    <x v="3511"/>
    <x v="3523"/>
    <x v="0"/>
    <x v="144"/>
    <x v="0"/>
    <s v="theater/plays"/>
    <x v="35"/>
    <x v="2445"/>
    <x v="1"/>
    <x v="6"/>
    <x v="3523"/>
    <x v="3511"/>
    <x v="0"/>
  </r>
  <r>
    <x v="3524"/>
    <x v="3522"/>
    <x v="3522"/>
    <n v="10000"/>
    <x v="2333"/>
    <x v="0"/>
    <s v="US"/>
    <x v="0"/>
    <x v="3512"/>
    <x v="3524"/>
    <x v="0"/>
    <x v="142"/>
    <x v="0"/>
    <s v="theater/plays"/>
    <x v="21"/>
    <x v="2446"/>
    <x v="1"/>
    <x v="6"/>
    <x v="3524"/>
    <x v="3512"/>
    <x v="0"/>
  </r>
  <r>
    <x v="3525"/>
    <x v="3523"/>
    <x v="3523"/>
    <n v="500"/>
    <x v="798"/>
    <x v="0"/>
    <s v="US"/>
    <x v="0"/>
    <x v="3453"/>
    <x v="3525"/>
    <x v="0"/>
    <x v="63"/>
    <x v="0"/>
    <s v="theater/plays"/>
    <x v="6"/>
    <x v="2447"/>
    <x v="1"/>
    <x v="6"/>
    <x v="3525"/>
    <x v="3453"/>
    <x v="0"/>
  </r>
  <r>
    <x v="3526"/>
    <x v="3524"/>
    <x v="3524"/>
    <n v="3300"/>
    <x v="2334"/>
    <x v="0"/>
    <s v="US"/>
    <x v="0"/>
    <x v="3513"/>
    <x v="3526"/>
    <x v="0"/>
    <x v="69"/>
    <x v="0"/>
    <s v="theater/plays"/>
    <x v="21"/>
    <x v="2448"/>
    <x v="1"/>
    <x v="6"/>
    <x v="3526"/>
    <x v="3513"/>
    <x v="0"/>
  </r>
  <r>
    <x v="3527"/>
    <x v="3525"/>
    <x v="3525"/>
    <n v="6000"/>
    <x v="2335"/>
    <x v="0"/>
    <s v="US"/>
    <x v="0"/>
    <x v="3514"/>
    <x v="3527"/>
    <x v="0"/>
    <x v="48"/>
    <x v="0"/>
    <s v="theater/plays"/>
    <x v="16"/>
    <x v="2010"/>
    <x v="1"/>
    <x v="6"/>
    <x v="3527"/>
    <x v="3514"/>
    <x v="0"/>
  </r>
  <r>
    <x v="3528"/>
    <x v="3526"/>
    <x v="3526"/>
    <n v="1650"/>
    <x v="2336"/>
    <x v="0"/>
    <s v="GB"/>
    <x v="1"/>
    <x v="3515"/>
    <x v="3528"/>
    <x v="0"/>
    <x v="77"/>
    <x v="0"/>
    <s v="theater/plays"/>
    <x v="7"/>
    <x v="2449"/>
    <x v="1"/>
    <x v="6"/>
    <x v="3528"/>
    <x v="3515"/>
    <x v="0"/>
  </r>
  <r>
    <x v="3529"/>
    <x v="3527"/>
    <x v="3527"/>
    <n v="500"/>
    <x v="2337"/>
    <x v="0"/>
    <s v="US"/>
    <x v="0"/>
    <x v="3516"/>
    <x v="3529"/>
    <x v="0"/>
    <x v="59"/>
    <x v="0"/>
    <s v="theater/plays"/>
    <x v="88"/>
    <x v="2202"/>
    <x v="1"/>
    <x v="6"/>
    <x v="3529"/>
    <x v="3516"/>
    <x v="0"/>
  </r>
  <r>
    <x v="3530"/>
    <x v="3528"/>
    <x v="3528"/>
    <n v="2750"/>
    <x v="2338"/>
    <x v="0"/>
    <s v="GB"/>
    <x v="1"/>
    <x v="3517"/>
    <x v="3530"/>
    <x v="0"/>
    <x v="19"/>
    <x v="0"/>
    <s v="theater/plays"/>
    <x v="8"/>
    <x v="178"/>
    <x v="1"/>
    <x v="6"/>
    <x v="3530"/>
    <x v="3517"/>
    <x v="0"/>
  </r>
  <r>
    <x v="3531"/>
    <x v="3529"/>
    <x v="3529"/>
    <n v="1000"/>
    <x v="1958"/>
    <x v="0"/>
    <s v="US"/>
    <x v="0"/>
    <x v="3518"/>
    <x v="3531"/>
    <x v="0"/>
    <x v="55"/>
    <x v="0"/>
    <s v="theater/plays"/>
    <x v="30"/>
    <x v="2450"/>
    <x v="1"/>
    <x v="6"/>
    <x v="3531"/>
    <x v="3518"/>
    <x v="0"/>
  </r>
  <r>
    <x v="3532"/>
    <x v="3530"/>
    <x v="3530"/>
    <n v="960"/>
    <x v="1936"/>
    <x v="0"/>
    <s v="US"/>
    <x v="0"/>
    <x v="3519"/>
    <x v="3532"/>
    <x v="0"/>
    <x v="74"/>
    <x v="0"/>
    <s v="theater/plays"/>
    <x v="17"/>
    <x v="2451"/>
    <x v="1"/>
    <x v="6"/>
    <x v="3532"/>
    <x v="3519"/>
    <x v="0"/>
  </r>
  <r>
    <x v="3533"/>
    <x v="3531"/>
    <x v="3531"/>
    <n v="500"/>
    <x v="2291"/>
    <x v="0"/>
    <s v="US"/>
    <x v="0"/>
    <x v="3520"/>
    <x v="3533"/>
    <x v="0"/>
    <x v="22"/>
    <x v="0"/>
    <s v="theater/plays"/>
    <x v="9"/>
    <x v="2452"/>
    <x v="1"/>
    <x v="6"/>
    <x v="3533"/>
    <x v="3520"/>
    <x v="0"/>
  </r>
  <r>
    <x v="3534"/>
    <x v="3532"/>
    <x v="3532"/>
    <n v="5000"/>
    <x v="2339"/>
    <x v="0"/>
    <s v="US"/>
    <x v="0"/>
    <x v="3521"/>
    <x v="3534"/>
    <x v="0"/>
    <x v="386"/>
    <x v="0"/>
    <s v="theater/plays"/>
    <x v="94"/>
    <x v="2453"/>
    <x v="1"/>
    <x v="6"/>
    <x v="3534"/>
    <x v="3521"/>
    <x v="0"/>
  </r>
  <r>
    <x v="3535"/>
    <x v="3533"/>
    <x v="3533"/>
    <n v="2000"/>
    <x v="2340"/>
    <x v="0"/>
    <s v="GB"/>
    <x v="1"/>
    <x v="1804"/>
    <x v="3535"/>
    <x v="0"/>
    <x v="67"/>
    <x v="0"/>
    <s v="theater/plays"/>
    <x v="33"/>
    <x v="1428"/>
    <x v="1"/>
    <x v="6"/>
    <x v="3535"/>
    <x v="1804"/>
    <x v="0"/>
  </r>
  <r>
    <x v="3536"/>
    <x v="3534"/>
    <x v="3534"/>
    <n v="150"/>
    <x v="398"/>
    <x v="0"/>
    <s v="GB"/>
    <x v="1"/>
    <x v="3522"/>
    <x v="3536"/>
    <x v="0"/>
    <x v="57"/>
    <x v="0"/>
    <s v="theater/plays"/>
    <x v="42"/>
    <x v="2454"/>
    <x v="1"/>
    <x v="6"/>
    <x v="3536"/>
    <x v="3522"/>
    <x v="0"/>
  </r>
  <r>
    <x v="3537"/>
    <x v="3535"/>
    <x v="3535"/>
    <n v="675"/>
    <x v="1967"/>
    <x v="0"/>
    <s v="CA"/>
    <x v="5"/>
    <x v="3523"/>
    <x v="3537"/>
    <x v="0"/>
    <x v="33"/>
    <x v="0"/>
    <s v="theater/plays"/>
    <x v="144"/>
    <x v="145"/>
    <x v="1"/>
    <x v="6"/>
    <x v="3537"/>
    <x v="3523"/>
    <x v="0"/>
  </r>
  <r>
    <x v="3538"/>
    <x v="3536"/>
    <x v="3536"/>
    <n v="2000"/>
    <x v="1956"/>
    <x v="0"/>
    <s v="GB"/>
    <x v="1"/>
    <x v="3524"/>
    <x v="3538"/>
    <x v="0"/>
    <x v="183"/>
    <x v="0"/>
    <s v="theater/plays"/>
    <x v="30"/>
    <x v="2455"/>
    <x v="1"/>
    <x v="6"/>
    <x v="3538"/>
    <x v="3524"/>
    <x v="0"/>
  </r>
  <r>
    <x v="3539"/>
    <x v="3537"/>
    <x v="3537"/>
    <n v="600"/>
    <x v="2341"/>
    <x v="0"/>
    <s v="US"/>
    <x v="0"/>
    <x v="3525"/>
    <x v="3539"/>
    <x v="0"/>
    <x v="62"/>
    <x v="0"/>
    <s v="theater/plays"/>
    <x v="28"/>
    <x v="2456"/>
    <x v="1"/>
    <x v="6"/>
    <x v="3539"/>
    <x v="3525"/>
    <x v="0"/>
  </r>
  <r>
    <x v="3540"/>
    <x v="3538"/>
    <x v="3538"/>
    <n v="300"/>
    <x v="2342"/>
    <x v="0"/>
    <s v="GB"/>
    <x v="1"/>
    <x v="3526"/>
    <x v="3540"/>
    <x v="0"/>
    <x v="22"/>
    <x v="0"/>
    <s v="theater/plays"/>
    <x v="4"/>
    <x v="885"/>
    <x v="1"/>
    <x v="6"/>
    <x v="3540"/>
    <x v="3526"/>
    <x v="0"/>
  </r>
  <r>
    <x v="3541"/>
    <x v="3539"/>
    <x v="3539"/>
    <n v="1200"/>
    <x v="2343"/>
    <x v="0"/>
    <s v="GB"/>
    <x v="1"/>
    <x v="3527"/>
    <x v="3541"/>
    <x v="0"/>
    <x v="58"/>
    <x v="0"/>
    <s v="theater/plays"/>
    <x v="2"/>
    <x v="104"/>
    <x v="1"/>
    <x v="6"/>
    <x v="3541"/>
    <x v="3527"/>
    <x v="0"/>
  </r>
  <r>
    <x v="3542"/>
    <x v="3540"/>
    <x v="3540"/>
    <n v="5500"/>
    <x v="2344"/>
    <x v="0"/>
    <s v="US"/>
    <x v="0"/>
    <x v="3528"/>
    <x v="3542"/>
    <x v="0"/>
    <x v="268"/>
    <x v="0"/>
    <s v="theater/plays"/>
    <x v="21"/>
    <x v="2457"/>
    <x v="1"/>
    <x v="6"/>
    <x v="3542"/>
    <x v="3528"/>
    <x v="0"/>
  </r>
  <r>
    <x v="3543"/>
    <x v="3541"/>
    <x v="3541"/>
    <n v="1500"/>
    <x v="76"/>
    <x v="0"/>
    <s v="DE"/>
    <x v="3"/>
    <x v="3529"/>
    <x v="3543"/>
    <x v="0"/>
    <x v="60"/>
    <x v="0"/>
    <s v="theater/plays"/>
    <x v="2"/>
    <x v="2458"/>
    <x v="1"/>
    <x v="6"/>
    <x v="3543"/>
    <x v="3529"/>
    <x v="0"/>
  </r>
  <r>
    <x v="3544"/>
    <x v="3542"/>
    <x v="3542"/>
    <n v="2500"/>
    <x v="911"/>
    <x v="0"/>
    <s v="US"/>
    <x v="0"/>
    <x v="3530"/>
    <x v="3544"/>
    <x v="0"/>
    <x v="54"/>
    <x v="0"/>
    <s v="theater/plays"/>
    <x v="8"/>
    <x v="2459"/>
    <x v="1"/>
    <x v="6"/>
    <x v="3544"/>
    <x v="3530"/>
    <x v="0"/>
  </r>
  <r>
    <x v="3545"/>
    <x v="3543"/>
    <x v="3543"/>
    <n v="250"/>
    <x v="2345"/>
    <x v="0"/>
    <s v="US"/>
    <x v="0"/>
    <x v="3531"/>
    <x v="3545"/>
    <x v="0"/>
    <x v="22"/>
    <x v="0"/>
    <s v="theater/plays"/>
    <x v="8"/>
    <x v="90"/>
    <x v="1"/>
    <x v="6"/>
    <x v="3545"/>
    <x v="3531"/>
    <x v="0"/>
  </r>
  <r>
    <x v="3546"/>
    <x v="3544"/>
    <x v="3544"/>
    <n v="1100"/>
    <x v="2346"/>
    <x v="0"/>
    <s v="US"/>
    <x v="0"/>
    <x v="3532"/>
    <x v="3546"/>
    <x v="0"/>
    <x v="10"/>
    <x v="0"/>
    <s v="theater/plays"/>
    <x v="21"/>
    <x v="2460"/>
    <x v="1"/>
    <x v="6"/>
    <x v="3546"/>
    <x v="3532"/>
    <x v="0"/>
  </r>
  <r>
    <x v="3547"/>
    <x v="3545"/>
    <x v="3545"/>
    <n v="35000"/>
    <x v="2347"/>
    <x v="0"/>
    <s v="US"/>
    <x v="0"/>
    <x v="3533"/>
    <x v="3547"/>
    <x v="0"/>
    <x v="226"/>
    <x v="0"/>
    <s v="theater/plays"/>
    <x v="35"/>
    <x v="2461"/>
    <x v="1"/>
    <x v="6"/>
    <x v="3547"/>
    <x v="3533"/>
    <x v="0"/>
  </r>
  <r>
    <x v="3548"/>
    <x v="3546"/>
    <x v="3546"/>
    <n v="2100"/>
    <x v="2307"/>
    <x v="0"/>
    <s v="US"/>
    <x v="0"/>
    <x v="3534"/>
    <x v="3548"/>
    <x v="0"/>
    <x v="62"/>
    <x v="0"/>
    <s v="theater/plays"/>
    <x v="21"/>
    <x v="2414"/>
    <x v="1"/>
    <x v="6"/>
    <x v="3548"/>
    <x v="3534"/>
    <x v="0"/>
  </r>
  <r>
    <x v="3549"/>
    <x v="3547"/>
    <x v="3547"/>
    <n v="1000"/>
    <x v="806"/>
    <x v="0"/>
    <s v="GB"/>
    <x v="1"/>
    <x v="3535"/>
    <x v="3549"/>
    <x v="0"/>
    <x v="288"/>
    <x v="0"/>
    <s v="theater/plays"/>
    <x v="21"/>
    <x v="2462"/>
    <x v="1"/>
    <x v="6"/>
    <x v="3549"/>
    <x v="3535"/>
    <x v="0"/>
  </r>
  <r>
    <x v="3550"/>
    <x v="3548"/>
    <x v="3548"/>
    <n v="2500"/>
    <x v="2348"/>
    <x v="0"/>
    <s v="GB"/>
    <x v="1"/>
    <x v="3536"/>
    <x v="3550"/>
    <x v="0"/>
    <x v="31"/>
    <x v="0"/>
    <s v="theater/plays"/>
    <x v="2"/>
    <x v="2463"/>
    <x v="1"/>
    <x v="6"/>
    <x v="3550"/>
    <x v="3536"/>
    <x v="0"/>
  </r>
  <r>
    <x v="3551"/>
    <x v="3549"/>
    <x v="3549"/>
    <n v="1500"/>
    <x v="2349"/>
    <x v="0"/>
    <s v="US"/>
    <x v="0"/>
    <x v="3537"/>
    <x v="3551"/>
    <x v="0"/>
    <x v="20"/>
    <x v="0"/>
    <s v="theater/plays"/>
    <x v="21"/>
    <x v="1756"/>
    <x v="1"/>
    <x v="6"/>
    <x v="3551"/>
    <x v="3537"/>
    <x v="0"/>
  </r>
  <r>
    <x v="3552"/>
    <x v="3550"/>
    <x v="3550"/>
    <n v="773"/>
    <x v="2350"/>
    <x v="0"/>
    <s v="GB"/>
    <x v="1"/>
    <x v="3538"/>
    <x v="3552"/>
    <x v="0"/>
    <x v="9"/>
    <x v="0"/>
    <s v="theater/plays"/>
    <x v="8"/>
    <x v="2464"/>
    <x v="1"/>
    <x v="6"/>
    <x v="3552"/>
    <x v="3538"/>
    <x v="0"/>
  </r>
  <r>
    <x v="3553"/>
    <x v="3551"/>
    <x v="3551"/>
    <n v="5500"/>
    <x v="2351"/>
    <x v="0"/>
    <s v="US"/>
    <x v="0"/>
    <x v="3539"/>
    <x v="3553"/>
    <x v="0"/>
    <x v="201"/>
    <x v="0"/>
    <s v="theater/plays"/>
    <x v="6"/>
    <x v="1382"/>
    <x v="1"/>
    <x v="6"/>
    <x v="3553"/>
    <x v="3539"/>
    <x v="0"/>
  </r>
  <r>
    <x v="3554"/>
    <x v="3552"/>
    <x v="3552"/>
    <n v="5000"/>
    <x v="2352"/>
    <x v="0"/>
    <s v="US"/>
    <x v="0"/>
    <x v="3540"/>
    <x v="3554"/>
    <x v="0"/>
    <x v="28"/>
    <x v="0"/>
    <s v="theater/plays"/>
    <x v="40"/>
    <x v="2465"/>
    <x v="1"/>
    <x v="6"/>
    <x v="3554"/>
    <x v="3540"/>
    <x v="0"/>
  </r>
  <r>
    <x v="3555"/>
    <x v="3553"/>
    <x v="3553"/>
    <n v="2400"/>
    <x v="1162"/>
    <x v="0"/>
    <s v="IT"/>
    <x v="3"/>
    <x v="3541"/>
    <x v="3555"/>
    <x v="0"/>
    <x v="25"/>
    <x v="0"/>
    <s v="theater/plays"/>
    <x v="8"/>
    <x v="1199"/>
    <x v="1"/>
    <x v="6"/>
    <x v="3555"/>
    <x v="3541"/>
    <x v="0"/>
  </r>
  <r>
    <x v="3556"/>
    <x v="3554"/>
    <x v="3554"/>
    <n v="2200"/>
    <x v="2222"/>
    <x v="0"/>
    <s v="GB"/>
    <x v="1"/>
    <x v="3542"/>
    <x v="3556"/>
    <x v="0"/>
    <x v="9"/>
    <x v="0"/>
    <s v="theater/plays"/>
    <x v="8"/>
    <x v="2466"/>
    <x v="1"/>
    <x v="6"/>
    <x v="3556"/>
    <x v="3542"/>
    <x v="0"/>
  </r>
  <r>
    <x v="3557"/>
    <x v="3555"/>
    <x v="3555"/>
    <n v="100000"/>
    <x v="2353"/>
    <x v="0"/>
    <s v="US"/>
    <x v="0"/>
    <x v="3543"/>
    <x v="3557"/>
    <x v="0"/>
    <x v="501"/>
    <x v="0"/>
    <s v="theater/plays"/>
    <x v="8"/>
    <x v="2467"/>
    <x v="1"/>
    <x v="6"/>
    <x v="3557"/>
    <x v="3543"/>
    <x v="0"/>
  </r>
  <r>
    <x v="3558"/>
    <x v="3556"/>
    <x v="3556"/>
    <n v="350"/>
    <x v="1929"/>
    <x v="0"/>
    <s v="GB"/>
    <x v="1"/>
    <x v="3544"/>
    <x v="3558"/>
    <x v="0"/>
    <x v="19"/>
    <x v="0"/>
    <s v="theater/plays"/>
    <x v="124"/>
    <x v="2468"/>
    <x v="1"/>
    <x v="6"/>
    <x v="3558"/>
    <x v="3544"/>
    <x v="0"/>
  </r>
  <r>
    <x v="3559"/>
    <x v="3557"/>
    <x v="3557"/>
    <n v="1000"/>
    <x v="831"/>
    <x v="0"/>
    <s v="AU"/>
    <x v="2"/>
    <x v="3545"/>
    <x v="3559"/>
    <x v="0"/>
    <x v="54"/>
    <x v="0"/>
    <s v="theater/plays"/>
    <x v="3"/>
    <x v="2469"/>
    <x v="1"/>
    <x v="6"/>
    <x v="3559"/>
    <x v="3545"/>
    <x v="0"/>
  </r>
  <r>
    <x v="3560"/>
    <x v="3558"/>
    <x v="3558"/>
    <n v="3200"/>
    <x v="2354"/>
    <x v="0"/>
    <s v="CA"/>
    <x v="5"/>
    <x v="3546"/>
    <x v="3560"/>
    <x v="0"/>
    <x v="142"/>
    <x v="0"/>
    <s v="theater/plays"/>
    <x v="29"/>
    <x v="2470"/>
    <x v="1"/>
    <x v="6"/>
    <x v="3560"/>
    <x v="3546"/>
    <x v="0"/>
  </r>
  <r>
    <x v="3561"/>
    <x v="3559"/>
    <x v="3559"/>
    <n v="2500"/>
    <x v="1904"/>
    <x v="0"/>
    <s v="US"/>
    <x v="0"/>
    <x v="3547"/>
    <x v="3561"/>
    <x v="0"/>
    <x v="241"/>
    <x v="0"/>
    <s v="theater/plays"/>
    <x v="21"/>
    <x v="2471"/>
    <x v="1"/>
    <x v="6"/>
    <x v="3561"/>
    <x v="3547"/>
    <x v="0"/>
  </r>
  <r>
    <x v="3562"/>
    <x v="3560"/>
    <x v="3560"/>
    <n v="315"/>
    <x v="2355"/>
    <x v="0"/>
    <s v="GB"/>
    <x v="1"/>
    <x v="3548"/>
    <x v="3562"/>
    <x v="0"/>
    <x v="162"/>
    <x v="0"/>
    <s v="theater/plays"/>
    <x v="328"/>
    <x v="2472"/>
    <x v="1"/>
    <x v="6"/>
    <x v="3562"/>
    <x v="3548"/>
    <x v="0"/>
  </r>
  <r>
    <x v="3563"/>
    <x v="3561"/>
    <x v="3561"/>
    <n v="500"/>
    <x v="2356"/>
    <x v="0"/>
    <s v="GB"/>
    <x v="1"/>
    <x v="3549"/>
    <x v="3563"/>
    <x v="0"/>
    <x v="20"/>
    <x v="0"/>
    <s v="theater/plays"/>
    <x v="2"/>
    <x v="2473"/>
    <x v="1"/>
    <x v="6"/>
    <x v="3563"/>
    <x v="3549"/>
    <x v="0"/>
  </r>
  <r>
    <x v="3564"/>
    <x v="3562"/>
    <x v="3562"/>
    <n v="1000"/>
    <x v="2025"/>
    <x v="0"/>
    <s v="GB"/>
    <x v="1"/>
    <x v="3550"/>
    <x v="3564"/>
    <x v="0"/>
    <x v="57"/>
    <x v="0"/>
    <s v="theater/plays"/>
    <x v="7"/>
    <x v="2474"/>
    <x v="1"/>
    <x v="6"/>
    <x v="3564"/>
    <x v="3550"/>
    <x v="0"/>
  </r>
  <r>
    <x v="3565"/>
    <x v="3563"/>
    <x v="3563"/>
    <n v="900"/>
    <x v="1156"/>
    <x v="0"/>
    <s v="US"/>
    <x v="0"/>
    <x v="3551"/>
    <x v="3565"/>
    <x v="0"/>
    <x v="8"/>
    <x v="0"/>
    <s v="theater/plays"/>
    <x v="26"/>
    <x v="2475"/>
    <x v="1"/>
    <x v="6"/>
    <x v="3565"/>
    <x v="3551"/>
    <x v="0"/>
  </r>
  <r>
    <x v="3566"/>
    <x v="3564"/>
    <x v="3564"/>
    <n v="2000"/>
    <x v="2357"/>
    <x v="0"/>
    <s v="GB"/>
    <x v="1"/>
    <x v="3552"/>
    <x v="3566"/>
    <x v="0"/>
    <x v="44"/>
    <x v="0"/>
    <s v="theater/plays"/>
    <x v="2"/>
    <x v="2476"/>
    <x v="1"/>
    <x v="6"/>
    <x v="3566"/>
    <x v="3552"/>
    <x v="0"/>
  </r>
  <r>
    <x v="3567"/>
    <x v="3565"/>
    <x v="3565"/>
    <n v="1000"/>
    <x v="2358"/>
    <x v="0"/>
    <s v="GB"/>
    <x v="1"/>
    <x v="3553"/>
    <x v="3567"/>
    <x v="0"/>
    <x v="14"/>
    <x v="0"/>
    <s v="theater/plays"/>
    <x v="15"/>
    <x v="2477"/>
    <x v="1"/>
    <x v="6"/>
    <x v="3567"/>
    <x v="3553"/>
    <x v="0"/>
  </r>
  <r>
    <x v="3568"/>
    <x v="3566"/>
    <x v="3566"/>
    <n v="1000"/>
    <x v="2359"/>
    <x v="0"/>
    <s v="US"/>
    <x v="0"/>
    <x v="3554"/>
    <x v="3568"/>
    <x v="0"/>
    <x v="10"/>
    <x v="0"/>
    <s v="theater/plays"/>
    <x v="38"/>
    <x v="700"/>
    <x v="1"/>
    <x v="6"/>
    <x v="3568"/>
    <x v="3554"/>
    <x v="0"/>
  </r>
  <r>
    <x v="3569"/>
    <x v="3567"/>
    <x v="3567"/>
    <n v="5000"/>
    <x v="2360"/>
    <x v="0"/>
    <s v="US"/>
    <x v="0"/>
    <x v="3555"/>
    <x v="3569"/>
    <x v="0"/>
    <x v="14"/>
    <x v="0"/>
    <s v="theater/plays"/>
    <x v="8"/>
    <x v="2478"/>
    <x v="1"/>
    <x v="6"/>
    <x v="3569"/>
    <x v="3555"/>
    <x v="0"/>
  </r>
  <r>
    <x v="3570"/>
    <x v="3568"/>
    <x v="3568"/>
    <n v="2000"/>
    <x v="2361"/>
    <x v="0"/>
    <s v="US"/>
    <x v="0"/>
    <x v="3556"/>
    <x v="3570"/>
    <x v="0"/>
    <x v="55"/>
    <x v="0"/>
    <s v="theater/plays"/>
    <x v="35"/>
    <x v="1336"/>
    <x v="1"/>
    <x v="6"/>
    <x v="3570"/>
    <x v="3556"/>
    <x v="0"/>
  </r>
  <r>
    <x v="3571"/>
    <x v="3569"/>
    <x v="3569"/>
    <n v="1500"/>
    <x v="2362"/>
    <x v="0"/>
    <s v="GB"/>
    <x v="1"/>
    <x v="3557"/>
    <x v="3571"/>
    <x v="0"/>
    <x v="20"/>
    <x v="0"/>
    <s v="theater/plays"/>
    <x v="108"/>
    <x v="2479"/>
    <x v="1"/>
    <x v="6"/>
    <x v="3571"/>
    <x v="3557"/>
    <x v="0"/>
  </r>
  <r>
    <x v="3572"/>
    <x v="3570"/>
    <x v="3570"/>
    <n v="500"/>
    <x v="83"/>
    <x v="0"/>
    <s v="GB"/>
    <x v="1"/>
    <x v="3558"/>
    <x v="3572"/>
    <x v="0"/>
    <x v="82"/>
    <x v="0"/>
    <s v="theater/plays"/>
    <x v="8"/>
    <x v="2480"/>
    <x v="1"/>
    <x v="6"/>
    <x v="3572"/>
    <x v="3558"/>
    <x v="0"/>
  </r>
  <r>
    <x v="3573"/>
    <x v="3571"/>
    <x v="3571"/>
    <n v="3000"/>
    <x v="2363"/>
    <x v="0"/>
    <s v="GB"/>
    <x v="1"/>
    <x v="3559"/>
    <x v="3573"/>
    <x v="0"/>
    <x v="76"/>
    <x v="0"/>
    <s v="theater/plays"/>
    <x v="33"/>
    <x v="2481"/>
    <x v="1"/>
    <x v="6"/>
    <x v="3573"/>
    <x v="3559"/>
    <x v="0"/>
  </r>
  <r>
    <x v="3574"/>
    <x v="3572"/>
    <x v="3572"/>
    <n v="5800"/>
    <x v="2364"/>
    <x v="0"/>
    <s v="US"/>
    <x v="0"/>
    <x v="3560"/>
    <x v="3574"/>
    <x v="0"/>
    <x v="43"/>
    <x v="0"/>
    <s v="theater/plays"/>
    <x v="6"/>
    <x v="2482"/>
    <x v="1"/>
    <x v="6"/>
    <x v="3574"/>
    <x v="3560"/>
    <x v="0"/>
  </r>
  <r>
    <x v="3575"/>
    <x v="3573"/>
    <x v="3573"/>
    <n v="10000"/>
    <x v="2365"/>
    <x v="0"/>
    <s v="US"/>
    <x v="0"/>
    <x v="3561"/>
    <x v="3575"/>
    <x v="0"/>
    <x v="332"/>
    <x v="0"/>
    <s v="theater/plays"/>
    <x v="7"/>
    <x v="2483"/>
    <x v="1"/>
    <x v="6"/>
    <x v="3575"/>
    <x v="3561"/>
    <x v="0"/>
  </r>
  <r>
    <x v="3576"/>
    <x v="3574"/>
    <x v="3574"/>
    <n v="100"/>
    <x v="173"/>
    <x v="0"/>
    <s v="US"/>
    <x v="0"/>
    <x v="3562"/>
    <x v="3576"/>
    <x v="0"/>
    <x v="81"/>
    <x v="0"/>
    <s v="theater/plays"/>
    <x v="8"/>
    <x v="135"/>
    <x v="1"/>
    <x v="6"/>
    <x v="3576"/>
    <x v="3562"/>
    <x v="0"/>
  </r>
  <r>
    <x v="3577"/>
    <x v="3575"/>
    <x v="3575"/>
    <n v="600"/>
    <x v="1911"/>
    <x v="0"/>
    <s v="US"/>
    <x v="0"/>
    <x v="3563"/>
    <x v="3577"/>
    <x v="0"/>
    <x v="74"/>
    <x v="0"/>
    <s v="theater/plays"/>
    <x v="22"/>
    <x v="673"/>
    <x v="1"/>
    <x v="6"/>
    <x v="3577"/>
    <x v="3563"/>
    <x v="0"/>
  </r>
  <r>
    <x v="3578"/>
    <x v="3576"/>
    <x v="3576"/>
    <n v="1500"/>
    <x v="2366"/>
    <x v="0"/>
    <s v="GB"/>
    <x v="1"/>
    <x v="3564"/>
    <x v="3578"/>
    <x v="0"/>
    <x v="77"/>
    <x v="0"/>
    <s v="theater/plays"/>
    <x v="8"/>
    <x v="1318"/>
    <x v="1"/>
    <x v="6"/>
    <x v="3578"/>
    <x v="3564"/>
    <x v="0"/>
  </r>
  <r>
    <x v="3579"/>
    <x v="3577"/>
    <x v="3577"/>
    <n v="500"/>
    <x v="83"/>
    <x v="0"/>
    <s v="GB"/>
    <x v="1"/>
    <x v="3565"/>
    <x v="3579"/>
    <x v="0"/>
    <x v="25"/>
    <x v="0"/>
    <s v="theater/plays"/>
    <x v="8"/>
    <x v="669"/>
    <x v="1"/>
    <x v="6"/>
    <x v="3579"/>
    <x v="3565"/>
    <x v="0"/>
  </r>
  <r>
    <x v="3580"/>
    <x v="3578"/>
    <x v="3578"/>
    <n v="900"/>
    <x v="581"/>
    <x v="0"/>
    <s v="US"/>
    <x v="0"/>
    <x v="3566"/>
    <x v="3580"/>
    <x v="0"/>
    <x v="74"/>
    <x v="0"/>
    <s v="theater/plays"/>
    <x v="35"/>
    <x v="2484"/>
    <x v="1"/>
    <x v="6"/>
    <x v="3580"/>
    <x v="3566"/>
    <x v="0"/>
  </r>
  <r>
    <x v="3581"/>
    <x v="3579"/>
    <x v="3579"/>
    <n v="1500"/>
    <x v="646"/>
    <x v="0"/>
    <s v="GB"/>
    <x v="1"/>
    <x v="3567"/>
    <x v="3581"/>
    <x v="0"/>
    <x v="43"/>
    <x v="0"/>
    <s v="theater/plays"/>
    <x v="8"/>
    <x v="836"/>
    <x v="1"/>
    <x v="6"/>
    <x v="3581"/>
    <x v="3567"/>
    <x v="0"/>
  </r>
  <r>
    <x v="3582"/>
    <x v="3580"/>
    <x v="3580"/>
    <n v="1000"/>
    <x v="2367"/>
    <x v="0"/>
    <s v="US"/>
    <x v="0"/>
    <x v="3568"/>
    <x v="3582"/>
    <x v="0"/>
    <x v="72"/>
    <x v="0"/>
    <s v="theater/plays"/>
    <x v="315"/>
    <x v="2485"/>
    <x v="1"/>
    <x v="6"/>
    <x v="3582"/>
    <x v="3568"/>
    <x v="0"/>
  </r>
  <r>
    <x v="3583"/>
    <x v="3581"/>
    <x v="3581"/>
    <n v="3000"/>
    <x v="2259"/>
    <x v="0"/>
    <s v="US"/>
    <x v="0"/>
    <x v="3569"/>
    <x v="3583"/>
    <x v="0"/>
    <x v="54"/>
    <x v="0"/>
    <s v="theater/plays"/>
    <x v="15"/>
    <x v="938"/>
    <x v="1"/>
    <x v="6"/>
    <x v="3583"/>
    <x v="3569"/>
    <x v="0"/>
  </r>
  <r>
    <x v="3584"/>
    <x v="3582"/>
    <x v="3582"/>
    <n v="3000"/>
    <x v="2368"/>
    <x v="0"/>
    <s v="GB"/>
    <x v="1"/>
    <x v="3570"/>
    <x v="3584"/>
    <x v="0"/>
    <x v="300"/>
    <x v="0"/>
    <s v="theater/plays"/>
    <x v="31"/>
    <x v="2486"/>
    <x v="1"/>
    <x v="6"/>
    <x v="3584"/>
    <x v="3570"/>
    <x v="0"/>
  </r>
  <r>
    <x v="3585"/>
    <x v="3583"/>
    <x v="3583"/>
    <n v="3400"/>
    <x v="909"/>
    <x v="0"/>
    <s v="US"/>
    <x v="0"/>
    <x v="3571"/>
    <x v="3585"/>
    <x v="0"/>
    <x v="23"/>
    <x v="0"/>
    <s v="theater/plays"/>
    <x v="17"/>
    <x v="2487"/>
    <x v="1"/>
    <x v="6"/>
    <x v="3585"/>
    <x v="3571"/>
    <x v="0"/>
  </r>
  <r>
    <x v="3586"/>
    <x v="3584"/>
    <x v="3584"/>
    <n v="7500"/>
    <x v="2369"/>
    <x v="0"/>
    <s v="US"/>
    <x v="0"/>
    <x v="3572"/>
    <x v="3586"/>
    <x v="0"/>
    <x v="241"/>
    <x v="0"/>
    <s v="theater/plays"/>
    <x v="15"/>
    <x v="2488"/>
    <x v="1"/>
    <x v="6"/>
    <x v="3586"/>
    <x v="3572"/>
    <x v="0"/>
  </r>
  <r>
    <x v="3587"/>
    <x v="3585"/>
    <x v="3585"/>
    <n v="500"/>
    <x v="1508"/>
    <x v="0"/>
    <s v="GB"/>
    <x v="1"/>
    <x v="3573"/>
    <x v="3587"/>
    <x v="0"/>
    <x v="33"/>
    <x v="0"/>
    <s v="theater/plays"/>
    <x v="37"/>
    <x v="2489"/>
    <x v="1"/>
    <x v="6"/>
    <x v="3587"/>
    <x v="3573"/>
    <x v="0"/>
  </r>
  <r>
    <x v="3588"/>
    <x v="3586"/>
    <x v="3586"/>
    <n v="200"/>
    <x v="1671"/>
    <x v="0"/>
    <s v="GB"/>
    <x v="1"/>
    <x v="3574"/>
    <x v="3588"/>
    <x v="0"/>
    <x v="202"/>
    <x v="0"/>
    <s v="theater/plays"/>
    <x v="7"/>
    <x v="2490"/>
    <x v="1"/>
    <x v="6"/>
    <x v="3588"/>
    <x v="3574"/>
    <x v="0"/>
  </r>
  <r>
    <x v="3589"/>
    <x v="3587"/>
    <x v="3587"/>
    <n v="4000"/>
    <x v="1977"/>
    <x v="0"/>
    <s v="US"/>
    <x v="0"/>
    <x v="3575"/>
    <x v="3589"/>
    <x v="0"/>
    <x v="95"/>
    <x v="0"/>
    <s v="theater/plays"/>
    <x v="30"/>
    <x v="2491"/>
    <x v="1"/>
    <x v="6"/>
    <x v="3589"/>
    <x v="3575"/>
    <x v="0"/>
  </r>
  <r>
    <x v="3590"/>
    <x v="3588"/>
    <x v="3588"/>
    <n v="5000"/>
    <x v="2370"/>
    <x v="0"/>
    <s v="GB"/>
    <x v="1"/>
    <x v="3576"/>
    <x v="3590"/>
    <x v="0"/>
    <x v="196"/>
    <x v="0"/>
    <s v="theater/plays"/>
    <x v="8"/>
    <x v="2492"/>
    <x v="1"/>
    <x v="6"/>
    <x v="3590"/>
    <x v="3576"/>
    <x v="0"/>
  </r>
  <r>
    <x v="3591"/>
    <x v="3589"/>
    <x v="3589"/>
    <n v="700"/>
    <x v="1281"/>
    <x v="0"/>
    <s v="US"/>
    <x v="0"/>
    <x v="3577"/>
    <x v="3591"/>
    <x v="0"/>
    <x v="59"/>
    <x v="0"/>
    <s v="theater/plays"/>
    <x v="215"/>
    <x v="2493"/>
    <x v="1"/>
    <x v="6"/>
    <x v="3591"/>
    <x v="3577"/>
    <x v="0"/>
  </r>
  <r>
    <x v="3592"/>
    <x v="3590"/>
    <x v="3590"/>
    <n v="2000"/>
    <x v="2371"/>
    <x v="0"/>
    <s v="US"/>
    <x v="0"/>
    <x v="3578"/>
    <x v="3592"/>
    <x v="0"/>
    <x v="2"/>
    <x v="0"/>
    <s v="theater/plays"/>
    <x v="37"/>
    <x v="2494"/>
    <x v="1"/>
    <x v="6"/>
    <x v="3592"/>
    <x v="3578"/>
    <x v="0"/>
  </r>
  <r>
    <x v="3593"/>
    <x v="3591"/>
    <x v="3591"/>
    <n v="3000"/>
    <x v="1830"/>
    <x v="0"/>
    <s v="US"/>
    <x v="0"/>
    <x v="3579"/>
    <x v="3593"/>
    <x v="0"/>
    <x v="68"/>
    <x v="0"/>
    <s v="theater/plays"/>
    <x v="38"/>
    <x v="2495"/>
    <x v="1"/>
    <x v="6"/>
    <x v="3593"/>
    <x v="3579"/>
    <x v="0"/>
  </r>
  <r>
    <x v="3594"/>
    <x v="3592"/>
    <x v="3592"/>
    <n v="1600"/>
    <x v="1132"/>
    <x v="0"/>
    <s v="US"/>
    <x v="0"/>
    <x v="3580"/>
    <x v="3594"/>
    <x v="0"/>
    <x v="17"/>
    <x v="0"/>
    <s v="theater/plays"/>
    <x v="9"/>
    <x v="2496"/>
    <x v="1"/>
    <x v="6"/>
    <x v="3594"/>
    <x v="3580"/>
    <x v="0"/>
  </r>
  <r>
    <x v="3595"/>
    <x v="3593"/>
    <x v="3593"/>
    <n v="2600"/>
    <x v="2372"/>
    <x v="0"/>
    <s v="US"/>
    <x v="0"/>
    <x v="3581"/>
    <x v="3595"/>
    <x v="0"/>
    <x v="95"/>
    <x v="0"/>
    <s v="theater/plays"/>
    <x v="17"/>
    <x v="2497"/>
    <x v="1"/>
    <x v="6"/>
    <x v="3595"/>
    <x v="3581"/>
    <x v="0"/>
  </r>
  <r>
    <x v="3596"/>
    <x v="3594"/>
    <x v="3594"/>
    <n v="1100"/>
    <x v="1699"/>
    <x v="0"/>
    <s v="CA"/>
    <x v="5"/>
    <x v="3582"/>
    <x v="3596"/>
    <x v="0"/>
    <x v="41"/>
    <x v="0"/>
    <s v="theater/plays"/>
    <x v="29"/>
    <x v="2498"/>
    <x v="1"/>
    <x v="6"/>
    <x v="3596"/>
    <x v="3582"/>
    <x v="0"/>
  </r>
  <r>
    <x v="3597"/>
    <x v="3595"/>
    <x v="3595"/>
    <n v="2500"/>
    <x v="1644"/>
    <x v="0"/>
    <s v="US"/>
    <x v="0"/>
    <x v="3583"/>
    <x v="3597"/>
    <x v="0"/>
    <x v="51"/>
    <x v="0"/>
    <s v="theater/plays"/>
    <x v="33"/>
    <x v="2499"/>
    <x v="1"/>
    <x v="6"/>
    <x v="3597"/>
    <x v="3583"/>
    <x v="0"/>
  </r>
  <r>
    <x v="3598"/>
    <x v="3596"/>
    <x v="3596"/>
    <n v="1000"/>
    <x v="1666"/>
    <x v="0"/>
    <s v="US"/>
    <x v="0"/>
    <x v="3584"/>
    <x v="3598"/>
    <x v="0"/>
    <x v="74"/>
    <x v="0"/>
    <s v="theater/plays"/>
    <x v="5"/>
    <x v="99"/>
    <x v="1"/>
    <x v="6"/>
    <x v="3598"/>
    <x v="3584"/>
    <x v="0"/>
  </r>
  <r>
    <x v="3599"/>
    <x v="3597"/>
    <x v="3597"/>
    <n v="500"/>
    <x v="2373"/>
    <x v="0"/>
    <s v="US"/>
    <x v="0"/>
    <x v="3585"/>
    <x v="3599"/>
    <x v="0"/>
    <x v="57"/>
    <x v="0"/>
    <s v="theater/plays"/>
    <x v="180"/>
    <x v="1225"/>
    <x v="1"/>
    <x v="6"/>
    <x v="3599"/>
    <x v="3585"/>
    <x v="0"/>
  </r>
  <r>
    <x v="3600"/>
    <x v="3598"/>
    <x v="3598"/>
    <n v="10"/>
    <x v="31"/>
    <x v="0"/>
    <s v="US"/>
    <x v="0"/>
    <x v="3586"/>
    <x v="3600"/>
    <x v="0"/>
    <x v="80"/>
    <x v="0"/>
    <s v="theater/plays"/>
    <x v="22"/>
    <x v="2500"/>
    <x v="1"/>
    <x v="6"/>
    <x v="3600"/>
    <x v="3586"/>
    <x v="0"/>
  </r>
  <r>
    <x v="3601"/>
    <x v="3599"/>
    <x v="3599"/>
    <n v="2000"/>
    <x v="2374"/>
    <x v="0"/>
    <s v="GB"/>
    <x v="1"/>
    <x v="3587"/>
    <x v="3601"/>
    <x v="0"/>
    <x v="28"/>
    <x v="0"/>
    <s v="theater/plays"/>
    <x v="3"/>
    <x v="104"/>
    <x v="1"/>
    <x v="6"/>
    <x v="3601"/>
    <x v="3587"/>
    <x v="0"/>
  </r>
  <r>
    <x v="3602"/>
    <x v="3600"/>
    <x v="3600"/>
    <n v="4000"/>
    <x v="2375"/>
    <x v="0"/>
    <s v="US"/>
    <x v="0"/>
    <x v="3588"/>
    <x v="3602"/>
    <x v="0"/>
    <x v="72"/>
    <x v="0"/>
    <s v="theater/plays"/>
    <x v="8"/>
    <x v="2501"/>
    <x v="1"/>
    <x v="6"/>
    <x v="3602"/>
    <x v="3588"/>
    <x v="0"/>
  </r>
  <r>
    <x v="3603"/>
    <x v="3601"/>
    <x v="3601"/>
    <n v="1500"/>
    <x v="1904"/>
    <x v="0"/>
    <s v="US"/>
    <x v="0"/>
    <x v="3589"/>
    <x v="3603"/>
    <x v="0"/>
    <x v="7"/>
    <x v="0"/>
    <s v="theater/plays"/>
    <x v="193"/>
    <x v="290"/>
    <x v="1"/>
    <x v="6"/>
    <x v="3603"/>
    <x v="3589"/>
    <x v="0"/>
  </r>
  <r>
    <x v="3604"/>
    <x v="3602"/>
    <x v="3602"/>
    <n v="3000"/>
    <x v="1477"/>
    <x v="0"/>
    <s v="US"/>
    <x v="0"/>
    <x v="3590"/>
    <x v="3604"/>
    <x v="0"/>
    <x v="50"/>
    <x v="0"/>
    <s v="theater/plays"/>
    <x v="40"/>
    <x v="2502"/>
    <x v="1"/>
    <x v="6"/>
    <x v="3604"/>
    <x v="3590"/>
    <x v="0"/>
  </r>
  <r>
    <x v="3605"/>
    <x v="3603"/>
    <x v="3603"/>
    <n v="250"/>
    <x v="75"/>
    <x v="0"/>
    <s v="GB"/>
    <x v="1"/>
    <x v="3591"/>
    <x v="3605"/>
    <x v="0"/>
    <x v="41"/>
    <x v="0"/>
    <s v="theater/plays"/>
    <x v="361"/>
    <x v="76"/>
    <x v="1"/>
    <x v="6"/>
    <x v="3605"/>
    <x v="3591"/>
    <x v="0"/>
  </r>
  <r>
    <x v="3606"/>
    <x v="3604"/>
    <x v="3604"/>
    <n v="3000"/>
    <x v="2376"/>
    <x v="0"/>
    <s v="GB"/>
    <x v="1"/>
    <x v="3592"/>
    <x v="3606"/>
    <x v="0"/>
    <x v="31"/>
    <x v="0"/>
    <s v="theater/plays"/>
    <x v="22"/>
    <x v="2503"/>
    <x v="1"/>
    <x v="6"/>
    <x v="3606"/>
    <x v="3592"/>
    <x v="0"/>
  </r>
  <r>
    <x v="3607"/>
    <x v="3605"/>
    <x v="3605"/>
    <n v="550"/>
    <x v="2377"/>
    <x v="0"/>
    <s v="GB"/>
    <x v="1"/>
    <x v="3593"/>
    <x v="3607"/>
    <x v="0"/>
    <x v="9"/>
    <x v="0"/>
    <s v="theater/plays"/>
    <x v="2"/>
    <x v="2005"/>
    <x v="1"/>
    <x v="6"/>
    <x v="3607"/>
    <x v="3593"/>
    <x v="0"/>
  </r>
  <r>
    <x v="3608"/>
    <x v="3606"/>
    <x v="3606"/>
    <n v="800"/>
    <x v="25"/>
    <x v="0"/>
    <s v="GB"/>
    <x v="1"/>
    <x v="3594"/>
    <x v="3608"/>
    <x v="0"/>
    <x v="74"/>
    <x v="0"/>
    <s v="theater/plays"/>
    <x v="8"/>
    <x v="1354"/>
    <x v="1"/>
    <x v="6"/>
    <x v="3608"/>
    <x v="3594"/>
    <x v="0"/>
  </r>
  <r>
    <x v="3609"/>
    <x v="3607"/>
    <x v="3607"/>
    <n v="1960"/>
    <x v="2378"/>
    <x v="0"/>
    <s v="GB"/>
    <x v="1"/>
    <x v="3595"/>
    <x v="3609"/>
    <x v="0"/>
    <x v="64"/>
    <x v="0"/>
    <s v="theater/plays"/>
    <x v="42"/>
    <x v="2504"/>
    <x v="1"/>
    <x v="6"/>
    <x v="3609"/>
    <x v="3595"/>
    <x v="0"/>
  </r>
  <r>
    <x v="3610"/>
    <x v="3608"/>
    <x v="3608"/>
    <n v="1000"/>
    <x v="2379"/>
    <x v="0"/>
    <s v="GB"/>
    <x v="1"/>
    <x v="3596"/>
    <x v="3610"/>
    <x v="0"/>
    <x v="162"/>
    <x v="0"/>
    <s v="theater/plays"/>
    <x v="184"/>
    <x v="2505"/>
    <x v="1"/>
    <x v="6"/>
    <x v="3610"/>
    <x v="3596"/>
    <x v="0"/>
  </r>
  <r>
    <x v="3611"/>
    <x v="3609"/>
    <x v="3609"/>
    <n v="2500"/>
    <x v="95"/>
    <x v="0"/>
    <s v="GB"/>
    <x v="1"/>
    <x v="3597"/>
    <x v="3611"/>
    <x v="0"/>
    <x v="13"/>
    <x v="0"/>
    <s v="theater/plays"/>
    <x v="104"/>
    <x v="583"/>
    <x v="1"/>
    <x v="6"/>
    <x v="3611"/>
    <x v="3597"/>
    <x v="0"/>
  </r>
  <r>
    <x v="3612"/>
    <x v="3610"/>
    <x v="3610"/>
    <n v="5000"/>
    <x v="2380"/>
    <x v="0"/>
    <s v="CA"/>
    <x v="5"/>
    <x v="3598"/>
    <x v="3612"/>
    <x v="0"/>
    <x v="7"/>
    <x v="0"/>
    <s v="theater/plays"/>
    <x v="124"/>
    <x v="2506"/>
    <x v="1"/>
    <x v="6"/>
    <x v="3612"/>
    <x v="3598"/>
    <x v="0"/>
  </r>
  <r>
    <x v="3613"/>
    <x v="3611"/>
    <x v="3611"/>
    <n v="1250"/>
    <x v="380"/>
    <x v="0"/>
    <s v="US"/>
    <x v="0"/>
    <x v="3599"/>
    <x v="3613"/>
    <x v="0"/>
    <x v="9"/>
    <x v="0"/>
    <s v="theater/plays"/>
    <x v="8"/>
    <x v="368"/>
    <x v="1"/>
    <x v="6"/>
    <x v="3613"/>
    <x v="3599"/>
    <x v="0"/>
  </r>
  <r>
    <x v="3614"/>
    <x v="3438"/>
    <x v="3612"/>
    <n v="2500"/>
    <x v="2381"/>
    <x v="0"/>
    <s v="US"/>
    <x v="0"/>
    <x v="3600"/>
    <x v="3614"/>
    <x v="0"/>
    <x v="26"/>
    <x v="0"/>
    <s v="theater/plays"/>
    <x v="7"/>
    <x v="2507"/>
    <x v="1"/>
    <x v="6"/>
    <x v="3614"/>
    <x v="3600"/>
    <x v="0"/>
  </r>
  <r>
    <x v="3615"/>
    <x v="3612"/>
    <x v="3613"/>
    <n v="2500"/>
    <x v="1293"/>
    <x v="0"/>
    <s v="GB"/>
    <x v="1"/>
    <x v="3601"/>
    <x v="3615"/>
    <x v="0"/>
    <x v="250"/>
    <x v="0"/>
    <s v="theater/plays"/>
    <x v="13"/>
    <x v="2508"/>
    <x v="1"/>
    <x v="6"/>
    <x v="3615"/>
    <x v="3601"/>
    <x v="0"/>
  </r>
  <r>
    <x v="3616"/>
    <x v="3613"/>
    <x v="3614"/>
    <n v="2500"/>
    <x v="2119"/>
    <x v="0"/>
    <s v="GB"/>
    <x v="1"/>
    <x v="3602"/>
    <x v="3616"/>
    <x v="0"/>
    <x v="43"/>
    <x v="0"/>
    <s v="theater/plays"/>
    <x v="105"/>
    <x v="2509"/>
    <x v="1"/>
    <x v="6"/>
    <x v="3616"/>
    <x v="3602"/>
    <x v="0"/>
  </r>
  <r>
    <x v="3617"/>
    <x v="3614"/>
    <x v="3615"/>
    <n v="740"/>
    <x v="2382"/>
    <x v="0"/>
    <s v="GB"/>
    <x v="1"/>
    <x v="3603"/>
    <x v="3617"/>
    <x v="0"/>
    <x v="13"/>
    <x v="0"/>
    <s v="theater/plays"/>
    <x v="17"/>
    <x v="383"/>
    <x v="1"/>
    <x v="6"/>
    <x v="3617"/>
    <x v="3603"/>
    <x v="0"/>
  </r>
  <r>
    <x v="3618"/>
    <x v="3615"/>
    <x v="3616"/>
    <n v="2000"/>
    <x v="895"/>
    <x v="0"/>
    <s v="GB"/>
    <x v="1"/>
    <x v="3604"/>
    <x v="3618"/>
    <x v="0"/>
    <x v="66"/>
    <x v="0"/>
    <s v="theater/plays"/>
    <x v="7"/>
    <x v="2350"/>
    <x v="1"/>
    <x v="6"/>
    <x v="3618"/>
    <x v="3604"/>
    <x v="0"/>
  </r>
  <r>
    <x v="3619"/>
    <x v="3616"/>
    <x v="3617"/>
    <n v="1000"/>
    <x v="932"/>
    <x v="0"/>
    <s v="US"/>
    <x v="0"/>
    <x v="3605"/>
    <x v="3619"/>
    <x v="0"/>
    <x v="57"/>
    <x v="0"/>
    <s v="theater/plays"/>
    <x v="40"/>
    <x v="1137"/>
    <x v="1"/>
    <x v="6"/>
    <x v="3619"/>
    <x v="3605"/>
    <x v="0"/>
  </r>
  <r>
    <x v="3620"/>
    <x v="3617"/>
    <x v="3618"/>
    <n v="10500"/>
    <x v="2383"/>
    <x v="0"/>
    <s v="US"/>
    <x v="0"/>
    <x v="3606"/>
    <x v="3620"/>
    <x v="0"/>
    <x v="438"/>
    <x v="0"/>
    <s v="theater/plays"/>
    <x v="2"/>
    <x v="2510"/>
    <x v="1"/>
    <x v="6"/>
    <x v="3620"/>
    <x v="3606"/>
    <x v="0"/>
  </r>
  <r>
    <x v="3621"/>
    <x v="3618"/>
    <x v="3619"/>
    <n v="3000"/>
    <x v="2384"/>
    <x v="0"/>
    <s v="US"/>
    <x v="0"/>
    <x v="3607"/>
    <x v="3621"/>
    <x v="0"/>
    <x v="16"/>
    <x v="0"/>
    <s v="theater/plays"/>
    <x v="5"/>
    <x v="2511"/>
    <x v="1"/>
    <x v="6"/>
    <x v="3621"/>
    <x v="3607"/>
    <x v="0"/>
  </r>
  <r>
    <x v="3622"/>
    <x v="3619"/>
    <x v="3620"/>
    <n v="1000"/>
    <x v="2385"/>
    <x v="0"/>
    <s v="US"/>
    <x v="0"/>
    <x v="3608"/>
    <x v="3622"/>
    <x v="0"/>
    <x v="64"/>
    <x v="0"/>
    <s v="theater/plays"/>
    <x v="8"/>
    <x v="635"/>
    <x v="1"/>
    <x v="6"/>
    <x v="3622"/>
    <x v="3608"/>
    <x v="0"/>
  </r>
  <r>
    <x v="3623"/>
    <x v="3620"/>
    <x v="3621"/>
    <n v="2500"/>
    <x v="142"/>
    <x v="0"/>
    <s v="US"/>
    <x v="0"/>
    <x v="3609"/>
    <x v="3623"/>
    <x v="0"/>
    <x v="69"/>
    <x v="0"/>
    <s v="theater/plays"/>
    <x v="28"/>
    <x v="1461"/>
    <x v="1"/>
    <x v="6"/>
    <x v="3623"/>
    <x v="3609"/>
    <x v="0"/>
  </r>
  <r>
    <x v="3624"/>
    <x v="3621"/>
    <x v="3622"/>
    <n v="3000"/>
    <x v="2386"/>
    <x v="0"/>
    <s v="US"/>
    <x v="0"/>
    <x v="3610"/>
    <x v="3624"/>
    <x v="0"/>
    <x v="70"/>
    <x v="0"/>
    <s v="theater/plays"/>
    <x v="2"/>
    <x v="2512"/>
    <x v="1"/>
    <x v="6"/>
    <x v="3624"/>
    <x v="3610"/>
    <x v="0"/>
  </r>
  <r>
    <x v="3625"/>
    <x v="3622"/>
    <x v="3623"/>
    <n v="3000"/>
    <x v="2329"/>
    <x v="0"/>
    <s v="GB"/>
    <x v="1"/>
    <x v="3611"/>
    <x v="3625"/>
    <x v="0"/>
    <x v="76"/>
    <x v="0"/>
    <s v="theater/plays"/>
    <x v="33"/>
    <x v="1765"/>
    <x v="1"/>
    <x v="6"/>
    <x v="3625"/>
    <x v="3611"/>
    <x v="0"/>
  </r>
  <r>
    <x v="3626"/>
    <x v="3623"/>
    <x v="3624"/>
    <n v="4000"/>
    <x v="2387"/>
    <x v="0"/>
    <s v="GB"/>
    <x v="1"/>
    <x v="3612"/>
    <x v="3626"/>
    <x v="0"/>
    <x v="53"/>
    <x v="0"/>
    <s v="theater/plays"/>
    <x v="21"/>
    <x v="2513"/>
    <x v="1"/>
    <x v="6"/>
    <x v="3626"/>
    <x v="3612"/>
    <x v="0"/>
  </r>
  <r>
    <x v="3627"/>
    <x v="3624"/>
    <x v="3625"/>
    <n v="2000"/>
    <x v="41"/>
    <x v="0"/>
    <s v="US"/>
    <x v="0"/>
    <x v="3613"/>
    <x v="3627"/>
    <x v="0"/>
    <x v="60"/>
    <x v="0"/>
    <s v="theater/plays"/>
    <x v="8"/>
    <x v="2514"/>
    <x v="1"/>
    <x v="6"/>
    <x v="3627"/>
    <x v="3613"/>
    <x v="0"/>
  </r>
  <r>
    <x v="3628"/>
    <x v="3625"/>
    <x v="3626"/>
    <n v="100000"/>
    <x v="117"/>
    <x v="2"/>
    <s v="US"/>
    <x v="0"/>
    <x v="3614"/>
    <x v="3628"/>
    <x v="0"/>
    <x v="78"/>
    <x v="1"/>
    <s v="theater/musical"/>
    <x v="50"/>
    <x v="121"/>
    <x v="1"/>
    <x v="40"/>
    <x v="3628"/>
    <x v="3614"/>
    <x v="0"/>
  </r>
  <r>
    <x v="3629"/>
    <x v="3626"/>
    <x v="3627"/>
    <n v="1000000"/>
    <x v="369"/>
    <x v="2"/>
    <s v="US"/>
    <x v="0"/>
    <x v="3615"/>
    <x v="3629"/>
    <x v="0"/>
    <x v="84"/>
    <x v="1"/>
    <s v="theater/musical"/>
    <x v="50"/>
    <x v="120"/>
    <x v="1"/>
    <x v="40"/>
    <x v="3629"/>
    <x v="3615"/>
    <x v="0"/>
  </r>
  <r>
    <x v="3630"/>
    <x v="3627"/>
    <x v="3628"/>
    <n v="3000"/>
    <x v="116"/>
    <x v="2"/>
    <s v="GB"/>
    <x v="1"/>
    <x v="3616"/>
    <x v="3630"/>
    <x v="0"/>
    <x v="29"/>
    <x v="1"/>
    <s v="theater/musical"/>
    <x v="50"/>
    <x v="120"/>
    <x v="1"/>
    <x v="40"/>
    <x v="3630"/>
    <x v="3616"/>
    <x v="2"/>
  </r>
  <r>
    <x v="3631"/>
    <x v="3628"/>
    <x v="3629"/>
    <n v="17100"/>
    <x v="2388"/>
    <x v="2"/>
    <s v="US"/>
    <x v="0"/>
    <x v="3617"/>
    <x v="3631"/>
    <x v="0"/>
    <x v="211"/>
    <x v="1"/>
    <s v="theater/musical"/>
    <x v="76"/>
    <x v="2515"/>
    <x v="1"/>
    <x v="40"/>
    <x v="3631"/>
    <x v="3617"/>
    <x v="0"/>
  </r>
  <r>
    <x v="3632"/>
    <x v="3629"/>
    <x v="3630"/>
    <n v="500"/>
    <x v="173"/>
    <x v="2"/>
    <s v="GB"/>
    <x v="1"/>
    <x v="3618"/>
    <x v="3632"/>
    <x v="0"/>
    <x v="29"/>
    <x v="1"/>
    <s v="theater/musical"/>
    <x v="68"/>
    <x v="101"/>
    <x v="1"/>
    <x v="40"/>
    <x v="3632"/>
    <x v="3618"/>
    <x v="2"/>
  </r>
  <r>
    <x v="3633"/>
    <x v="3630"/>
    <x v="3631"/>
    <n v="5000"/>
    <x v="2389"/>
    <x v="2"/>
    <s v="US"/>
    <x v="0"/>
    <x v="3619"/>
    <x v="3633"/>
    <x v="0"/>
    <x v="162"/>
    <x v="1"/>
    <s v="theater/musical"/>
    <x v="131"/>
    <x v="2516"/>
    <x v="1"/>
    <x v="40"/>
    <x v="3633"/>
    <x v="3619"/>
    <x v="0"/>
  </r>
  <r>
    <x v="3634"/>
    <x v="3631"/>
    <x v="3632"/>
    <n v="75000"/>
    <x v="2390"/>
    <x v="2"/>
    <s v="CA"/>
    <x v="5"/>
    <x v="3620"/>
    <x v="3634"/>
    <x v="0"/>
    <x v="59"/>
    <x v="1"/>
    <s v="theater/musical"/>
    <x v="65"/>
    <x v="2517"/>
    <x v="1"/>
    <x v="40"/>
    <x v="3634"/>
    <x v="3620"/>
    <x v="0"/>
  </r>
  <r>
    <x v="3635"/>
    <x v="3632"/>
    <x v="3633"/>
    <n v="3500"/>
    <x v="2391"/>
    <x v="2"/>
    <s v="US"/>
    <x v="0"/>
    <x v="3621"/>
    <x v="3635"/>
    <x v="0"/>
    <x v="73"/>
    <x v="1"/>
    <s v="theater/musical"/>
    <x v="71"/>
    <x v="2518"/>
    <x v="1"/>
    <x v="40"/>
    <x v="3635"/>
    <x v="3621"/>
    <x v="0"/>
  </r>
  <r>
    <x v="3636"/>
    <x v="3633"/>
    <x v="3634"/>
    <n v="150000"/>
    <x v="117"/>
    <x v="2"/>
    <s v="US"/>
    <x v="0"/>
    <x v="3622"/>
    <x v="3636"/>
    <x v="0"/>
    <x v="78"/>
    <x v="1"/>
    <s v="theater/musical"/>
    <x v="50"/>
    <x v="121"/>
    <x v="1"/>
    <x v="40"/>
    <x v="3636"/>
    <x v="3622"/>
    <x v="0"/>
  </r>
  <r>
    <x v="3637"/>
    <x v="3634"/>
    <x v="3635"/>
    <n v="3000"/>
    <x v="1796"/>
    <x v="2"/>
    <s v="US"/>
    <x v="0"/>
    <x v="3623"/>
    <x v="3637"/>
    <x v="0"/>
    <x v="25"/>
    <x v="1"/>
    <s v="theater/musical"/>
    <x v="134"/>
    <x v="2519"/>
    <x v="1"/>
    <x v="40"/>
    <x v="3637"/>
    <x v="3623"/>
    <x v="0"/>
  </r>
  <r>
    <x v="3638"/>
    <x v="3635"/>
    <x v="3636"/>
    <n v="3300"/>
    <x v="1168"/>
    <x v="2"/>
    <s v="CA"/>
    <x v="5"/>
    <x v="3624"/>
    <x v="3638"/>
    <x v="0"/>
    <x v="84"/>
    <x v="1"/>
    <s v="theater/musical"/>
    <x v="113"/>
    <x v="1694"/>
    <x v="1"/>
    <x v="40"/>
    <x v="3638"/>
    <x v="3624"/>
    <x v="0"/>
  </r>
  <r>
    <x v="3639"/>
    <x v="3636"/>
    <x v="3637"/>
    <n v="25000"/>
    <x v="116"/>
    <x v="2"/>
    <s v="US"/>
    <x v="0"/>
    <x v="3625"/>
    <x v="3639"/>
    <x v="0"/>
    <x v="29"/>
    <x v="1"/>
    <s v="theater/musical"/>
    <x v="50"/>
    <x v="120"/>
    <x v="1"/>
    <x v="40"/>
    <x v="3639"/>
    <x v="3625"/>
    <x v="0"/>
  </r>
  <r>
    <x v="3640"/>
    <x v="3637"/>
    <x v="3638"/>
    <n v="1000"/>
    <x v="434"/>
    <x v="2"/>
    <s v="US"/>
    <x v="0"/>
    <x v="3626"/>
    <x v="3640"/>
    <x v="0"/>
    <x v="83"/>
    <x v="1"/>
    <s v="theater/musical"/>
    <x v="52"/>
    <x v="1714"/>
    <x v="1"/>
    <x v="40"/>
    <x v="3640"/>
    <x v="3626"/>
    <x v="0"/>
  </r>
  <r>
    <x v="3641"/>
    <x v="3638"/>
    <x v="3639"/>
    <n v="3000"/>
    <x v="117"/>
    <x v="2"/>
    <s v="US"/>
    <x v="0"/>
    <x v="3627"/>
    <x v="3641"/>
    <x v="0"/>
    <x v="78"/>
    <x v="1"/>
    <s v="theater/musical"/>
    <x v="50"/>
    <x v="121"/>
    <x v="1"/>
    <x v="40"/>
    <x v="3641"/>
    <x v="3627"/>
    <x v="0"/>
  </r>
  <r>
    <x v="3642"/>
    <x v="3639"/>
    <x v="3640"/>
    <n v="700"/>
    <x v="493"/>
    <x v="2"/>
    <s v="DE"/>
    <x v="3"/>
    <x v="3628"/>
    <x v="3642"/>
    <x v="0"/>
    <x v="84"/>
    <x v="1"/>
    <s v="theater/musical"/>
    <x v="53"/>
    <x v="501"/>
    <x v="1"/>
    <x v="40"/>
    <x v="3642"/>
    <x v="3628"/>
    <x v="0"/>
  </r>
  <r>
    <x v="3643"/>
    <x v="3640"/>
    <x v="3641"/>
    <n v="25000"/>
    <x v="117"/>
    <x v="2"/>
    <s v="US"/>
    <x v="0"/>
    <x v="3629"/>
    <x v="3643"/>
    <x v="0"/>
    <x v="78"/>
    <x v="1"/>
    <s v="theater/musical"/>
    <x v="50"/>
    <x v="121"/>
    <x v="1"/>
    <x v="40"/>
    <x v="3643"/>
    <x v="3629"/>
    <x v="0"/>
  </r>
  <r>
    <x v="3644"/>
    <x v="3641"/>
    <x v="3642"/>
    <n v="5000"/>
    <x v="378"/>
    <x v="2"/>
    <s v="US"/>
    <x v="0"/>
    <x v="3630"/>
    <x v="3644"/>
    <x v="0"/>
    <x v="8"/>
    <x v="1"/>
    <s v="theater/musical"/>
    <x v="63"/>
    <x v="2520"/>
    <x v="1"/>
    <x v="40"/>
    <x v="3644"/>
    <x v="3630"/>
    <x v="0"/>
  </r>
  <r>
    <x v="3645"/>
    <x v="3642"/>
    <x v="3643"/>
    <n v="1000"/>
    <x v="116"/>
    <x v="2"/>
    <s v="CA"/>
    <x v="5"/>
    <x v="3631"/>
    <x v="3645"/>
    <x v="0"/>
    <x v="29"/>
    <x v="1"/>
    <s v="theater/musical"/>
    <x v="50"/>
    <x v="120"/>
    <x v="1"/>
    <x v="40"/>
    <x v="3645"/>
    <x v="3631"/>
    <x v="0"/>
  </r>
  <r>
    <x v="3646"/>
    <x v="3643"/>
    <x v="3644"/>
    <n v="10000"/>
    <x v="517"/>
    <x v="2"/>
    <s v="US"/>
    <x v="0"/>
    <x v="3632"/>
    <x v="3646"/>
    <x v="0"/>
    <x v="22"/>
    <x v="1"/>
    <s v="theater/musical"/>
    <x v="62"/>
    <x v="2521"/>
    <x v="1"/>
    <x v="40"/>
    <x v="3646"/>
    <x v="3632"/>
    <x v="0"/>
  </r>
  <r>
    <x v="3647"/>
    <x v="3644"/>
    <x v="3645"/>
    <n v="500"/>
    <x v="134"/>
    <x v="2"/>
    <s v="GB"/>
    <x v="1"/>
    <x v="3633"/>
    <x v="3647"/>
    <x v="0"/>
    <x v="84"/>
    <x v="1"/>
    <s v="theater/musical"/>
    <x v="52"/>
    <x v="2"/>
    <x v="1"/>
    <x v="40"/>
    <x v="3647"/>
    <x v="3633"/>
    <x v="3"/>
  </r>
  <r>
    <x v="3648"/>
    <x v="3645"/>
    <x v="3646"/>
    <n v="40000"/>
    <x v="2392"/>
    <x v="0"/>
    <s v="US"/>
    <x v="0"/>
    <x v="3634"/>
    <x v="3648"/>
    <x v="0"/>
    <x v="196"/>
    <x v="0"/>
    <s v="theater/plays"/>
    <x v="8"/>
    <x v="2522"/>
    <x v="1"/>
    <x v="6"/>
    <x v="3648"/>
    <x v="3634"/>
    <x v="0"/>
  </r>
  <r>
    <x v="3649"/>
    <x v="3646"/>
    <x v="3647"/>
    <n v="750"/>
    <x v="1911"/>
    <x v="0"/>
    <s v="CA"/>
    <x v="5"/>
    <x v="3635"/>
    <x v="3649"/>
    <x v="0"/>
    <x v="22"/>
    <x v="0"/>
    <s v="theater/plays"/>
    <x v="3"/>
    <x v="1158"/>
    <x v="1"/>
    <x v="6"/>
    <x v="3649"/>
    <x v="3635"/>
    <x v="0"/>
  </r>
  <r>
    <x v="3650"/>
    <x v="3647"/>
    <x v="3648"/>
    <n v="500"/>
    <x v="83"/>
    <x v="0"/>
    <s v="GB"/>
    <x v="1"/>
    <x v="3636"/>
    <x v="3650"/>
    <x v="0"/>
    <x v="57"/>
    <x v="0"/>
    <s v="theater/plays"/>
    <x v="8"/>
    <x v="2011"/>
    <x v="1"/>
    <x v="6"/>
    <x v="3650"/>
    <x v="3636"/>
    <x v="0"/>
  </r>
  <r>
    <x v="3651"/>
    <x v="3648"/>
    <x v="3649"/>
    <n v="500"/>
    <x v="624"/>
    <x v="0"/>
    <s v="US"/>
    <x v="0"/>
    <x v="3637"/>
    <x v="3651"/>
    <x v="0"/>
    <x v="82"/>
    <x v="0"/>
    <s v="theater/plays"/>
    <x v="3"/>
    <x v="1337"/>
    <x v="1"/>
    <x v="6"/>
    <x v="3651"/>
    <x v="3637"/>
    <x v="0"/>
  </r>
  <r>
    <x v="3652"/>
    <x v="2866"/>
    <x v="3650"/>
    <n v="300"/>
    <x v="2393"/>
    <x v="0"/>
    <s v="CA"/>
    <x v="5"/>
    <x v="3638"/>
    <x v="3652"/>
    <x v="0"/>
    <x v="57"/>
    <x v="0"/>
    <s v="theater/plays"/>
    <x v="365"/>
    <x v="2523"/>
    <x v="1"/>
    <x v="6"/>
    <x v="3652"/>
    <x v="3638"/>
    <x v="0"/>
  </r>
  <r>
    <x v="3653"/>
    <x v="3649"/>
    <x v="3651"/>
    <n v="2000"/>
    <x v="1118"/>
    <x v="0"/>
    <s v="GB"/>
    <x v="1"/>
    <x v="3639"/>
    <x v="3653"/>
    <x v="0"/>
    <x v="51"/>
    <x v="0"/>
    <s v="theater/plays"/>
    <x v="7"/>
    <x v="2524"/>
    <x v="1"/>
    <x v="6"/>
    <x v="3653"/>
    <x v="3639"/>
    <x v="0"/>
  </r>
  <r>
    <x v="3654"/>
    <x v="3650"/>
    <x v="3652"/>
    <n v="1500"/>
    <x v="2394"/>
    <x v="0"/>
    <s v="GB"/>
    <x v="1"/>
    <x v="3640"/>
    <x v="3654"/>
    <x v="0"/>
    <x v="44"/>
    <x v="0"/>
    <s v="theater/plays"/>
    <x v="107"/>
    <x v="2525"/>
    <x v="1"/>
    <x v="6"/>
    <x v="3654"/>
    <x v="3640"/>
    <x v="0"/>
  </r>
  <r>
    <x v="3655"/>
    <x v="3651"/>
    <x v="3653"/>
    <n v="5000"/>
    <x v="2395"/>
    <x v="0"/>
    <s v="US"/>
    <x v="0"/>
    <x v="3641"/>
    <x v="3655"/>
    <x v="0"/>
    <x v="1"/>
    <x v="0"/>
    <s v="theater/plays"/>
    <x v="31"/>
    <x v="2526"/>
    <x v="1"/>
    <x v="6"/>
    <x v="3655"/>
    <x v="3641"/>
    <x v="0"/>
  </r>
  <r>
    <x v="3656"/>
    <x v="3652"/>
    <x v="3654"/>
    <n v="5000"/>
    <x v="2396"/>
    <x v="0"/>
    <s v="CH"/>
    <x v="11"/>
    <x v="3642"/>
    <x v="3656"/>
    <x v="0"/>
    <x v="67"/>
    <x v="0"/>
    <s v="theater/plays"/>
    <x v="6"/>
    <x v="2527"/>
    <x v="1"/>
    <x v="6"/>
    <x v="3656"/>
    <x v="3642"/>
    <x v="0"/>
  </r>
  <r>
    <x v="3657"/>
    <x v="3653"/>
    <x v="3655"/>
    <n v="2000"/>
    <x v="2397"/>
    <x v="0"/>
    <s v="DK"/>
    <x v="7"/>
    <x v="3643"/>
    <x v="3657"/>
    <x v="0"/>
    <x v="9"/>
    <x v="0"/>
    <s v="theater/plays"/>
    <x v="38"/>
    <x v="2528"/>
    <x v="1"/>
    <x v="6"/>
    <x v="3657"/>
    <x v="3643"/>
    <x v="0"/>
  </r>
  <r>
    <x v="3658"/>
    <x v="3654"/>
    <x v="3656"/>
    <n v="1500"/>
    <x v="17"/>
    <x v="0"/>
    <s v="US"/>
    <x v="0"/>
    <x v="3644"/>
    <x v="3658"/>
    <x v="0"/>
    <x v="9"/>
    <x v="0"/>
    <s v="theater/plays"/>
    <x v="7"/>
    <x v="1700"/>
    <x v="1"/>
    <x v="6"/>
    <x v="3658"/>
    <x v="3644"/>
    <x v="0"/>
  </r>
  <r>
    <x v="3659"/>
    <x v="3655"/>
    <x v="3657"/>
    <n v="3000"/>
    <x v="2398"/>
    <x v="0"/>
    <s v="US"/>
    <x v="0"/>
    <x v="3645"/>
    <x v="3659"/>
    <x v="0"/>
    <x v="62"/>
    <x v="0"/>
    <s v="theater/plays"/>
    <x v="21"/>
    <x v="2529"/>
    <x v="1"/>
    <x v="6"/>
    <x v="3659"/>
    <x v="3645"/>
    <x v="0"/>
  </r>
  <r>
    <x v="3660"/>
    <x v="3656"/>
    <x v="3658"/>
    <n v="250"/>
    <x v="156"/>
    <x v="0"/>
    <s v="GB"/>
    <x v="1"/>
    <x v="3646"/>
    <x v="3660"/>
    <x v="0"/>
    <x v="19"/>
    <x v="0"/>
    <s v="theater/plays"/>
    <x v="8"/>
    <x v="2530"/>
    <x v="1"/>
    <x v="6"/>
    <x v="3660"/>
    <x v="3646"/>
    <x v="0"/>
  </r>
  <r>
    <x v="3661"/>
    <x v="3657"/>
    <x v="3659"/>
    <n v="3000"/>
    <x v="2399"/>
    <x v="0"/>
    <s v="US"/>
    <x v="0"/>
    <x v="3647"/>
    <x v="3661"/>
    <x v="0"/>
    <x v="17"/>
    <x v="0"/>
    <s v="theater/plays"/>
    <x v="38"/>
    <x v="2531"/>
    <x v="1"/>
    <x v="6"/>
    <x v="3661"/>
    <x v="3647"/>
    <x v="0"/>
  </r>
  <r>
    <x v="3662"/>
    <x v="3658"/>
    <x v="3660"/>
    <n v="8000"/>
    <x v="2400"/>
    <x v="0"/>
    <s v="CA"/>
    <x v="5"/>
    <x v="3648"/>
    <x v="3662"/>
    <x v="0"/>
    <x v="244"/>
    <x v="0"/>
    <s v="theater/plays"/>
    <x v="7"/>
    <x v="2532"/>
    <x v="1"/>
    <x v="6"/>
    <x v="3662"/>
    <x v="3648"/>
    <x v="0"/>
  </r>
  <r>
    <x v="3663"/>
    <x v="3659"/>
    <x v="3661"/>
    <n v="225"/>
    <x v="731"/>
    <x v="0"/>
    <s v="GB"/>
    <x v="1"/>
    <x v="3649"/>
    <x v="3663"/>
    <x v="0"/>
    <x v="82"/>
    <x v="0"/>
    <s v="theater/plays"/>
    <x v="3"/>
    <x v="433"/>
    <x v="1"/>
    <x v="6"/>
    <x v="3663"/>
    <x v="3649"/>
    <x v="0"/>
  </r>
  <r>
    <x v="3664"/>
    <x v="3660"/>
    <x v="3662"/>
    <n v="800"/>
    <x v="983"/>
    <x v="0"/>
    <s v="US"/>
    <x v="0"/>
    <x v="3650"/>
    <x v="3664"/>
    <x v="0"/>
    <x v="10"/>
    <x v="0"/>
    <s v="theater/plays"/>
    <x v="15"/>
    <x v="2533"/>
    <x v="1"/>
    <x v="6"/>
    <x v="3664"/>
    <x v="3650"/>
    <x v="0"/>
  </r>
  <r>
    <x v="3665"/>
    <x v="3661"/>
    <x v="3663"/>
    <n v="620"/>
    <x v="2401"/>
    <x v="0"/>
    <s v="FR"/>
    <x v="3"/>
    <x v="3651"/>
    <x v="3665"/>
    <x v="0"/>
    <x v="25"/>
    <x v="0"/>
    <s v="theater/plays"/>
    <x v="41"/>
    <x v="2534"/>
    <x v="1"/>
    <x v="6"/>
    <x v="3665"/>
    <x v="3651"/>
    <x v="0"/>
  </r>
  <r>
    <x v="3666"/>
    <x v="3662"/>
    <x v="3664"/>
    <n v="1200"/>
    <x v="647"/>
    <x v="0"/>
    <s v="US"/>
    <x v="0"/>
    <x v="3652"/>
    <x v="3666"/>
    <x v="0"/>
    <x v="44"/>
    <x v="0"/>
    <s v="theater/plays"/>
    <x v="8"/>
    <x v="2535"/>
    <x v="1"/>
    <x v="6"/>
    <x v="3666"/>
    <x v="3652"/>
    <x v="0"/>
  </r>
  <r>
    <x v="3667"/>
    <x v="3663"/>
    <x v="3665"/>
    <n v="3000"/>
    <x v="2402"/>
    <x v="0"/>
    <s v="GB"/>
    <x v="1"/>
    <x v="3653"/>
    <x v="3667"/>
    <x v="0"/>
    <x v="6"/>
    <x v="0"/>
    <s v="theater/plays"/>
    <x v="33"/>
    <x v="2536"/>
    <x v="1"/>
    <x v="6"/>
    <x v="3667"/>
    <x v="3653"/>
    <x v="0"/>
  </r>
  <r>
    <x v="3668"/>
    <x v="3664"/>
    <x v="3666"/>
    <n v="1000"/>
    <x v="831"/>
    <x v="0"/>
    <s v="US"/>
    <x v="0"/>
    <x v="3654"/>
    <x v="3668"/>
    <x v="0"/>
    <x v="33"/>
    <x v="0"/>
    <s v="theater/plays"/>
    <x v="3"/>
    <x v="2537"/>
    <x v="1"/>
    <x v="6"/>
    <x v="3668"/>
    <x v="3654"/>
    <x v="0"/>
  </r>
  <r>
    <x v="3669"/>
    <x v="3665"/>
    <x v="3667"/>
    <n v="1000"/>
    <x v="2403"/>
    <x v="0"/>
    <s v="GB"/>
    <x v="1"/>
    <x v="3655"/>
    <x v="3669"/>
    <x v="0"/>
    <x v="57"/>
    <x v="0"/>
    <s v="theater/plays"/>
    <x v="178"/>
    <x v="2538"/>
    <x v="1"/>
    <x v="6"/>
    <x v="3669"/>
    <x v="3655"/>
    <x v="0"/>
  </r>
  <r>
    <x v="3670"/>
    <x v="3666"/>
    <x v="3668"/>
    <n v="220"/>
    <x v="854"/>
    <x v="0"/>
    <s v="GB"/>
    <x v="1"/>
    <x v="3656"/>
    <x v="3670"/>
    <x v="0"/>
    <x v="8"/>
    <x v="0"/>
    <s v="theater/plays"/>
    <x v="5"/>
    <x v="2539"/>
    <x v="1"/>
    <x v="6"/>
    <x v="3670"/>
    <x v="3656"/>
    <x v="0"/>
  </r>
  <r>
    <x v="3671"/>
    <x v="3667"/>
    <x v="3669"/>
    <n v="3500"/>
    <x v="2404"/>
    <x v="0"/>
    <s v="US"/>
    <x v="0"/>
    <x v="3657"/>
    <x v="3671"/>
    <x v="0"/>
    <x v="244"/>
    <x v="0"/>
    <s v="theater/plays"/>
    <x v="7"/>
    <x v="2540"/>
    <x v="1"/>
    <x v="6"/>
    <x v="3671"/>
    <x v="3657"/>
    <x v="0"/>
  </r>
  <r>
    <x v="3672"/>
    <x v="3668"/>
    <x v="3670"/>
    <n v="3000"/>
    <x v="2405"/>
    <x v="0"/>
    <s v="GB"/>
    <x v="1"/>
    <x v="3658"/>
    <x v="3672"/>
    <x v="0"/>
    <x v="7"/>
    <x v="0"/>
    <s v="theater/plays"/>
    <x v="21"/>
    <x v="2541"/>
    <x v="1"/>
    <x v="6"/>
    <x v="3672"/>
    <x v="3658"/>
    <x v="0"/>
  </r>
  <r>
    <x v="3673"/>
    <x v="3669"/>
    <x v="3671"/>
    <n v="4000"/>
    <x v="2406"/>
    <x v="0"/>
    <s v="GB"/>
    <x v="1"/>
    <x v="3659"/>
    <x v="3673"/>
    <x v="0"/>
    <x v="229"/>
    <x v="0"/>
    <s v="theater/plays"/>
    <x v="35"/>
    <x v="2542"/>
    <x v="1"/>
    <x v="6"/>
    <x v="3673"/>
    <x v="3659"/>
    <x v="0"/>
  </r>
  <r>
    <x v="3674"/>
    <x v="3670"/>
    <x v="3672"/>
    <n v="4500"/>
    <x v="605"/>
    <x v="0"/>
    <s v="DE"/>
    <x v="3"/>
    <x v="3660"/>
    <x v="3674"/>
    <x v="0"/>
    <x v="162"/>
    <x v="0"/>
    <s v="theater/plays"/>
    <x v="8"/>
    <x v="2543"/>
    <x v="1"/>
    <x v="6"/>
    <x v="3674"/>
    <x v="3660"/>
    <x v="0"/>
  </r>
  <r>
    <x v="3675"/>
    <x v="3671"/>
    <x v="3673"/>
    <n v="50"/>
    <x v="119"/>
    <x v="0"/>
    <s v="GB"/>
    <x v="1"/>
    <x v="3661"/>
    <x v="3675"/>
    <x v="0"/>
    <x v="83"/>
    <x v="0"/>
    <s v="theater/plays"/>
    <x v="49"/>
    <x v="457"/>
    <x v="1"/>
    <x v="6"/>
    <x v="3675"/>
    <x v="3661"/>
    <x v="0"/>
  </r>
  <r>
    <x v="3676"/>
    <x v="3672"/>
    <x v="3674"/>
    <n v="800"/>
    <x v="1249"/>
    <x v="0"/>
    <s v="US"/>
    <x v="0"/>
    <x v="3662"/>
    <x v="3676"/>
    <x v="0"/>
    <x v="38"/>
    <x v="0"/>
    <s v="theater/plays"/>
    <x v="32"/>
    <x v="2544"/>
    <x v="1"/>
    <x v="6"/>
    <x v="3676"/>
    <x v="3662"/>
    <x v="0"/>
  </r>
  <r>
    <x v="3677"/>
    <x v="3673"/>
    <x v="3675"/>
    <n v="12000"/>
    <x v="2407"/>
    <x v="0"/>
    <s v="US"/>
    <x v="0"/>
    <x v="3663"/>
    <x v="3677"/>
    <x v="0"/>
    <x v="473"/>
    <x v="0"/>
    <s v="theater/plays"/>
    <x v="33"/>
    <x v="2545"/>
    <x v="1"/>
    <x v="6"/>
    <x v="3677"/>
    <x v="3663"/>
    <x v="0"/>
  </r>
  <r>
    <x v="3678"/>
    <x v="3674"/>
    <x v="3676"/>
    <n v="2000"/>
    <x v="420"/>
    <x v="0"/>
    <s v="GB"/>
    <x v="1"/>
    <x v="3664"/>
    <x v="3678"/>
    <x v="0"/>
    <x v="162"/>
    <x v="0"/>
    <s v="theater/plays"/>
    <x v="33"/>
    <x v="2546"/>
    <x v="1"/>
    <x v="6"/>
    <x v="3678"/>
    <x v="3664"/>
    <x v="0"/>
  </r>
  <r>
    <x v="3679"/>
    <x v="3675"/>
    <x v="3677"/>
    <n v="2000"/>
    <x v="2408"/>
    <x v="0"/>
    <s v="US"/>
    <x v="0"/>
    <x v="3665"/>
    <x v="3679"/>
    <x v="0"/>
    <x v="209"/>
    <x v="0"/>
    <s v="theater/plays"/>
    <x v="5"/>
    <x v="2547"/>
    <x v="1"/>
    <x v="6"/>
    <x v="3679"/>
    <x v="3665"/>
    <x v="0"/>
  </r>
  <r>
    <x v="3680"/>
    <x v="3676"/>
    <x v="3678"/>
    <n v="3000"/>
    <x v="2409"/>
    <x v="0"/>
    <s v="US"/>
    <x v="0"/>
    <x v="3666"/>
    <x v="3680"/>
    <x v="0"/>
    <x v="69"/>
    <x v="0"/>
    <s v="theater/plays"/>
    <x v="40"/>
    <x v="2548"/>
    <x v="1"/>
    <x v="6"/>
    <x v="3680"/>
    <x v="3666"/>
    <x v="0"/>
  </r>
  <r>
    <x v="3681"/>
    <x v="3677"/>
    <x v="3679"/>
    <n v="1000"/>
    <x v="2410"/>
    <x v="0"/>
    <s v="US"/>
    <x v="0"/>
    <x v="3667"/>
    <x v="3681"/>
    <x v="0"/>
    <x v="59"/>
    <x v="0"/>
    <s v="theater/plays"/>
    <x v="20"/>
    <x v="1025"/>
    <x v="1"/>
    <x v="6"/>
    <x v="3681"/>
    <x v="3667"/>
    <x v="0"/>
  </r>
  <r>
    <x v="3682"/>
    <x v="3678"/>
    <x v="3680"/>
    <n v="3000"/>
    <x v="2411"/>
    <x v="0"/>
    <s v="US"/>
    <x v="0"/>
    <x v="3668"/>
    <x v="3682"/>
    <x v="0"/>
    <x v="85"/>
    <x v="0"/>
    <s v="theater/plays"/>
    <x v="86"/>
    <x v="69"/>
    <x v="1"/>
    <x v="6"/>
    <x v="3682"/>
    <x v="3668"/>
    <x v="0"/>
  </r>
  <r>
    <x v="3683"/>
    <x v="3679"/>
    <x v="3681"/>
    <n v="3500"/>
    <x v="2412"/>
    <x v="0"/>
    <s v="US"/>
    <x v="0"/>
    <x v="3669"/>
    <x v="3683"/>
    <x v="0"/>
    <x v="36"/>
    <x v="0"/>
    <s v="theater/plays"/>
    <x v="38"/>
    <x v="2549"/>
    <x v="1"/>
    <x v="6"/>
    <x v="3683"/>
    <x v="3669"/>
    <x v="0"/>
  </r>
  <r>
    <x v="3684"/>
    <x v="3680"/>
    <x v="3682"/>
    <n v="750"/>
    <x v="2413"/>
    <x v="0"/>
    <s v="US"/>
    <x v="0"/>
    <x v="3670"/>
    <x v="3684"/>
    <x v="0"/>
    <x v="23"/>
    <x v="0"/>
    <s v="theater/plays"/>
    <x v="86"/>
    <x v="2550"/>
    <x v="1"/>
    <x v="6"/>
    <x v="3684"/>
    <x v="3670"/>
    <x v="0"/>
  </r>
  <r>
    <x v="3685"/>
    <x v="3681"/>
    <x v="3683"/>
    <n v="5000"/>
    <x v="2414"/>
    <x v="0"/>
    <s v="US"/>
    <x v="0"/>
    <x v="3671"/>
    <x v="3685"/>
    <x v="0"/>
    <x v="149"/>
    <x v="0"/>
    <s v="theater/plays"/>
    <x v="6"/>
    <x v="17"/>
    <x v="1"/>
    <x v="6"/>
    <x v="3685"/>
    <x v="3671"/>
    <x v="0"/>
  </r>
  <r>
    <x v="3686"/>
    <x v="3682"/>
    <x v="3684"/>
    <n v="350"/>
    <x v="2415"/>
    <x v="0"/>
    <s v="US"/>
    <x v="0"/>
    <x v="3672"/>
    <x v="3686"/>
    <x v="0"/>
    <x v="79"/>
    <x v="0"/>
    <s v="theater/plays"/>
    <x v="7"/>
    <x v="2551"/>
    <x v="1"/>
    <x v="6"/>
    <x v="3686"/>
    <x v="3672"/>
    <x v="0"/>
  </r>
  <r>
    <x v="3687"/>
    <x v="3683"/>
    <x v="3685"/>
    <n v="5000"/>
    <x v="2416"/>
    <x v="0"/>
    <s v="US"/>
    <x v="0"/>
    <x v="3673"/>
    <x v="3687"/>
    <x v="0"/>
    <x v="20"/>
    <x v="0"/>
    <s v="theater/plays"/>
    <x v="8"/>
    <x v="2552"/>
    <x v="1"/>
    <x v="6"/>
    <x v="3687"/>
    <x v="3673"/>
    <x v="0"/>
  </r>
  <r>
    <x v="3688"/>
    <x v="3684"/>
    <x v="3686"/>
    <n v="3000"/>
    <x v="1980"/>
    <x v="0"/>
    <s v="GB"/>
    <x v="1"/>
    <x v="3674"/>
    <x v="3688"/>
    <x v="0"/>
    <x v="70"/>
    <x v="0"/>
    <s v="theater/plays"/>
    <x v="15"/>
    <x v="995"/>
    <x v="1"/>
    <x v="6"/>
    <x v="3688"/>
    <x v="3674"/>
    <x v="0"/>
  </r>
  <r>
    <x v="3689"/>
    <x v="3685"/>
    <x v="3687"/>
    <n v="3000"/>
    <x v="504"/>
    <x v="0"/>
    <s v="US"/>
    <x v="0"/>
    <x v="3675"/>
    <x v="3689"/>
    <x v="0"/>
    <x v="95"/>
    <x v="0"/>
    <s v="theater/plays"/>
    <x v="90"/>
    <x v="2553"/>
    <x v="1"/>
    <x v="6"/>
    <x v="3689"/>
    <x v="3675"/>
    <x v="0"/>
  </r>
  <r>
    <x v="3690"/>
    <x v="3686"/>
    <x v="3688"/>
    <n v="1500"/>
    <x v="1122"/>
    <x v="0"/>
    <s v="US"/>
    <x v="0"/>
    <x v="3676"/>
    <x v="3690"/>
    <x v="0"/>
    <x v="162"/>
    <x v="0"/>
    <s v="theater/plays"/>
    <x v="28"/>
    <x v="2554"/>
    <x v="1"/>
    <x v="6"/>
    <x v="3690"/>
    <x v="3676"/>
    <x v="0"/>
  </r>
  <r>
    <x v="3691"/>
    <x v="3687"/>
    <x v="3689"/>
    <n v="40000"/>
    <x v="2417"/>
    <x v="0"/>
    <s v="US"/>
    <x v="0"/>
    <x v="3677"/>
    <x v="3691"/>
    <x v="0"/>
    <x v="220"/>
    <x v="0"/>
    <s v="theater/plays"/>
    <x v="30"/>
    <x v="2555"/>
    <x v="1"/>
    <x v="6"/>
    <x v="3691"/>
    <x v="3677"/>
    <x v="0"/>
  </r>
  <r>
    <x v="3692"/>
    <x v="3688"/>
    <x v="3690"/>
    <n v="1000"/>
    <x v="2343"/>
    <x v="0"/>
    <s v="US"/>
    <x v="0"/>
    <x v="3678"/>
    <x v="3692"/>
    <x v="0"/>
    <x v="57"/>
    <x v="0"/>
    <s v="theater/plays"/>
    <x v="9"/>
    <x v="2556"/>
    <x v="1"/>
    <x v="6"/>
    <x v="3692"/>
    <x v="3678"/>
    <x v="0"/>
  </r>
  <r>
    <x v="3693"/>
    <x v="3689"/>
    <x v="3691"/>
    <n v="333"/>
    <x v="357"/>
    <x v="0"/>
    <s v="GB"/>
    <x v="1"/>
    <x v="3679"/>
    <x v="3693"/>
    <x v="0"/>
    <x v="25"/>
    <x v="0"/>
    <s v="theater/plays"/>
    <x v="32"/>
    <x v="2557"/>
    <x v="1"/>
    <x v="6"/>
    <x v="3693"/>
    <x v="3679"/>
    <x v="0"/>
  </r>
  <r>
    <x v="3694"/>
    <x v="3690"/>
    <x v="3692"/>
    <n v="3500"/>
    <x v="2418"/>
    <x v="0"/>
    <s v="US"/>
    <x v="0"/>
    <x v="3680"/>
    <x v="3694"/>
    <x v="0"/>
    <x v="65"/>
    <x v="0"/>
    <s v="theater/plays"/>
    <x v="13"/>
    <x v="2558"/>
    <x v="1"/>
    <x v="6"/>
    <x v="3694"/>
    <x v="3680"/>
    <x v="0"/>
  </r>
  <r>
    <x v="3695"/>
    <x v="3691"/>
    <x v="3693"/>
    <n v="4000"/>
    <x v="2419"/>
    <x v="0"/>
    <s v="US"/>
    <x v="0"/>
    <x v="3681"/>
    <x v="3695"/>
    <x v="0"/>
    <x v="51"/>
    <x v="0"/>
    <s v="theater/plays"/>
    <x v="8"/>
    <x v="2559"/>
    <x v="1"/>
    <x v="6"/>
    <x v="3695"/>
    <x v="3681"/>
    <x v="0"/>
  </r>
  <r>
    <x v="3696"/>
    <x v="3692"/>
    <x v="3694"/>
    <n v="2000"/>
    <x v="109"/>
    <x v="0"/>
    <s v="GB"/>
    <x v="1"/>
    <x v="3682"/>
    <x v="3696"/>
    <x v="0"/>
    <x v="76"/>
    <x v="0"/>
    <s v="theater/plays"/>
    <x v="19"/>
    <x v="2560"/>
    <x v="1"/>
    <x v="6"/>
    <x v="3696"/>
    <x v="3682"/>
    <x v="0"/>
  </r>
  <r>
    <x v="3697"/>
    <x v="3693"/>
    <x v="3695"/>
    <n v="2000"/>
    <x v="2420"/>
    <x v="0"/>
    <s v="GB"/>
    <x v="1"/>
    <x v="3683"/>
    <x v="3697"/>
    <x v="0"/>
    <x v="209"/>
    <x v="0"/>
    <s v="theater/plays"/>
    <x v="29"/>
    <x v="2561"/>
    <x v="1"/>
    <x v="6"/>
    <x v="3697"/>
    <x v="3683"/>
    <x v="0"/>
  </r>
  <r>
    <x v="3698"/>
    <x v="3694"/>
    <x v="3696"/>
    <n v="5000"/>
    <x v="2421"/>
    <x v="0"/>
    <s v="US"/>
    <x v="0"/>
    <x v="3684"/>
    <x v="3698"/>
    <x v="0"/>
    <x v="327"/>
    <x v="0"/>
    <s v="theater/plays"/>
    <x v="38"/>
    <x v="2562"/>
    <x v="1"/>
    <x v="6"/>
    <x v="3698"/>
    <x v="3684"/>
    <x v="0"/>
  </r>
  <r>
    <x v="3699"/>
    <x v="3695"/>
    <x v="3697"/>
    <n v="2500"/>
    <x v="2381"/>
    <x v="0"/>
    <s v="US"/>
    <x v="0"/>
    <x v="3685"/>
    <x v="3699"/>
    <x v="0"/>
    <x v="244"/>
    <x v="0"/>
    <s v="theater/plays"/>
    <x v="7"/>
    <x v="2007"/>
    <x v="1"/>
    <x v="6"/>
    <x v="3699"/>
    <x v="3685"/>
    <x v="0"/>
  </r>
  <r>
    <x v="3700"/>
    <x v="3696"/>
    <x v="3698"/>
    <n v="500"/>
    <x v="2422"/>
    <x v="0"/>
    <s v="US"/>
    <x v="0"/>
    <x v="3686"/>
    <x v="3700"/>
    <x v="0"/>
    <x v="59"/>
    <x v="0"/>
    <s v="theater/plays"/>
    <x v="10"/>
    <x v="2274"/>
    <x v="1"/>
    <x v="6"/>
    <x v="3700"/>
    <x v="3686"/>
    <x v="0"/>
  </r>
  <r>
    <x v="3701"/>
    <x v="3697"/>
    <x v="3699"/>
    <n v="1500"/>
    <x v="2423"/>
    <x v="0"/>
    <s v="GB"/>
    <x v="1"/>
    <x v="3687"/>
    <x v="3701"/>
    <x v="0"/>
    <x v="70"/>
    <x v="0"/>
    <s v="theater/plays"/>
    <x v="8"/>
    <x v="2563"/>
    <x v="1"/>
    <x v="6"/>
    <x v="3701"/>
    <x v="3687"/>
    <x v="0"/>
  </r>
  <r>
    <x v="3702"/>
    <x v="3698"/>
    <x v="3700"/>
    <n v="3000"/>
    <x v="1980"/>
    <x v="0"/>
    <s v="GB"/>
    <x v="1"/>
    <x v="3688"/>
    <x v="3702"/>
    <x v="0"/>
    <x v="64"/>
    <x v="0"/>
    <s v="theater/plays"/>
    <x v="15"/>
    <x v="2564"/>
    <x v="1"/>
    <x v="6"/>
    <x v="3702"/>
    <x v="3688"/>
    <x v="0"/>
  </r>
  <r>
    <x v="3703"/>
    <x v="3699"/>
    <x v="3701"/>
    <n v="1050"/>
    <x v="2044"/>
    <x v="0"/>
    <s v="US"/>
    <x v="0"/>
    <x v="3689"/>
    <x v="3703"/>
    <x v="0"/>
    <x v="209"/>
    <x v="0"/>
    <s v="theater/plays"/>
    <x v="4"/>
    <x v="2565"/>
    <x v="1"/>
    <x v="6"/>
    <x v="3703"/>
    <x v="3689"/>
    <x v="0"/>
  </r>
  <r>
    <x v="3704"/>
    <x v="3700"/>
    <x v="3702"/>
    <n v="300"/>
    <x v="2424"/>
    <x v="0"/>
    <s v="GB"/>
    <x v="1"/>
    <x v="3690"/>
    <x v="3704"/>
    <x v="0"/>
    <x v="74"/>
    <x v="0"/>
    <s v="theater/plays"/>
    <x v="104"/>
    <x v="2566"/>
    <x v="1"/>
    <x v="6"/>
    <x v="3704"/>
    <x v="3690"/>
    <x v="0"/>
  </r>
  <r>
    <x v="3705"/>
    <x v="3701"/>
    <x v="3703"/>
    <n v="2827"/>
    <x v="2425"/>
    <x v="0"/>
    <s v="US"/>
    <x v="0"/>
    <x v="3691"/>
    <x v="3705"/>
    <x v="0"/>
    <x v="2"/>
    <x v="0"/>
    <s v="theater/plays"/>
    <x v="33"/>
    <x v="1829"/>
    <x v="1"/>
    <x v="6"/>
    <x v="3705"/>
    <x v="3691"/>
    <x v="0"/>
  </r>
  <r>
    <x v="3706"/>
    <x v="3702"/>
    <x v="3704"/>
    <n v="1500"/>
    <x v="2426"/>
    <x v="0"/>
    <s v="US"/>
    <x v="0"/>
    <x v="3692"/>
    <x v="3706"/>
    <x v="0"/>
    <x v="62"/>
    <x v="0"/>
    <s v="theater/plays"/>
    <x v="10"/>
    <x v="2567"/>
    <x v="1"/>
    <x v="6"/>
    <x v="3706"/>
    <x v="3692"/>
    <x v="0"/>
  </r>
  <r>
    <x v="3707"/>
    <x v="3703"/>
    <x v="3705"/>
    <n v="1000"/>
    <x v="586"/>
    <x v="0"/>
    <s v="US"/>
    <x v="0"/>
    <x v="3693"/>
    <x v="3707"/>
    <x v="0"/>
    <x v="23"/>
    <x v="0"/>
    <s v="theater/plays"/>
    <x v="362"/>
    <x v="2568"/>
    <x v="1"/>
    <x v="6"/>
    <x v="3707"/>
    <x v="3693"/>
    <x v="0"/>
  </r>
  <r>
    <x v="3708"/>
    <x v="3704"/>
    <x v="3706"/>
    <n v="700"/>
    <x v="1740"/>
    <x v="0"/>
    <s v="US"/>
    <x v="0"/>
    <x v="3694"/>
    <x v="3708"/>
    <x v="0"/>
    <x v="70"/>
    <x v="0"/>
    <s v="theater/plays"/>
    <x v="126"/>
    <x v="2569"/>
    <x v="1"/>
    <x v="6"/>
    <x v="3708"/>
    <x v="3694"/>
    <x v="0"/>
  </r>
  <r>
    <x v="3709"/>
    <x v="3705"/>
    <x v="3707"/>
    <n v="1000"/>
    <x v="2427"/>
    <x v="0"/>
    <s v="GB"/>
    <x v="1"/>
    <x v="3695"/>
    <x v="3709"/>
    <x v="0"/>
    <x v="2"/>
    <x v="0"/>
    <s v="theater/plays"/>
    <x v="29"/>
    <x v="2570"/>
    <x v="1"/>
    <x v="6"/>
    <x v="3709"/>
    <x v="3695"/>
    <x v="0"/>
  </r>
  <r>
    <x v="3710"/>
    <x v="3706"/>
    <x v="3708"/>
    <n v="1300"/>
    <x v="2428"/>
    <x v="0"/>
    <s v="US"/>
    <x v="0"/>
    <x v="3696"/>
    <x v="3710"/>
    <x v="0"/>
    <x v="74"/>
    <x v="0"/>
    <s v="theater/plays"/>
    <x v="48"/>
    <x v="2571"/>
    <x v="1"/>
    <x v="6"/>
    <x v="3710"/>
    <x v="3696"/>
    <x v="0"/>
  </r>
  <r>
    <x v="3711"/>
    <x v="3707"/>
    <x v="3709"/>
    <n v="500"/>
    <x v="365"/>
    <x v="0"/>
    <s v="US"/>
    <x v="0"/>
    <x v="3174"/>
    <x v="3711"/>
    <x v="0"/>
    <x v="64"/>
    <x v="0"/>
    <s v="theater/plays"/>
    <x v="35"/>
    <x v="2572"/>
    <x v="1"/>
    <x v="6"/>
    <x v="3711"/>
    <x v="3174"/>
    <x v="0"/>
  </r>
  <r>
    <x v="3712"/>
    <x v="3708"/>
    <x v="3710"/>
    <n v="7500"/>
    <x v="2429"/>
    <x v="0"/>
    <s v="US"/>
    <x v="0"/>
    <x v="3697"/>
    <x v="3712"/>
    <x v="0"/>
    <x v="201"/>
    <x v="0"/>
    <s v="theater/plays"/>
    <x v="224"/>
    <x v="734"/>
    <x v="1"/>
    <x v="6"/>
    <x v="3712"/>
    <x v="3697"/>
    <x v="0"/>
  </r>
  <r>
    <x v="3713"/>
    <x v="3709"/>
    <x v="3711"/>
    <n v="2000"/>
    <x v="1944"/>
    <x v="0"/>
    <s v="US"/>
    <x v="0"/>
    <x v="3698"/>
    <x v="3713"/>
    <x v="0"/>
    <x v="10"/>
    <x v="0"/>
    <s v="theater/plays"/>
    <x v="21"/>
    <x v="2573"/>
    <x v="1"/>
    <x v="6"/>
    <x v="3713"/>
    <x v="3698"/>
    <x v="0"/>
  </r>
  <r>
    <x v="3714"/>
    <x v="3710"/>
    <x v="3712"/>
    <n v="10000"/>
    <x v="990"/>
    <x v="0"/>
    <s v="US"/>
    <x v="0"/>
    <x v="3699"/>
    <x v="3714"/>
    <x v="0"/>
    <x v="174"/>
    <x v="0"/>
    <s v="theater/plays"/>
    <x v="21"/>
    <x v="2574"/>
    <x v="1"/>
    <x v="6"/>
    <x v="3714"/>
    <x v="3699"/>
    <x v="0"/>
  </r>
  <r>
    <x v="3715"/>
    <x v="3711"/>
    <x v="3713"/>
    <n v="3500"/>
    <x v="2430"/>
    <x v="0"/>
    <s v="GB"/>
    <x v="1"/>
    <x v="3700"/>
    <x v="3715"/>
    <x v="0"/>
    <x v="74"/>
    <x v="0"/>
    <s v="theater/plays"/>
    <x v="33"/>
    <x v="2575"/>
    <x v="1"/>
    <x v="6"/>
    <x v="3715"/>
    <x v="3700"/>
    <x v="0"/>
  </r>
  <r>
    <x v="3716"/>
    <x v="3712"/>
    <x v="3714"/>
    <n v="800"/>
    <x v="2431"/>
    <x v="0"/>
    <s v="US"/>
    <x v="0"/>
    <x v="3701"/>
    <x v="3716"/>
    <x v="0"/>
    <x v="54"/>
    <x v="0"/>
    <s v="theater/plays"/>
    <x v="94"/>
    <x v="843"/>
    <x v="1"/>
    <x v="6"/>
    <x v="3716"/>
    <x v="3701"/>
    <x v="0"/>
  </r>
  <r>
    <x v="3717"/>
    <x v="3713"/>
    <x v="3715"/>
    <n v="4000"/>
    <x v="2432"/>
    <x v="0"/>
    <s v="GB"/>
    <x v="1"/>
    <x v="3702"/>
    <x v="3717"/>
    <x v="0"/>
    <x v="62"/>
    <x v="0"/>
    <s v="theater/plays"/>
    <x v="7"/>
    <x v="2576"/>
    <x v="1"/>
    <x v="6"/>
    <x v="3717"/>
    <x v="3702"/>
    <x v="0"/>
  </r>
  <r>
    <x v="3718"/>
    <x v="3714"/>
    <x v="3716"/>
    <n v="500"/>
    <x v="1890"/>
    <x v="0"/>
    <s v="GB"/>
    <x v="1"/>
    <x v="3703"/>
    <x v="3718"/>
    <x v="0"/>
    <x v="67"/>
    <x v="0"/>
    <s v="theater/plays"/>
    <x v="366"/>
    <x v="2577"/>
    <x v="1"/>
    <x v="6"/>
    <x v="3718"/>
    <x v="3703"/>
    <x v="0"/>
  </r>
  <r>
    <x v="3719"/>
    <x v="3715"/>
    <x v="3717"/>
    <n v="200"/>
    <x v="2433"/>
    <x v="0"/>
    <s v="GB"/>
    <x v="1"/>
    <x v="3704"/>
    <x v="3719"/>
    <x v="0"/>
    <x v="80"/>
    <x v="0"/>
    <s v="theater/plays"/>
    <x v="367"/>
    <x v="2432"/>
    <x v="1"/>
    <x v="6"/>
    <x v="3719"/>
    <x v="3704"/>
    <x v="0"/>
  </r>
  <r>
    <x v="3720"/>
    <x v="3716"/>
    <x v="3718"/>
    <n v="3300"/>
    <x v="2434"/>
    <x v="0"/>
    <s v="US"/>
    <x v="0"/>
    <x v="3705"/>
    <x v="3720"/>
    <x v="0"/>
    <x v="244"/>
    <x v="0"/>
    <s v="theater/plays"/>
    <x v="2"/>
    <x v="2578"/>
    <x v="1"/>
    <x v="6"/>
    <x v="3720"/>
    <x v="3705"/>
    <x v="0"/>
  </r>
  <r>
    <x v="3721"/>
    <x v="3717"/>
    <x v="3719"/>
    <n v="5000"/>
    <x v="2435"/>
    <x v="0"/>
    <s v="US"/>
    <x v="0"/>
    <x v="3706"/>
    <x v="3721"/>
    <x v="0"/>
    <x v="34"/>
    <x v="0"/>
    <s v="theater/plays"/>
    <x v="7"/>
    <x v="2579"/>
    <x v="1"/>
    <x v="6"/>
    <x v="3721"/>
    <x v="3706"/>
    <x v="0"/>
  </r>
  <r>
    <x v="3722"/>
    <x v="3718"/>
    <x v="3720"/>
    <n v="1500"/>
    <x v="2436"/>
    <x v="0"/>
    <s v="CA"/>
    <x v="5"/>
    <x v="3707"/>
    <x v="3722"/>
    <x v="0"/>
    <x v="2"/>
    <x v="0"/>
    <s v="theater/plays"/>
    <x v="38"/>
    <x v="2580"/>
    <x v="1"/>
    <x v="6"/>
    <x v="3722"/>
    <x v="3707"/>
    <x v="0"/>
  </r>
  <r>
    <x v="3723"/>
    <x v="3719"/>
    <x v="3721"/>
    <n v="4500"/>
    <x v="2437"/>
    <x v="0"/>
    <s v="GB"/>
    <x v="1"/>
    <x v="3708"/>
    <x v="3723"/>
    <x v="0"/>
    <x v="287"/>
    <x v="0"/>
    <s v="theater/plays"/>
    <x v="21"/>
    <x v="2581"/>
    <x v="1"/>
    <x v="6"/>
    <x v="3723"/>
    <x v="3708"/>
    <x v="0"/>
  </r>
  <r>
    <x v="3724"/>
    <x v="3720"/>
    <x v="3722"/>
    <n v="4300"/>
    <x v="2438"/>
    <x v="0"/>
    <s v="GB"/>
    <x v="1"/>
    <x v="3709"/>
    <x v="3724"/>
    <x v="0"/>
    <x v="30"/>
    <x v="0"/>
    <s v="theater/plays"/>
    <x v="33"/>
    <x v="2582"/>
    <x v="1"/>
    <x v="6"/>
    <x v="3724"/>
    <x v="3709"/>
    <x v="0"/>
  </r>
  <r>
    <x v="3725"/>
    <x v="3721"/>
    <x v="3723"/>
    <n v="300"/>
    <x v="1363"/>
    <x v="0"/>
    <s v="GB"/>
    <x v="1"/>
    <x v="3710"/>
    <x v="3725"/>
    <x v="0"/>
    <x v="41"/>
    <x v="0"/>
    <s v="theater/plays"/>
    <x v="37"/>
    <x v="2583"/>
    <x v="1"/>
    <x v="6"/>
    <x v="3725"/>
    <x v="3710"/>
    <x v="0"/>
  </r>
  <r>
    <x v="3726"/>
    <x v="3722"/>
    <x v="3724"/>
    <n v="850"/>
    <x v="2439"/>
    <x v="0"/>
    <s v="US"/>
    <x v="0"/>
    <x v="3711"/>
    <x v="3726"/>
    <x v="0"/>
    <x v="67"/>
    <x v="0"/>
    <s v="theater/plays"/>
    <x v="368"/>
    <x v="2584"/>
    <x v="1"/>
    <x v="6"/>
    <x v="3726"/>
    <x v="3711"/>
    <x v="0"/>
  </r>
  <r>
    <x v="3727"/>
    <x v="3723"/>
    <x v="3725"/>
    <n v="2000"/>
    <x v="1132"/>
    <x v="0"/>
    <s v="US"/>
    <x v="0"/>
    <x v="3712"/>
    <x v="3727"/>
    <x v="0"/>
    <x v="51"/>
    <x v="0"/>
    <s v="theater/plays"/>
    <x v="7"/>
    <x v="2503"/>
    <x v="1"/>
    <x v="6"/>
    <x v="3727"/>
    <x v="3712"/>
    <x v="0"/>
  </r>
  <r>
    <x v="3728"/>
    <x v="3724"/>
    <x v="3726"/>
    <n v="20000"/>
    <x v="2440"/>
    <x v="2"/>
    <s v="US"/>
    <x v="0"/>
    <x v="3713"/>
    <x v="3728"/>
    <x v="0"/>
    <x v="162"/>
    <x v="1"/>
    <s v="theater/plays"/>
    <x v="114"/>
    <x v="2585"/>
    <x v="1"/>
    <x v="6"/>
    <x v="3728"/>
    <x v="3713"/>
    <x v="0"/>
  </r>
  <r>
    <x v="3729"/>
    <x v="3725"/>
    <x v="3727"/>
    <n v="5000"/>
    <x v="2441"/>
    <x v="2"/>
    <s v="US"/>
    <x v="0"/>
    <x v="3714"/>
    <x v="3729"/>
    <x v="0"/>
    <x v="81"/>
    <x v="1"/>
    <s v="theater/plays"/>
    <x v="113"/>
    <x v="2586"/>
    <x v="1"/>
    <x v="6"/>
    <x v="3729"/>
    <x v="3714"/>
    <x v="0"/>
  </r>
  <r>
    <x v="3730"/>
    <x v="3726"/>
    <x v="3728"/>
    <n v="1000"/>
    <x v="173"/>
    <x v="2"/>
    <s v="US"/>
    <x v="0"/>
    <x v="3715"/>
    <x v="3730"/>
    <x v="0"/>
    <x v="29"/>
    <x v="1"/>
    <s v="theater/plays"/>
    <x v="54"/>
    <x v="101"/>
    <x v="1"/>
    <x v="6"/>
    <x v="3730"/>
    <x v="3715"/>
    <x v="0"/>
  </r>
  <r>
    <x v="3731"/>
    <x v="3727"/>
    <x v="3729"/>
    <n v="5500"/>
    <x v="972"/>
    <x v="2"/>
    <s v="US"/>
    <x v="0"/>
    <x v="3716"/>
    <x v="3731"/>
    <x v="0"/>
    <x v="8"/>
    <x v="1"/>
    <s v="theater/plays"/>
    <x v="57"/>
    <x v="1237"/>
    <x v="1"/>
    <x v="6"/>
    <x v="3731"/>
    <x v="3716"/>
    <x v="0"/>
  </r>
  <r>
    <x v="3732"/>
    <x v="3728"/>
    <x v="3730"/>
    <n v="850"/>
    <x v="449"/>
    <x v="2"/>
    <s v="NL"/>
    <x v="3"/>
    <x v="3717"/>
    <x v="3732"/>
    <x v="0"/>
    <x v="80"/>
    <x v="1"/>
    <s v="theater/plays"/>
    <x v="77"/>
    <x v="163"/>
    <x v="1"/>
    <x v="6"/>
    <x v="3732"/>
    <x v="3717"/>
    <x v="0"/>
  </r>
  <r>
    <x v="3733"/>
    <x v="3729"/>
    <x v="3731"/>
    <n v="1500"/>
    <x v="117"/>
    <x v="2"/>
    <s v="US"/>
    <x v="0"/>
    <x v="3718"/>
    <x v="3733"/>
    <x v="0"/>
    <x v="78"/>
    <x v="1"/>
    <s v="theater/plays"/>
    <x v="50"/>
    <x v="121"/>
    <x v="1"/>
    <x v="6"/>
    <x v="3733"/>
    <x v="3718"/>
    <x v="0"/>
  </r>
  <r>
    <x v="3734"/>
    <x v="3730"/>
    <x v="3732"/>
    <n v="1500"/>
    <x v="2442"/>
    <x v="2"/>
    <s v="US"/>
    <x v="0"/>
    <x v="3719"/>
    <x v="3734"/>
    <x v="0"/>
    <x v="63"/>
    <x v="1"/>
    <s v="theater/plays"/>
    <x v="58"/>
    <x v="2254"/>
    <x v="1"/>
    <x v="6"/>
    <x v="3734"/>
    <x v="3719"/>
    <x v="0"/>
  </r>
  <r>
    <x v="3735"/>
    <x v="3731"/>
    <x v="3733"/>
    <n v="150"/>
    <x v="170"/>
    <x v="2"/>
    <s v="GB"/>
    <x v="1"/>
    <x v="3720"/>
    <x v="3735"/>
    <x v="0"/>
    <x v="84"/>
    <x v="1"/>
    <s v="theater/plays"/>
    <x v="55"/>
    <x v="119"/>
    <x v="1"/>
    <x v="6"/>
    <x v="3735"/>
    <x v="3720"/>
    <x v="0"/>
  </r>
  <r>
    <x v="3736"/>
    <x v="3732"/>
    <x v="3734"/>
    <n v="1500"/>
    <x v="115"/>
    <x v="2"/>
    <s v="GB"/>
    <x v="1"/>
    <x v="3721"/>
    <x v="3736"/>
    <x v="0"/>
    <x v="29"/>
    <x v="1"/>
    <s v="theater/plays"/>
    <x v="60"/>
    <x v="119"/>
    <x v="1"/>
    <x v="6"/>
    <x v="3736"/>
    <x v="3721"/>
    <x v="0"/>
  </r>
  <r>
    <x v="3737"/>
    <x v="3476"/>
    <x v="3735"/>
    <n v="700"/>
    <x v="403"/>
    <x v="2"/>
    <s v="US"/>
    <x v="0"/>
    <x v="3722"/>
    <x v="3737"/>
    <x v="0"/>
    <x v="80"/>
    <x v="1"/>
    <s v="theater/plays"/>
    <x v="70"/>
    <x v="822"/>
    <x v="1"/>
    <x v="6"/>
    <x v="3737"/>
    <x v="3722"/>
    <x v="0"/>
  </r>
  <r>
    <x v="3738"/>
    <x v="3733"/>
    <x v="3736"/>
    <n v="1500"/>
    <x v="795"/>
    <x v="2"/>
    <s v="GB"/>
    <x v="1"/>
    <x v="3723"/>
    <x v="3738"/>
    <x v="0"/>
    <x v="79"/>
    <x v="1"/>
    <s v="theater/plays"/>
    <x v="82"/>
    <x v="817"/>
    <x v="1"/>
    <x v="6"/>
    <x v="3738"/>
    <x v="3723"/>
    <x v="0"/>
  </r>
  <r>
    <x v="3739"/>
    <x v="3734"/>
    <x v="3737"/>
    <n v="4000"/>
    <x v="1007"/>
    <x v="2"/>
    <s v="GB"/>
    <x v="1"/>
    <x v="3724"/>
    <x v="3739"/>
    <x v="0"/>
    <x v="22"/>
    <x v="1"/>
    <s v="theater/plays"/>
    <x v="68"/>
    <x v="2587"/>
    <x v="1"/>
    <x v="6"/>
    <x v="3739"/>
    <x v="3724"/>
    <x v="0"/>
  </r>
  <r>
    <x v="3740"/>
    <x v="3735"/>
    <x v="3738"/>
    <n v="2000"/>
    <x v="1812"/>
    <x v="2"/>
    <s v="US"/>
    <x v="0"/>
    <x v="3725"/>
    <x v="3740"/>
    <x v="0"/>
    <x v="25"/>
    <x v="1"/>
    <s v="theater/plays"/>
    <x v="82"/>
    <x v="2588"/>
    <x v="1"/>
    <x v="6"/>
    <x v="3740"/>
    <x v="3725"/>
    <x v="0"/>
  </r>
  <r>
    <x v="3741"/>
    <x v="3736"/>
    <x v="3739"/>
    <n v="20000"/>
    <x v="117"/>
    <x v="2"/>
    <s v="US"/>
    <x v="0"/>
    <x v="3726"/>
    <x v="3741"/>
    <x v="0"/>
    <x v="78"/>
    <x v="1"/>
    <s v="theater/plays"/>
    <x v="50"/>
    <x v="121"/>
    <x v="1"/>
    <x v="6"/>
    <x v="3741"/>
    <x v="3726"/>
    <x v="0"/>
  </r>
  <r>
    <x v="3742"/>
    <x v="3737"/>
    <x v="3740"/>
    <n v="5000"/>
    <x v="173"/>
    <x v="2"/>
    <s v="US"/>
    <x v="0"/>
    <x v="3727"/>
    <x v="3742"/>
    <x v="0"/>
    <x v="80"/>
    <x v="1"/>
    <s v="theater/plays"/>
    <x v="53"/>
    <x v="380"/>
    <x v="1"/>
    <x v="6"/>
    <x v="3742"/>
    <x v="3727"/>
    <x v="0"/>
  </r>
  <r>
    <x v="3743"/>
    <x v="3738"/>
    <x v="3741"/>
    <n v="2200"/>
    <x v="117"/>
    <x v="2"/>
    <s v="US"/>
    <x v="0"/>
    <x v="3728"/>
    <x v="3743"/>
    <x v="0"/>
    <x v="78"/>
    <x v="1"/>
    <s v="theater/plays"/>
    <x v="50"/>
    <x v="121"/>
    <x v="1"/>
    <x v="6"/>
    <x v="3743"/>
    <x v="3728"/>
    <x v="0"/>
  </r>
  <r>
    <x v="3744"/>
    <x v="3739"/>
    <x v="3742"/>
    <n v="1200"/>
    <x v="117"/>
    <x v="2"/>
    <s v="US"/>
    <x v="0"/>
    <x v="3729"/>
    <x v="3744"/>
    <x v="0"/>
    <x v="78"/>
    <x v="1"/>
    <s v="theater/plays"/>
    <x v="50"/>
    <x v="121"/>
    <x v="1"/>
    <x v="6"/>
    <x v="3744"/>
    <x v="3729"/>
    <x v="0"/>
  </r>
  <r>
    <x v="3745"/>
    <x v="3740"/>
    <x v="3743"/>
    <n v="100"/>
    <x v="115"/>
    <x v="2"/>
    <s v="US"/>
    <x v="0"/>
    <x v="3730"/>
    <x v="3745"/>
    <x v="0"/>
    <x v="29"/>
    <x v="1"/>
    <s v="theater/plays"/>
    <x v="54"/>
    <x v="119"/>
    <x v="1"/>
    <x v="6"/>
    <x v="3745"/>
    <x v="3730"/>
    <x v="0"/>
  </r>
  <r>
    <x v="3746"/>
    <x v="3741"/>
    <x v="3744"/>
    <n v="8500"/>
    <x v="1672"/>
    <x v="2"/>
    <s v="US"/>
    <x v="0"/>
    <x v="3731"/>
    <x v="3746"/>
    <x v="0"/>
    <x v="29"/>
    <x v="1"/>
    <s v="theater/plays"/>
    <x v="53"/>
    <x v="2589"/>
    <x v="1"/>
    <x v="6"/>
    <x v="3746"/>
    <x v="3731"/>
    <x v="0"/>
  </r>
  <r>
    <x v="3747"/>
    <x v="3742"/>
    <x v="3745"/>
    <n v="2500"/>
    <x v="379"/>
    <x v="2"/>
    <s v="GB"/>
    <x v="1"/>
    <x v="3732"/>
    <x v="3747"/>
    <x v="0"/>
    <x v="29"/>
    <x v="1"/>
    <s v="theater/plays"/>
    <x v="60"/>
    <x v="380"/>
    <x v="1"/>
    <x v="6"/>
    <x v="3747"/>
    <x v="3732"/>
    <x v="0"/>
  </r>
  <r>
    <x v="3748"/>
    <x v="3743"/>
    <x v="3746"/>
    <n v="5000"/>
    <x v="2443"/>
    <x v="0"/>
    <s v="US"/>
    <x v="0"/>
    <x v="3733"/>
    <x v="3748"/>
    <x v="0"/>
    <x v="47"/>
    <x v="0"/>
    <s v="theater/musical"/>
    <x v="3"/>
    <x v="2590"/>
    <x v="1"/>
    <x v="40"/>
    <x v="3748"/>
    <x v="3733"/>
    <x v="0"/>
  </r>
  <r>
    <x v="3749"/>
    <x v="3744"/>
    <x v="3747"/>
    <n v="500"/>
    <x v="2"/>
    <x v="0"/>
    <s v="US"/>
    <x v="0"/>
    <x v="3734"/>
    <x v="3749"/>
    <x v="0"/>
    <x v="63"/>
    <x v="0"/>
    <s v="theater/musical"/>
    <x v="2"/>
    <x v="753"/>
    <x v="1"/>
    <x v="40"/>
    <x v="3749"/>
    <x v="3734"/>
    <x v="0"/>
  </r>
  <r>
    <x v="3750"/>
    <x v="3745"/>
    <x v="3748"/>
    <n v="6000"/>
    <x v="2444"/>
    <x v="0"/>
    <s v="US"/>
    <x v="0"/>
    <x v="3735"/>
    <x v="3750"/>
    <x v="0"/>
    <x v="33"/>
    <x v="0"/>
    <s v="theater/musical"/>
    <x v="8"/>
    <x v="2591"/>
    <x v="1"/>
    <x v="40"/>
    <x v="3750"/>
    <x v="3735"/>
    <x v="0"/>
  </r>
  <r>
    <x v="3751"/>
    <x v="3746"/>
    <x v="3749"/>
    <n v="1000"/>
    <x v="2445"/>
    <x v="0"/>
    <s v="US"/>
    <x v="0"/>
    <x v="3736"/>
    <x v="3751"/>
    <x v="0"/>
    <x v="202"/>
    <x v="0"/>
    <s v="theater/musical"/>
    <x v="18"/>
    <x v="2592"/>
    <x v="1"/>
    <x v="40"/>
    <x v="3751"/>
    <x v="3736"/>
    <x v="0"/>
  </r>
  <r>
    <x v="3752"/>
    <x v="3747"/>
    <x v="3750"/>
    <n v="500"/>
    <x v="1941"/>
    <x v="0"/>
    <s v="GB"/>
    <x v="1"/>
    <x v="3737"/>
    <x v="3752"/>
    <x v="0"/>
    <x v="41"/>
    <x v="0"/>
    <s v="theater/musical"/>
    <x v="40"/>
    <x v="789"/>
    <x v="1"/>
    <x v="40"/>
    <x v="3752"/>
    <x v="3737"/>
    <x v="3"/>
  </r>
  <r>
    <x v="3753"/>
    <x v="3748"/>
    <x v="3751"/>
    <n v="5000"/>
    <x v="2446"/>
    <x v="0"/>
    <s v="US"/>
    <x v="0"/>
    <x v="3738"/>
    <x v="3753"/>
    <x v="0"/>
    <x v="209"/>
    <x v="0"/>
    <s v="theater/musical"/>
    <x v="33"/>
    <x v="2593"/>
    <x v="1"/>
    <x v="40"/>
    <x v="3753"/>
    <x v="3738"/>
    <x v="0"/>
  </r>
  <r>
    <x v="3754"/>
    <x v="3749"/>
    <x v="3752"/>
    <n v="2500"/>
    <x v="142"/>
    <x v="0"/>
    <s v="US"/>
    <x v="0"/>
    <x v="3739"/>
    <x v="3754"/>
    <x v="0"/>
    <x v="74"/>
    <x v="0"/>
    <s v="theater/musical"/>
    <x v="28"/>
    <x v="2594"/>
    <x v="1"/>
    <x v="40"/>
    <x v="3754"/>
    <x v="3739"/>
    <x v="0"/>
  </r>
  <r>
    <x v="3755"/>
    <x v="3750"/>
    <x v="3753"/>
    <n v="550"/>
    <x v="2447"/>
    <x v="0"/>
    <s v="GB"/>
    <x v="1"/>
    <x v="3740"/>
    <x v="3755"/>
    <x v="0"/>
    <x v="33"/>
    <x v="0"/>
    <s v="theater/musical"/>
    <x v="22"/>
    <x v="2595"/>
    <x v="1"/>
    <x v="40"/>
    <x v="3755"/>
    <x v="3740"/>
    <x v="3"/>
  </r>
  <r>
    <x v="3756"/>
    <x v="3751"/>
    <x v="3754"/>
    <n v="4500"/>
    <x v="2448"/>
    <x v="0"/>
    <s v="US"/>
    <x v="0"/>
    <x v="3741"/>
    <x v="3756"/>
    <x v="0"/>
    <x v="57"/>
    <x v="0"/>
    <s v="theater/musical"/>
    <x v="7"/>
    <x v="2596"/>
    <x v="1"/>
    <x v="40"/>
    <x v="3756"/>
    <x v="3741"/>
    <x v="0"/>
  </r>
  <r>
    <x v="3757"/>
    <x v="3752"/>
    <x v="3755"/>
    <n v="3500"/>
    <x v="2449"/>
    <x v="0"/>
    <s v="US"/>
    <x v="0"/>
    <x v="3742"/>
    <x v="3757"/>
    <x v="0"/>
    <x v="133"/>
    <x v="0"/>
    <s v="theater/musical"/>
    <x v="15"/>
    <x v="2597"/>
    <x v="1"/>
    <x v="40"/>
    <x v="3757"/>
    <x v="3742"/>
    <x v="0"/>
  </r>
  <r>
    <x v="3758"/>
    <x v="3753"/>
    <x v="3756"/>
    <n v="1500"/>
    <x v="317"/>
    <x v="0"/>
    <s v="US"/>
    <x v="0"/>
    <x v="3743"/>
    <x v="3758"/>
    <x v="0"/>
    <x v="55"/>
    <x v="0"/>
    <s v="theater/musical"/>
    <x v="21"/>
    <x v="1254"/>
    <x v="1"/>
    <x v="40"/>
    <x v="3758"/>
    <x v="3743"/>
    <x v="0"/>
  </r>
  <r>
    <x v="3759"/>
    <x v="3754"/>
    <x v="3757"/>
    <n v="4000"/>
    <x v="2450"/>
    <x v="0"/>
    <s v="US"/>
    <x v="0"/>
    <x v="3744"/>
    <x v="3759"/>
    <x v="0"/>
    <x v="106"/>
    <x v="0"/>
    <s v="theater/musical"/>
    <x v="5"/>
    <x v="2598"/>
    <x v="1"/>
    <x v="40"/>
    <x v="3759"/>
    <x v="3744"/>
    <x v="0"/>
  </r>
  <r>
    <x v="3760"/>
    <x v="3755"/>
    <x v="3758"/>
    <n v="5000"/>
    <x v="2451"/>
    <x v="0"/>
    <s v="US"/>
    <x v="0"/>
    <x v="3745"/>
    <x v="3760"/>
    <x v="0"/>
    <x v="110"/>
    <x v="0"/>
    <s v="theater/musical"/>
    <x v="7"/>
    <x v="2599"/>
    <x v="1"/>
    <x v="40"/>
    <x v="3760"/>
    <x v="3745"/>
    <x v="0"/>
  </r>
  <r>
    <x v="3761"/>
    <x v="3756"/>
    <x v="3759"/>
    <n v="500"/>
    <x v="83"/>
    <x v="0"/>
    <s v="GB"/>
    <x v="1"/>
    <x v="3746"/>
    <x v="3761"/>
    <x v="0"/>
    <x v="83"/>
    <x v="0"/>
    <s v="theater/musical"/>
    <x v="8"/>
    <x v="2600"/>
    <x v="1"/>
    <x v="40"/>
    <x v="3761"/>
    <x v="3746"/>
    <x v="1"/>
  </r>
  <r>
    <x v="3762"/>
    <x v="3757"/>
    <x v="3760"/>
    <n v="1250"/>
    <x v="2452"/>
    <x v="0"/>
    <s v="GB"/>
    <x v="1"/>
    <x v="3747"/>
    <x v="3762"/>
    <x v="0"/>
    <x v="33"/>
    <x v="0"/>
    <s v="theater/musical"/>
    <x v="6"/>
    <x v="2601"/>
    <x v="1"/>
    <x v="40"/>
    <x v="3762"/>
    <x v="3747"/>
    <x v="1"/>
  </r>
  <r>
    <x v="3763"/>
    <x v="3758"/>
    <x v="3761"/>
    <n v="5000"/>
    <x v="97"/>
    <x v="0"/>
    <s v="US"/>
    <x v="0"/>
    <x v="3748"/>
    <x v="3763"/>
    <x v="0"/>
    <x v="99"/>
    <x v="0"/>
    <s v="theater/musical"/>
    <x v="8"/>
    <x v="2602"/>
    <x v="1"/>
    <x v="40"/>
    <x v="3763"/>
    <x v="3748"/>
    <x v="0"/>
  </r>
  <r>
    <x v="3764"/>
    <x v="3759"/>
    <x v="3762"/>
    <n v="1500"/>
    <x v="646"/>
    <x v="0"/>
    <s v="US"/>
    <x v="0"/>
    <x v="3749"/>
    <x v="3764"/>
    <x v="0"/>
    <x v="74"/>
    <x v="0"/>
    <s v="theater/musical"/>
    <x v="8"/>
    <x v="2480"/>
    <x v="1"/>
    <x v="40"/>
    <x v="3764"/>
    <x v="3749"/>
    <x v="0"/>
  </r>
  <r>
    <x v="3765"/>
    <x v="3760"/>
    <x v="3763"/>
    <n v="7000"/>
    <x v="2453"/>
    <x v="0"/>
    <s v="US"/>
    <x v="0"/>
    <x v="3750"/>
    <x v="3765"/>
    <x v="0"/>
    <x v="329"/>
    <x v="0"/>
    <s v="theater/musical"/>
    <x v="40"/>
    <x v="2603"/>
    <x v="1"/>
    <x v="40"/>
    <x v="3765"/>
    <x v="3750"/>
    <x v="0"/>
  </r>
  <r>
    <x v="3766"/>
    <x v="3761"/>
    <x v="3764"/>
    <n v="10000"/>
    <x v="2454"/>
    <x v="0"/>
    <s v="US"/>
    <x v="0"/>
    <x v="3751"/>
    <x v="3766"/>
    <x v="0"/>
    <x v="93"/>
    <x v="0"/>
    <s v="theater/musical"/>
    <x v="33"/>
    <x v="2604"/>
    <x v="1"/>
    <x v="40"/>
    <x v="3766"/>
    <x v="3751"/>
    <x v="0"/>
  </r>
  <r>
    <x v="3767"/>
    <x v="3762"/>
    <x v="3765"/>
    <n v="2000"/>
    <x v="2455"/>
    <x v="0"/>
    <s v="US"/>
    <x v="0"/>
    <x v="3566"/>
    <x v="3767"/>
    <x v="0"/>
    <x v="66"/>
    <x v="0"/>
    <s v="theater/musical"/>
    <x v="16"/>
    <x v="645"/>
    <x v="1"/>
    <x v="40"/>
    <x v="3767"/>
    <x v="3566"/>
    <x v="0"/>
  </r>
  <r>
    <x v="3768"/>
    <x v="3763"/>
    <x v="3766"/>
    <n v="4000"/>
    <x v="2456"/>
    <x v="0"/>
    <s v="US"/>
    <x v="0"/>
    <x v="3752"/>
    <x v="3768"/>
    <x v="0"/>
    <x v="6"/>
    <x v="0"/>
    <s v="theater/musical"/>
    <x v="29"/>
    <x v="2605"/>
    <x v="1"/>
    <x v="40"/>
    <x v="3768"/>
    <x v="3752"/>
    <x v="0"/>
  </r>
  <r>
    <x v="3769"/>
    <x v="3764"/>
    <x v="3767"/>
    <n v="1100"/>
    <x v="1742"/>
    <x v="0"/>
    <s v="US"/>
    <x v="0"/>
    <x v="3753"/>
    <x v="3769"/>
    <x v="0"/>
    <x v="41"/>
    <x v="0"/>
    <s v="theater/musical"/>
    <x v="8"/>
    <x v="2606"/>
    <x v="1"/>
    <x v="40"/>
    <x v="3769"/>
    <x v="3753"/>
    <x v="0"/>
  </r>
  <r>
    <x v="3770"/>
    <x v="3765"/>
    <x v="3768"/>
    <n v="2000"/>
    <x v="41"/>
    <x v="0"/>
    <s v="GB"/>
    <x v="1"/>
    <x v="3754"/>
    <x v="3770"/>
    <x v="0"/>
    <x v="9"/>
    <x v="0"/>
    <s v="theater/musical"/>
    <x v="8"/>
    <x v="101"/>
    <x v="1"/>
    <x v="40"/>
    <x v="3770"/>
    <x v="3754"/>
    <x v="1"/>
  </r>
  <r>
    <x v="3771"/>
    <x v="3766"/>
    <x v="3769"/>
    <n v="1000"/>
    <x v="2457"/>
    <x v="0"/>
    <s v="US"/>
    <x v="0"/>
    <x v="3755"/>
    <x v="3771"/>
    <x v="0"/>
    <x v="44"/>
    <x v="0"/>
    <s v="theater/musical"/>
    <x v="91"/>
    <x v="2607"/>
    <x v="1"/>
    <x v="40"/>
    <x v="3771"/>
    <x v="3755"/>
    <x v="0"/>
  </r>
  <r>
    <x v="3772"/>
    <x v="3767"/>
    <x v="3770"/>
    <n v="5000"/>
    <x v="2458"/>
    <x v="0"/>
    <s v="US"/>
    <x v="0"/>
    <x v="3756"/>
    <x v="3772"/>
    <x v="0"/>
    <x v="51"/>
    <x v="0"/>
    <s v="theater/musical"/>
    <x v="5"/>
    <x v="2608"/>
    <x v="1"/>
    <x v="40"/>
    <x v="3772"/>
    <x v="3756"/>
    <x v="0"/>
  </r>
  <r>
    <x v="3773"/>
    <x v="3768"/>
    <x v="3771"/>
    <n v="5000"/>
    <x v="106"/>
    <x v="0"/>
    <s v="US"/>
    <x v="0"/>
    <x v="3757"/>
    <x v="3773"/>
    <x v="0"/>
    <x v="7"/>
    <x v="0"/>
    <s v="theater/musical"/>
    <x v="29"/>
    <x v="2609"/>
    <x v="1"/>
    <x v="40"/>
    <x v="3773"/>
    <x v="3757"/>
    <x v="0"/>
  </r>
  <r>
    <x v="3774"/>
    <x v="3769"/>
    <x v="3772"/>
    <n v="2500"/>
    <x v="911"/>
    <x v="0"/>
    <s v="CA"/>
    <x v="5"/>
    <x v="3758"/>
    <x v="3774"/>
    <x v="0"/>
    <x v="20"/>
    <x v="0"/>
    <s v="theater/musical"/>
    <x v="8"/>
    <x v="101"/>
    <x v="1"/>
    <x v="40"/>
    <x v="3774"/>
    <x v="3758"/>
    <x v="0"/>
  </r>
  <r>
    <x v="3775"/>
    <x v="3770"/>
    <x v="3773"/>
    <n v="2000"/>
    <x v="557"/>
    <x v="0"/>
    <s v="US"/>
    <x v="0"/>
    <x v="3759"/>
    <x v="3775"/>
    <x v="0"/>
    <x v="25"/>
    <x v="0"/>
    <s v="theater/musical"/>
    <x v="8"/>
    <x v="1451"/>
    <x v="1"/>
    <x v="40"/>
    <x v="3775"/>
    <x v="3759"/>
    <x v="0"/>
  </r>
  <r>
    <x v="3776"/>
    <x v="3771"/>
    <x v="3774"/>
    <n v="8000"/>
    <x v="763"/>
    <x v="0"/>
    <s v="US"/>
    <x v="0"/>
    <x v="3760"/>
    <x v="3776"/>
    <x v="0"/>
    <x v="225"/>
    <x v="0"/>
    <s v="theater/musical"/>
    <x v="13"/>
    <x v="2610"/>
    <x v="1"/>
    <x v="40"/>
    <x v="3776"/>
    <x v="3760"/>
    <x v="0"/>
  </r>
  <r>
    <x v="3777"/>
    <x v="3772"/>
    <x v="3775"/>
    <n v="2000"/>
    <x v="2459"/>
    <x v="0"/>
    <s v="US"/>
    <x v="0"/>
    <x v="3761"/>
    <x v="3777"/>
    <x v="0"/>
    <x v="211"/>
    <x v="0"/>
    <s v="theater/musical"/>
    <x v="1"/>
    <x v="1129"/>
    <x v="1"/>
    <x v="40"/>
    <x v="3777"/>
    <x v="3761"/>
    <x v="0"/>
  </r>
  <r>
    <x v="3778"/>
    <x v="3773"/>
    <x v="3776"/>
    <n v="2400"/>
    <x v="570"/>
    <x v="0"/>
    <s v="US"/>
    <x v="0"/>
    <x v="3762"/>
    <x v="3778"/>
    <x v="0"/>
    <x v="17"/>
    <x v="0"/>
    <s v="theater/musical"/>
    <x v="2"/>
    <x v="2611"/>
    <x v="1"/>
    <x v="40"/>
    <x v="3778"/>
    <x v="3762"/>
    <x v="0"/>
  </r>
  <r>
    <x v="3779"/>
    <x v="3774"/>
    <x v="3777"/>
    <n v="15000"/>
    <x v="2460"/>
    <x v="0"/>
    <s v="US"/>
    <x v="0"/>
    <x v="3763"/>
    <x v="3779"/>
    <x v="0"/>
    <x v="248"/>
    <x v="0"/>
    <s v="theater/musical"/>
    <x v="3"/>
    <x v="938"/>
    <x v="1"/>
    <x v="40"/>
    <x v="3779"/>
    <x v="3763"/>
    <x v="0"/>
  </r>
  <r>
    <x v="3780"/>
    <x v="3775"/>
    <x v="3778"/>
    <n v="2500"/>
    <x v="142"/>
    <x v="0"/>
    <s v="US"/>
    <x v="0"/>
    <x v="3764"/>
    <x v="3780"/>
    <x v="0"/>
    <x v="209"/>
    <x v="0"/>
    <s v="theater/musical"/>
    <x v="28"/>
    <x v="101"/>
    <x v="1"/>
    <x v="40"/>
    <x v="3780"/>
    <x v="3764"/>
    <x v="0"/>
  </r>
  <r>
    <x v="3781"/>
    <x v="3776"/>
    <x v="3779"/>
    <n v="4500"/>
    <x v="2461"/>
    <x v="0"/>
    <s v="US"/>
    <x v="0"/>
    <x v="3765"/>
    <x v="3781"/>
    <x v="0"/>
    <x v="47"/>
    <x v="0"/>
    <s v="theater/musical"/>
    <x v="5"/>
    <x v="2612"/>
    <x v="1"/>
    <x v="40"/>
    <x v="3781"/>
    <x v="3765"/>
    <x v="0"/>
  </r>
  <r>
    <x v="3782"/>
    <x v="3777"/>
    <x v="3780"/>
    <n v="2000"/>
    <x v="1256"/>
    <x v="0"/>
    <s v="GB"/>
    <x v="1"/>
    <x v="3766"/>
    <x v="3782"/>
    <x v="0"/>
    <x v="74"/>
    <x v="0"/>
    <s v="theater/musical"/>
    <x v="21"/>
    <x v="2613"/>
    <x v="1"/>
    <x v="40"/>
    <x v="3782"/>
    <x v="3766"/>
    <x v="3"/>
  </r>
  <r>
    <x v="3783"/>
    <x v="3778"/>
    <x v="3781"/>
    <n v="1200"/>
    <x v="2462"/>
    <x v="0"/>
    <s v="US"/>
    <x v="0"/>
    <x v="3767"/>
    <x v="3783"/>
    <x v="0"/>
    <x v="54"/>
    <x v="0"/>
    <s v="theater/musical"/>
    <x v="32"/>
    <x v="2614"/>
    <x v="1"/>
    <x v="40"/>
    <x v="3783"/>
    <x v="3767"/>
    <x v="0"/>
  </r>
  <r>
    <x v="3784"/>
    <x v="3779"/>
    <x v="3782"/>
    <n v="1000"/>
    <x v="1900"/>
    <x v="0"/>
    <s v="CA"/>
    <x v="5"/>
    <x v="3768"/>
    <x v="3784"/>
    <x v="0"/>
    <x v="73"/>
    <x v="0"/>
    <s v="theater/musical"/>
    <x v="41"/>
    <x v="2615"/>
    <x v="1"/>
    <x v="40"/>
    <x v="3784"/>
    <x v="3768"/>
    <x v="0"/>
  </r>
  <r>
    <x v="3785"/>
    <x v="3780"/>
    <x v="3783"/>
    <n v="2000"/>
    <x v="10"/>
    <x v="0"/>
    <s v="GB"/>
    <x v="1"/>
    <x v="3769"/>
    <x v="3785"/>
    <x v="0"/>
    <x v="209"/>
    <x v="0"/>
    <s v="theater/musical"/>
    <x v="298"/>
    <x v="965"/>
    <x v="1"/>
    <x v="40"/>
    <x v="3785"/>
    <x v="3769"/>
    <x v="3"/>
  </r>
  <r>
    <x v="3786"/>
    <x v="3781"/>
    <x v="3784"/>
    <n v="6000"/>
    <x v="2463"/>
    <x v="0"/>
    <s v="US"/>
    <x v="0"/>
    <x v="3770"/>
    <x v="3786"/>
    <x v="0"/>
    <x v="26"/>
    <x v="0"/>
    <s v="theater/musical"/>
    <x v="38"/>
    <x v="2616"/>
    <x v="1"/>
    <x v="40"/>
    <x v="3786"/>
    <x v="3770"/>
    <x v="0"/>
  </r>
  <r>
    <x v="3787"/>
    <x v="3782"/>
    <x v="3785"/>
    <n v="350"/>
    <x v="574"/>
    <x v="0"/>
    <s v="US"/>
    <x v="0"/>
    <x v="3514"/>
    <x v="3787"/>
    <x v="0"/>
    <x v="73"/>
    <x v="0"/>
    <s v="theater/musical"/>
    <x v="8"/>
    <x v="2617"/>
    <x v="1"/>
    <x v="40"/>
    <x v="3787"/>
    <x v="3514"/>
    <x v="0"/>
  </r>
  <r>
    <x v="3788"/>
    <x v="3783"/>
    <x v="3786"/>
    <n v="75000"/>
    <x v="83"/>
    <x v="2"/>
    <s v="US"/>
    <x v="0"/>
    <x v="3771"/>
    <x v="3788"/>
    <x v="0"/>
    <x v="29"/>
    <x v="1"/>
    <s v="theater/musical"/>
    <x v="60"/>
    <x v="130"/>
    <x v="1"/>
    <x v="40"/>
    <x v="3788"/>
    <x v="3771"/>
    <x v="0"/>
  </r>
  <r>
    <x v="3789"/>
    <x v="3784"/>
    <x v="3787"/>
    <n v="3550"/>
    <x v="851"/>
    <x v="2"/>
    <s v="GB"/>
    <x v="1"/>
    <x v="3772"/>
    <x v="3789"/>
    <x v="0"/>
    <x v="80"/>
    <x v="1"/>
    <s v="theater/musical"/>
    <x v="56"/>
    <x v="2005"/>
    <x v="1"/>
    <x v="40"/>
    <x v="3789"/>
    <x v="3772"/>
    <x v="1"/>
  </r>
  <r>
    <x v="3790"/>
    <x v="3785"/>
    <x v="3788"/>
    <n v="15000"/>
    <x v="117"/>
    <x v="2"/>
    <s v="US"/>
    <x v="0"/>
    <x v="3773"/>
    <x v="3790"/>
    <x v="0"/>
    <x v="78"/>
    <x v="1"/>
    <s v="theater/musical"/>
    <x v="50"/>
    <x v="121"/>
    <x v="1"/>
    <x v="40"/>
    <x v="3790"/>
    <x v="3773"/>
    <x v="0"/>
  </r>
  <r>
    <x v="3791"/>
    <x v="3786"/>
    <x v="3789"/>
    <n v="1500"/>
    <x v="117"/>
    <x v="2"/>
    <s v="US"/>
    <x v="0"/>
    <x v="3774"/>
    <x v="3791"/>
    <x v="0"/>
    <x v="78"/>
    <x v="1"/>
    <s v="theater/musical"/>
    <x v="50"/>
    <x v="121"/>
    <x v="1"/>
    <x v="40"/>
    <x v="3791"/>
    <x v="3774"/>
    <x v="0"/>
  </r>
  <r>
    <x v="3792"/>
    <x v="3787"/>
    <x v="3790"/>
    <n v="12500"/>
    <x v="428"/>
    <x v="2"/>
    <s v="US"/>
    <x v="0"/>
    <x v="3775"/>
    <x v="3792"/>
    <x v="0"/>
    <x v="84"/>
    <x v="1"/>
    <s v="theater/musical"/>
    <x v="50"/>
    <x v="827"/>
    <x v="1"/>
    <x v="40"/>
    <x v="3792"/>
    <x v="3775"/>
    <x v="0"/>
  </r>
  <r>
    <x v="3793"/>
    <x v="3788"/>
    <x v="3791"/>
    <n v="7000"/>
    <x v="2411"/>
    <x v="2"/>
    <s v="US"/>
    <x v="0"/>
    <x v="3776"/>
    <x v="3793"/>
    <x v="0"/>
    <x v="54"/>
    <x v="1"/>
    <s v="theater/musical"/>
    <x v="64"/>
    <x v="2618"/>
    <x v="1"/>
    <x v="40"/>
    <x v="3793"/>
    <x v="3776"/>
    <x v="0"/>
  </r>
  <r>
    <x v="3794"/>
    <x v="3789"/>
    <x v="3792"/>
    <n v="5000"/>
    <x v="155"/>
    <x v="2"/>
    <s v="GB"/>
    <x v="1"/>
    <x v="3777"/>
    <x v="3794"/>
    <x v="0"/>
    <x v="29"/>
    <x v="1"/>
    <s v="theater/musical"/>
    <x v="60"/>
    <x v="73"/>
    <x v="1"/>
    <x v="40"/>
    <x v="3794"/>
    <x v="3777"/>
    <x v="1"/>
  </r>
  <r>
    <x v="3795"/>
    <x v="3790"/>
    <x v="3793"/>
    <n v="600"/>
    <x v="115"/>
    <x v="2"/>
    <s v="GB"/>
    <x v="1"/>
    <x v="3778"/>
    <x v="3795"/>
    <x v="0"/>
    <x v="84"/>
    <x v="1"/>
    <s v="theater/musical"/>
    <x v="53"/>
    <x v="144"/>
    <x v="1"/>
    <x v="40"/>
    <x v="3795"/>
    <x v="3778"/>
    <x v="1"/>
  </r>
  <r>
    <x v="3796"/>
    <x v="3791"/>
    <x v="3794"/>
    <n v="22500"/>
    <x v="116"/>
    <x v="2"/>
    <s v="US"/>
    <x v="0"/>
    <x v="3779"/>
    <x v="3796"/>
    <x v="0"/>
    <x v="29"/>
    <x v="1"/>
    <s v="theater/musical"/>
    <x v="50"/>
    <x v="120"/>
    <x v="1"/>
    <x v="40"/>
    <x v="3796"/>
    <x v="3779"/>
    <x v="0"/>
  </r>
  <r>
    <x v="3797"/>
    <x v="3792"/>
    <x v="3795"/>
    <n v="6000"/>
    <x v="2464"/>
    <x v="2"/>
    <s v="US"/>
    <x v="0"/>
    <x v="3780"/>
    <x v="3797"/>
    <x v="0"/>
    <x v="77"/>
    <x v="1"/>
    <s v="theater/musical"/>
    <x v="369"/>
    <x v="2619"/>
    <x v="1"/>
    <x v="40"/>
    <x v="3797"/>
    <x v="3780"/>
    <x v="0"/>
  </r>
  <r>
    <x v="3798"/>
    <x v="3793"/>
    <x v="3796"/>
    <n v="70000"/>
    <x v="581"/>
    <x v="2"/>
    <s v="US"/>
    <x v="0"/>
    <x v="3781"/>
    <x v="3798"/>
    <x v="0"/>
    <x v="81"/>
    <x v="1"/>
    <s v="theater/musical"/>
    <x v="60"/>
    <x v="1491"/>
    <x v="1"/>
    <x v="40"/>
    <x v="3798"/>
    <x v="3781"/>
    <x v="0"/>
  </r>
  <r>
    <x v="3799"/>
    <x v="3794"/>
    <x v="3797"/>
    <n v="10000"/>
    <x v="2465"/>
    <x v="2"/>
    <s v="US"/>
    <x v="0"/>
    <x v="3782"/>
    <x v="3799"/>
    <x v="0"/>
    <x v="80"/>
    <x v="1"/>
    <s v="theater/musical"/>
    <x v="65"/>
    <x v="965"/>
    <x v="1"/>
    <x v="40"/>
    <x v="3799"/>
    <x v="3782"/>
    <x v="0"/>
  </r>
  <r>
    <x v="3800"/>
    <x v="3795"/>
    <x v="3798"/>
    <n v="22000"/>
    <x v="695"/>
    <x v="2"/>
    <s v="US"/>
    <x v="0"/>
    <x v="3783"/>
    <x v="3800"/>
    <x v="0"/>
    <x v="38"/>
    <x v="1"/>
    <s v="theater/musical"/>
    <x v="65"/>
    <x v="2620"/>
    <x v="1"/>
    <x v="40"/>
    <x v="3800"/>
    <x v="3783"/>
    <x v="0"/>
  </r>
  <r>
    <x v="3801"/>
    <x v="3796"/>
    <x v="3799"/>
    <n v="5000"/>
    <x v="446"/>
    <x v="2"/>
    <s v="US"/>
    <x v="0"/>
    <x v="3784"/>
    <x v="3801"/>
    <x v="0"/>
    <x v="82"/>
    <x v="1"/>
    <s v="theater/musical"/>
    <x v="114"/>
    <x v="2621"/>
    <x v="1"/>
    <x v="40"/>
    <x v="3801"/>
    <x v="3784"/>
    <x v="0"/>
  </r>
  <r>
    <x v="3802"/>
    <x v="3797"/>
    <x v="3800"/>
    <n v="3000"/>
    <x v="117"/>
    <x v="2"/>
    <s v="US"/>
    <x v="0"/>
    <x v="3785"/>
    <x v="3802"/>
    <x v="0"/>
    <x v="78"/>
    <x v="1"/>
    <s v="theater/musical"/>
    <x v="50"/>
    <x v="121"/>
    <x v="1"/>
    <x v="40"/>
    <x v="3802"/>
    <x v="3785"/>
    <x v="0"/>
  </r>
  <r>
    <x v="3803"/>
    <x v="3798"/>
    <x v="3801"/>
    <n v="12000"/>
    <x v="2466"/>
    <x v="2"/>
    <s v="US"/>
    <x v="0"/>
    <x v="3786"/>
    <x v="3803"/>
    <x v="0"/>
    <x v="244"/>
    <x v="1"/>
    <s v="theater/musical"/>
    <x v="68"/>
    <x v="2382"/>
    <x v="1"/>
    <x v="40"/>
    <x v="3803"/>
    <x v="3786"/>
    <x v="0"/>
  </r>
  <r>
    <x v="3804"/>
    <x v="3799"/>
    <x v="3802"/>
    <n v="8000"/>
    <x v="117"/>
    <x v="2"/>
    <s v="US"/>
    <x v="0"/>
    <x v="3787"/>
    <x v="3804"/>
    <x v="0"/>
    <x v="78"/>
    <x v="1"/>
    <s v="theater/musical"/>
    <x v="50"/>
    <x v="121"/>
    <x v="1"/>
    <x v="40"/>
    <x v="3804"/>
    <x v="3787"/>
    <x v="0"/>
  </r>
  <r>
    <x v="3805"/>
    <x v="3800"/>
    <x v="3803"/>
    <n v="150000"/>
    <x v="158"/>
    <x v="2"/>
    <s v="US"/>
    <x v="0"/>
    <x v="3788"/>
    <x v="3805"/>
    <x v="0"/>
    <x v="84"/>
    <x v="1"/>
    <s v="theater/musical"/>
    <x v="50"/>
    <x v="1720"/>
    <x v="1"/>
    <x v="40"/>
    <x v="3805"/>
    <x v="3788"/>
    <x v="0"/>
  </r>
  <r>
    <x v="3806"/>
    <x v="3801"/>
    <x v="3804"/>
    <n v="7500"/>
    <x v="139"/>
    <x v="2"/>
    <s v="AU"/>
    <x v="2"/>
    <x v="3789"/>
    <x v="3806"/>
    <x v="0"/>
    <x v="29"/>
    <x v="1"/>
    <s v="theater/musical"/>
    <x v="50"/>
    <x v="144"/>
    <x v="1"/>
    <x v="40"/>
    <x v="3806"/>
    <x v="3789"/>
    <x v="0"/>
  </r>
  <r>
    <x v="3807"/>
    <x v="3802"/>
    <x v="3805"/>
    <n v="1500"/>
    <x v="2467"/>
    <x v="2"/>
    <s v="US"/>
    <x v="0"/>
    <x v="3790"/>
    <x v="3807"/>
    <x v="0"/>
    <x v="82"/>
    <x v="1"/>
    <s v="theater/musical"/>
    <x v="75"/>
    <x v="2622"/>
    <x v="1"/>
    <x v="40"/>
    <x v="3807"/>
    <x v="3790"/>
    <x v="0"/>
  </r>
  <r>
    <x v="3808"/>
    <x v="3803"/>
    <x v="3806"/>
    <n v="1000"/>
    <x v="325"/>
    <x v="0"/>
    <s v="GB"/>
    <x v="1"/>
    <x v="3791"/>
    <x v="3808"/>
    <x v="0"/>
    <x v="54"/>
    <x v="0"/>
    <s v="theater/plays"/>
    <x v="8"/>
    <x v="683"/>
    <x v="1"/>
    <x v="6"/>
    <x v="3808"/>
    <x v="3791"/>
    <x v="0"/>
  </r>
  <r>
    <x v="3809"/>
    <x v="3804"/>
    <x v="3807"/>
    <n v="2000"/>
    <x v="874"/>
    <x v="0"/>
    <s v="GB"/>
    <x v="1"/>
    <x v="3792"/>
    <x v="3809"/>
    <x v="0"/>
    <x v="44"/>
    <x v="0"/>
    <s v="theater/plays"/>
    <x v="7"/>
    <x v="1316"/>
    <x v="1"/>
    <x v="6"/>
    <x v="3809"/>
    <x v="3792"/>
    <x v="0"/>
  </r>
  <r>
    <x v="3810"/>
    <x v="3805"/>
    <x v="3808"/>
    <n v="1500"/>
    <x v="2468"/>
    <x v="0"/>
    <s v="US"/>
    <x v="0"/>
    <x v="3793"/>
    <x v="3810"/>
    <x v="0"/>
    <x v="55"/>
    <x v="0"/>
    <s v="theater/plays"/>
    <x v="108"/>
    <x v="2623"/>
    <x v="1"/>
    <x v="6"/>
    <x v="3810"/>
    <x v="3793"/>
    <x v="0"/>
  </r>
  <r>
    <x v="3811"/>
    <x v="3806"/>
    <x v="3809"/>
    <n v="250"/>
    <x v="2469"/>
    <x v="0"/>
    <s v="GB"/>
    <x v="1"/>
    <x v="3794"/>
    <x v="3811"/>
    <x v="0"/>
    <x v="10"/>
    <x v="0"/>
    <s v="theater/plays"/>
    <x v="370"/>
    <x v="794"/>
    <x v="1"/>
    <x v="6"/>
    <x v="3811"/>
    <x v="3794"/>
    <x v="0"/>
  </r>
  <r>
    <x v="3812"/>
    <x v="3807"/>
    <x v="3810"/>
    <n v="2000"/>
    <x v="1539"/>
    <x v="0"/>
    <s v="CA"/>
    <x v="5"/>
    <x v="2551"/>
    <x v="3812"/>
    <x v="0"/>
    <x v="202"/>
    <x v="0"/>
    <s v="theater/plays"/>
    <x v="5"/>
    <x v="2624"/>
    <x v="1"/>
    <x v="6"/>
    <x v="3812"/>
    <x v="2551"/>
    <x v="0"/>
  </r>
  <r>
    <x v="3813"/>
    <x v="3808"/>
    <x v="3811"/>
    <n v="2100"/>
    <x v="2470"/>
    <x v="0"/>
    <s v="US"/>
    <x v="0"/>
    <x v="3795"/>
    <x v="3813"/>
    <x v="0"/>
    <x v="74"/>
    <x v="0"/>
    <s v="theater/plays"/>
    <x v="7"/>
    <x v="2625"/>
    <x v="1"/>
    <x v="6"/>
    <x v="3813"/>
    <x v="3795"/>
    <x v="0"/>
  </r>
  <r>
    <x v="3814"/>
    <x v="3809"/>
    <x v="3812"/>
    <n v="1500"/>
    <x v="2083"/>
    <x v="0"/>
    <s v="US"/>
    <x v="0"/>
    <x v="3532"/>
    <x v="3814"/>
    <x v="0"/>
    <x v="69"/>
    <x v="0"/>
    <s v="theater/plays"/>
    <x v="49"/>
    <x v="2626"/>
    <x v="1"/>
    <x v="6"/>
    <x v="3814"/>
    <x v="3532"/>
    <x v="0"/>
  </r>
  <r>
    <x v="3815"/>
    <x v="3810"/>
    <x v="3813"/>
    <n v="1000"/>
    <x v="2471"/>
    <x v="0"/>
    <s v="GB"/>
    <x v="1"/>
    <x v="3796"/>
    <x v="3815"/>
    <x v="0"/>
    <x v="9"/>
    <x v="0"/>
    <s v="theater/plays"/>
    <x v="8"/>
    <x v="73"/>
    <x v="1"/>
    <x v="6"/>
    <x v="3815"/>
    <x v="3796"/>
    <x v="0"/>
  </r>
  <r>
    <x v="3816"/>
    <x v="3811"/>
    <x v="3814"/>
    <n v="1500"/>
    <x v="2472"/>
    <x v="0"/>
    <s v="US"/>
    <x v="0"/>
    <x v="3797"/>
    <x v="3816"/>
    <x v="0"/>
    <x v="77"/>
    <x v="0"/>
    <s v="theater/plays"/>
    <x v="17"/>
    <x v="2627"/>
    <x v="1"/>
    <x v="6"/>
    <x v="3816"/>
    <x v="3797"/>
    <x v="0"/>
  </r>
  <r>
    <x v="3817"/>
    <x v="3812"/>
    <x v="3815"/>
    <n v="2000"/>
    <x v="2473"/>
    <x v="0"/>
    <s v="US"/>
    <x v="0"/>
    <x v="3798"/>
    <x v="3817"/>
    <x v="0"/>
    <x v="9"/>
    <x v="0"/>
    <s v="theater/plays"/>
    <x v="13"/>
    <x v="2628"/>
    <x v="1"/>
    <x v="6"/>
    <x v="3817"/>
    <x v="3798"/>
    <x v="0"/>
  </r>
  <r>
    <x v="3818"/>
    <x v="3813"/>
    <x v="3816"/>
    <n v="250"/>
    <x v="365"/>
    <x v="0"/>
    <s v="US"/>
    <x v="0"/>
    <x v="3799"/>
    <x v="3818"/>
    <x v="0"/>
    <x v="73"/>
    <x v="0"/>
    <s v="theater/plays"/>
    <x v="371"/>
    <x v="2629"/>
    <x v="1"/>
    <x v="6"/>
    <x v="3818"/>
    <x v="3799"/>
    <x v="0"/>
  </r>
  <r>
    <x v="3819"/>
    <x v="3814"/>
    <x v="3705"/>
    <n v="1000"/>
    <x v="2474"/>
    <x v="0"/>
    <s v="US"/>
    <x v="0"/>
    <x v="3800"/>
    <x v="3819"/>
    <x v="0"/>
    <x v="55"/>
    <x v="0"/>
    <s v="theater/plays"/>
    <x v="6"/>
    <x v="2630"/>
    <x v="1"/>
    <x v="6"/>
    <x v="3819"/>
    <x v="3800"/>
    <x v="0"/>
  </r>
  <r>
    <x v="3820"/>
    <x v="3815"/>
    <x v="3817"/>
    <n v="300"/>
    <x v="357"/>
    <x v="0"/>
    <s v="GB"/>
    <x v="1"/>
    <x v="3801"/>
    <x v="3820"/>
    <x v="0"/>
    <x v="9"/>
    <x v="0"/>
    <s v="theater/plays"/>
    <x v="1"/>
    <x v="1615"/>
    <x v="1"/>
    <x v="6"/>
    <x v="3820"/>
    <x v="3801"/>
    <x v="0"/>
  </r>
  <r>
    <x v="3821"/>
    <x v="3816"/>
    <x v="3818"/>
    <n v="3500"/>
    <x v="2475"/>
    <x v="0"/>
    <s v="US"/>
    <x v="0"/>
    <x v="3802"/>
    <x v="3821"/>
    <x v="0"/>
    <x v="67"/>
    <x v="0"/>
    <s v="theater/plays"/>
    <x v="2"/>
    <x v="2631"/>
    <x v="1"/>
    <x v="6"/>
    <x v="3821"/>
    <x v="3802"/>
    <x v="0"/>
  </r>
  <r>
    <x v="3822"/>
    <x v="3817"/>
    <x v="3819"/>
    <n v="5000"/>
    <x v="2476"/>
    <x v="0"/>
    <s v="DE"/>
    <x v="3"/>
    <x v="3803"/>
    <x v="3822"/>
    <x v="0"/>
    <x v="88"/>
    <x v="0"/>
    <s v="theater/plays"/>
    <x v="5"/>
    <x v="2632"/>
    <x v="1"/>
    <x v="6"/>
    <x v="3822"/>
    <x v="3803"/>
    <x v="0"/>
  </r>
  <r>
    <x v="3823"/>
    <x v="3818"/>
    <x v="3820"/>
    <n v="2500"/>
    <x v="2477"/>
    <x v="0"/>
    <s v="US"/>
    <x v="0"/>
    <x v="3804"/>
    <x v="3823"/>
    <x v="0"/>
    <x v="14"/>
    <x v="0"/>
    <s v="theater/plays"/>
    <x v="6"/>
    <x v="1622"/>
    <x v="1"/>
    <x v="6"/>
    <x v="3823"/>
    <x v="3804"/>
    <x v="0"/>
  </r>
  <r>
    <x v="3824"/>
    <x v="3819"/>
    <x v="3821"/>
    <n v="250"/>
    <x v="795"/>
    <x v="0"/>
    <s v="GB"/>
    <x v="1"/>
    <x v="3805"/>
    <x v="3824"/>
    <x v="0"/>
    <x v="63"/>
    <x v="0"/>
    <s v="theater/plays"/>
    <x v="29"/>
    <x v="2633"/>
    <x v="1"/>
    <x v="6"/>
    <x v="3824"/>
    <x v="3805"/>
    <x v="0"/>
  </r>
  <r>
    <x v="3825"/>
    <x v="3820"/>
    <x v="3822"/>
    <n v="5000"/>
    <x v="2478"/>
    <x v="0"/>
    <s v="US"/>
    <x v="0"/>
    <x v="3806"/>
    <x v="3825"/>
    <x v="0"/>
    <x v="72"/>
    <x v="0"/>
    <s v="theater/plays"/>
    <x v="2"/>
    <x v="2634"/>
    <x v="1"/>
    <x v="6"/>
    <x v="3825"/>
    <x v="3806"/>
    <x v="0"/>
  </r>
  <r>
    <x v="3826"/>
    <x v="3821"/>
    <x v="3823"/>
    <n v="600"/>
    <x v="526"/>
    <x v="0"/>
    <s v="GB"/>
    <x v="1"/>
    <x v="3807"/>
    <x v="3826"/>
    <x v="0"/>
    <x v="55"/>
    <x v="0"/>
    <s v="theater/plays"/>
    <x v="17"/>
    <x v="440"/>
    <x v="1"/>
    <x v="6"/>
    <x v="3826"/>
    <x v="3807"/>
    <x v="0"/>
  </r>
  <r>
    <x v="3827"/>
    <x v="3822"/>
    <x v="3824"/>
    <n v="3000"/>
    <x v="2479"/>
    <x v="0"/>
    <s v="GB"/>
    <x v="1"/>
    <x v="3808"/>
    <x v="3827"/>
    <x v="0"/>
    <x v="71"/>
    <x v="0"/>
    <s v="theater/plays"/>
    <x v="42"/>
    <x v="2635"/>
    <x v="1"/>
    <x v="6"/>
    <x v="3827"/>
    <x v="3808"/>
    <x v="0"/>
  </r>
  <r>
    <x v="3828"/>
    <x v="3823"/>
    <x v="3825"/>
    <n v="5000"/>
    <x v="97"/>
    <x v="0"/>
    <s v="US"/>
    <x v="0"/>
    <x v="3809"/>
    <x v="3828"/>
    <x v="0"/>
    <x v="33"/>
    <x v="0"/>
    <s v="theater/plays"/>
    <x v="8"/>
    <x v="2636"/>
    <x v="1"/>
    <x v="6"/>
    <x v="3828"/>
    <x v="3809"/>
    <x v="0"/>
  </r>
  <r>
    <x v="3829"/>
    <x v="3824"/>
    <x v="3826"/>
    <n v="500"/>
    <x v="2480"/>
    <x v="0"/>
    <s v="US"/>
    <x v="0"/>
    <x v="3810"/>
    <x v="3829"/>
    <x v="0"/>
    <x v="22"/>
    <x v="0"/>
    <s v="theater/plays"/>
    <x v="8"/>
    <x v="2637"/>
    <x v="1"/>
    <x v="6"/>
    <x v="3829"/>
    <x v="3810"/>
    <x v="0"/>
  </r>
  <r>
    <x v="3830"/>
    <x v="3825"/>
    <x v="3827"/>
    <n v="100"/>
    <x v="1175"/>
    <x v="0"/>
    <s v="US"/>
    <x v="0"/>
    <x v="3811"/>
    <x v="3830"/>
    <x v="0"/>
    <x v="83"/>
    <x v="0"/>
    <s v="theater/plays"/>
    <x v="372"/>
    <x v="753"/>
    <x v="1"/>
    <x v="6"/>
    <x v="3830"/>
    <x v="3811"/>
    <x v="0"/>
  </r>
  <r>
    <x v="3831"/>
    <x v="3826"/>
    <x v="3828"/>
    <n v="500"/>
    <x v="2481"/>
    <x v="0"/>
    <s v="US"/>
    <x v="0"/>
    <x v="3812"/>
    <x v="3831"/>
    <x v="0"/>
    <x v="82"/>
    <x v="0"/>
    <s v="theater/plays"/>
    <x v="6"/>
    <x v="2638"/>
    <x v="1"/>
    <x v="6"/>
    <x v="3831"/>
    <x v="3812"/>
    <x v="0"/>
  </r>
  <r>
    <x v="3832"/>
    <x v="3827"/>
    <x v="3829"/>
    <n v="1200"/>
    <x v="2482"/>
    <x v="0"/>
    <s v="US"/>
    <x v="0"/>
    <x v="3813"/>
    <x v="3832"/>
    <x v="0"/>
    <x v="82"/>
    <x v="0"/>
    <s v="theater/plays"/>
    <x v="2"/>
    <x v="2639"/>
    <x v="1"/>
    <x v="6"/>
    <x v="3832"/>
    <x v="3813"/>
    <x v="0"/>
  </r>
  <r>
    <x v="3833"/>
    <x v="3828"/>
    <x v="3830"/>
    <n v="1200"/>
    <x v="2483"/>
    <x v="0"/>
    <s v="CA"/>
    <x v="5"/>
    <x v="3814"/>
    <x v="3833"/>
    <x v="0"/>
    <x v="9"/>
    <x v="0"/>
    <s v="theater/plays"/>
    <x v="16"/>
    <x v="277"/>
    <x v="1"/>
    <x v="6"/>
    <x v="3833"/>
    <x v="3814"/>
    <x v="0"/>
  </r>
  <r>
    <x v="3834"/>
    <x v="3829"/>
    <x v="3831"/>
    <n v="3000"/>
    <x v="2484"/>
    <x v="0"/>
    <s v="GB"/>
    <x v="1"/>
    <x v="3815"/>
    <x v="3834"/>
    <x v="0"/>
    <x v="7"/>
    <x v="0"/>
    <s v="theater/plays"/>
    <x v="15"/>
    <x v="2640"/>
    <x v="1"/>
    <x v="6"/>
    <x v="3834"/>
    <x v="3815"/>
    <x v="0"/>
  </r>
  <r>
    <x v="3835"/>
    <x v="3830"/>
    <x v="3832"/>
    <n v="200"/>
    <x v="1002"/>
    <x v="0"/>
    <s v="GB"/>
    <x v="1"/>
    <x v="3816"/>
    <x v="3835"/>
    <x v="0"/>
    <x v="22"/>
    <x v="0"/>
    <s v="theater/plays"/>
    <x v="12"/>
    <x v="375"/>
    <x v="1"/>
    <x v="6"/>
    <x v="3835"/>
    <x v="3816"/>
    <x v="0"/>
  </r>
  <r>
    <x v="3836"/>
    <x v="3831"/>
    <x v="3833"/>
    <n v="800"/>
    <x v="72"/>
    <x v="0"/>
    <s v="US"/>
    <x v="0"/>
    <x v="3817"/>
    <x v="3836"/>
    <x v="0"/>
    <x v="25"/>
    <x v="0"/>
    <s v="theater/plays"/>
    <x v="40"/>
    <x v="2641"/>
    <x v="1"/>
    <x v="6"/>
    <x v="3836"/>
    <x v="3817"/>
    <x v="0"/>
  </r>
  <r>
    <x v="3837"/>
    <x v="3832"/>
    <x v="3834"/>
    <n v="2000"/>
    <x v="2485"/>
    <x v="0"/>
    <s v="GB"/>
    <x v="1"/>
    <x v="3818"/>
    <x v="3837"/>
    <x v="0"/>
    <x v="57"/>
    <x v="0"/>
    <s v="theater/plays"/>
    <x v="21"/>
    <x v="2642"/>
    <x v="1"/>
    <x v="6"/>
    <x v="3837"/>
    <x v="3818"/>
    <x v="0"/>
  </r>
  <r>
    <x v="3838"/>
    <x v="3833"/>
    <x v="3835"/>
    <n v="100000"/>
    <x v="2486"/>
    <x v="0"/>
    <s v="SE"/>
    <x v="9"/>
    <x v="3819"/>
    <x v="3838"/>
    <x v="0"/>
    <x v="61"/>
    <x v="0"/>
    <s v="theater/plays"/>
    <x v="7"/>
    <x v="2643"/>
    <x v="1"/>
    <x v="6"/>
    <x v="3838"/>
    <x v="3819"/>
    <x v="0"/>
  </r>
  <r>
    <x v="3839"/>
    <x v="3834"/>
    <x v="3836"/>
    <n v="2000"/>
    <x v="874"/>
    <x v="0"/>
    <s v="US"/>
    <x v="0"/>
    <x v="3820"/>
    <x v="3839"/>
    <x v="0"/>
    <x v="58"/>
    <x v="0"/>
    <s v="theater/plays"/>
    <x v="7"/>
    <x v="2644"/>
    <x v="1"/>
    <x v="6"/>
    <x v="3839"/>
    <x v="3820"/>
    <x v="0"/>
  </r>
  <r>
    <x v="3840"/>
    <x v="3835"/>
    <x v="3837"/>
    <n v="1"/>
    <x v="654"/>
    <x v="0"/>
    <s v="GB"/>
    <x v="1"/>
    <x v="3821"/>
    <x v="3840"/>
    <x v="0"/>
    <x v="83"/>
    <x v="0"/>
    <s v="theater/plays"/>
    <x v="373"/>
    <x v="94"/>
    <x v="1"/>
    <x v="6"/>
    <x v="3840"/>
    <x v="3821"/>
    <x v="0"/>
  </r>
  <r>
    <x v="3841"/>
    <x v="3836"/>
    <x v="3838"/>
    <n v="10000"/>
    <x v="2487"/>
    <x v="2"/>
    <s v="US"/>
    <x v="0"/>
    <x v="3822"/>
    <x v="3841"/>
    <x v="1"/>
    <x v="69"/>
    <x v="1"/>
    <s v="theater/plays"/>
    <x v="114"/>
    <x v="2645"/>
    <x v="1"/>
    <x v="6"/>
    <x v="3841"/>
    <x v="3822"/>
    <x v="0"/>
  </r>
  <r>
    <x v="3842"/>
    <x v="3837"/>
    <x v="3839"/>
    <n v="5000"/>
    <x v="2488"/>
    <x v="2"/>
    <s v="GB"/>
    <x v="1"/>
    <x v="3823"/>
    <x v="3842"/>
    <x v="1"/>
    <x v="23"/>
    <x v="1"/>
    <s v="theater/plays"/>
    <x v="66"/>
    <x v="2646"/>
    <x v="1"/>
    <x v="6"/>
    <x v="3842"/>
    <x v="3823"/>
    <x v="0"/>
  </r>
  <r>
    <x v="3843"/>
    <x v="3838"/>
    <x v="3840"/>
    <n v="5000"/>
    <x v="2489"/>
    <x v="2"/>
    <s v="US"/>
    <x v="0"/>
    <x v="3824"/>
    <x v="3843"/>
    <x v="1"/>
    <x v="10"/>
    <x v="1"/>
    <s v="theater/plays"/>
    <x v="70"/>
    <x v="2647"/>
    <x v="1"/>
    <x v="6"/>
    <x v="3843"/>
    <x v="3824"/>
    <x v="0"/>
  </r>
  <r>
    <x v="3844"/>
    <x v="3839"/>
    <x v="3841"/>
    <n v="9800"/>
    <x v="2490"/>
    <x v="2"/>
    <s v="US"/>
    <x v="0"/>
    <x v="3825"/>
    <x v="3844"/>
    <x v="1"/>
    <x v="133"/>
    <x v="1"/>
    <s v="theater/plays"/>
    <x v="139"/>
    <x v="2648"/>
    <x v="1"/>
    <x v="6"/>
    <x v="3844"/>
    <x v="3825"/>
    <x v="0"/>
  </r>
  <r>
    <x v="3845"/>
    <x v="3840"/>
    <x v="3842"/>
    <n v="40000"/>
    <x v="2491"/>
    <x v="2"/>
    <s v="US"/>
    <x v="0"/>
    <x v="3826"/>
    <x v="3845"/>
    <x v="1"/>
    <x v="8"/>
    <x v="1"/>
    <s v="theater/plays"/>
    <x v="53"/>
    <x v="2649"/>
    <x v="1"/>
    <x v="6"/>
    <x v="3845"/>
    <x v="3826"/>
    <x v="0"/>
  </r>
  <r>
    <x v="3846"/>
    <x v="3841"/>
    <x v="3843"/>
    <n v="7000"/>
    <x v="2492"/>
    <x v="2"/>
    <s v="US"/>
    <x v="0"/>
    <x v="3827"/>
    <x v="3846"/>
    <x v="1"/>
    <x v="22"/>
    <x v="1"/>
    <s v="theater/plays"/>
    <x v="56"/>
    <x v="2120"/>
    <x v="1"/>
    <x v="6"/>
    <x v="3846"/>
    <x v="3827"/>
    <x v="0"/>
  </r>
  <r>
    <x v="3847"/>
    <x v="3842"/>
    <x v="3844"/>
    <n v="10500"/>
    <x v="1230"/>
    <x v="2"/>
    <s v="US"/>
    <x v="0"/>
    <x v="3828"/>
    <x v="3847"/>
    <x v="1"/>
    <x v="82"/>
    <x v="1"/>
    <s v="theater/plays"/>
    <x v="63"/>
    <x v="2650"/>
    <x v="1"/>
    <x v="6"/>
    <x v="3847"/>
    <x v="3828"/>
    <x v="0"/>
  </r>
  <r>
    <x v="3848"/>
    <x v="3843"/>
    <x v="3845"/>
    <n v="13000"/>
    <x v="2493"/>
    <x v="2"/>
    <s v="US"/>
    <x v="0"/>
    <x v="3829"/>
    <x v="3848"/>
    <x v="1"/>
    <x v="68"/>
    <x v="1"/>
    <s v="theater/plays"/>
    <x v="63"/>
    <x v="2651"/>
    <x v="1"/>
    <x v="6"/>
    <x v="3848"/>
    <x v="3829"/>
    <x v="0"/>
  </r>
  <r>
    <x v="3849"/>
    <x v="3844"/>
    <x v="3846"/>
    <n v="30000"/>
    <x v="2494"/>
    <x v="2"/>
    <s v="DE"/>
    <x v="3"/>
    <x v="3830"/>
    <x v="3849"/>
    <x v="1"/>
    <x v="33"/>
    <x v="1"/>
    <s v="theater/plays"/>
    <x v="113"/>
    <x v="2652"/>
    <x v="1"/>
    <x v="6"/>
    <x v="3849"/>
    <x v="3830"/>
    <x v="0"/>
  </r>
  <r>
    <x v="3850"/>
    <x v="3845"/>
    <x v="3847"/>
    <n v="1000"/>
    <x v="2495"/>
    <x v="2"/>
    <s v="US"/>
    <x v="0"/>
    <x v="3831"/>
    <x v="3850"/>
    <x v="1"/>
    <x v="80"/>
    <x v="1"/>
    <s v="theater/plays"/>
    <x v="65"/>
    <x v="2653"/>
    <x v="1"/>
    <x v="6"/>
    <x v="3850"/>
    <x v="3831"/>
    <x v="0"/>
  </r>
  <r>
    <x v="3851"/>
    <x v="3846"/>
    <x v="3848"/>
    <n v="2500"/>
    <x v="1483"/>
    <x v="2"/>
    <s v="GB"/>
    <x v="1"/>
    <x v="3832"/>
    <x v="3851"/>
    <x v="1"/>
    <x v="54"/>
    <x v="1"/>
    <s v="theater/plays"/>
    <x v="122"/>
    <x v="2654"/>
    <x v="1"/>
    <x v="6"/>
    <x v="3851"/>
    <x v="3832"/>
    <x v="0"/>
  </r>
  <r>
    <x v="3852"/>
    <x v="3847"/>
    <x v="3849"/>
    <n v="10000"/>
    <x v="170"/>
    <x v="2"/>
    <s v="US"/>
    <x v="0"/>
    <x v="3833"/>
    <x v="3852"/>
    <x v="0"/>
    <x v="84"/>
    <x v="1"/>
    <s v="theater/plays"/>
    <x v="50"/>
    <x v="119"/>
    <x v="1"/>
    <x v="6"/>
    <x v="3852"/>
    <x v="3833"/>
    <x v="0"/>
  </r>
  <r>
    <x v="3853"/>
    <x v="3848"/>
    <x v="3850"/>
    <n v="100000"/>
    <x v="375"/>
    <x v="2"/>
    <s v="US"/>
    <x v="0"/>
    <x v="3834"/>
    <x v="3853"/>
    <x v="0"/>
    <x v="84"/>
    <x v="1"/>
    <s v="theater/plays"/>
    <x v="50"/>
    <x v="31"/>
    <x v="1"/>
    <x v="6"/>
    <x v="3853"/>
    <x v="3834"/>
    <x v="0"/>
  </r>
  <r>
    <x v="3854"/>
    <x v="3849"/>
    <x v="3851"/>
    <n v="11000"/>
    <x v="2496"/>
    <x v="2"/>
    <s v="US"/>
    <x v="0"/>
    <x v="3835"/>
    <x v="3854"/>
    <x v="0"/>
    <x v="9"/>
    <x v="1"/>
    <s v="theater/plays"/>
    <x v="63"/>
    <x v="2655"/>
    <x v="1"/>
    <x v="6"/>
    <x v="3854"/>
    <x v="3835"/>
    <x v="0"/>
  </r>
  <r>
    <x v="3855"/>
    <x v="3850"/>
    <x v="3852"/>
    <n v="1000"/>
    <x v="379"/>
    <x v="2"/>
    <s v="US"/>
    <x v="0"/>
    <x v="3836"/>
    <x v="3855"/>
    <x v="0"/>
    <x v="29"/>
    <x v="1"/>
    <s v="theater/plays"/>
    <x v="56"/>
    <x v="380"/>
    <x v="1"/>
    <x v="6"/>
    <x v="3855"/>
    <x v="3836"/>
    <x v="0"/>
  </r>
  <r>
    <x v="3856"/>
    <x v="3851"/>
    <x v="3853"/>
    <n v="5000"/>
    <x v="116"/>
    <x v="2"/>
    <s v="US"/>
    <x v="0"/>
    <x v="3837"/>
    <x v="3856"/>
    <x v="0"/>
    <x v="29"/>
    <x v="1"/>
    <s v="theater/plays"/>
    <x v="50"/>
    <x v="120"/>
    <x v="1"/>
    <x v="6"/>
    <x v="3856"/>
    <x v="3837"/>
    <x v="0"/>
  </r>
  <r>
    <x v="3857"/>
    <x v="3852"/>
    <x v="3854"/>
    <n v="5000"/>
    <x v="92"/>
    <x v="2"/>
    <s v="US"/>
    <x v="0"/>
    <x v="3838"/>
    <x v="3857"/>
    <x v="0"/>
    <x v="80"/>
    <x v="1"/>
    <s v="theater/plays"/>
    <x v="62"/>
    <x v="177"/>
    <x v="1"/>
    <x v="6"/>
    <x v="3857"/>
    <x v="3838"/>
    <x v="0"/>
  </r>
  <r>
    <x v="3858"/>
    <x v="3853"/>
    <x v="3855"/>
    <n v="500"/>
    <x v="115"/>
    <x v="2"/>
    <s v="GB"/>
    <x v="1"/>
    <x v="3839"/>
    <x v="3858"/>
    <x v="0"/>
    <x v="29"/>
    <x v="1"/>
    <s v="theater/plays"/>
    <x v="53"/>
    <x v="119"/>
    <x v="1"/>
    <x v="6"/>
    <x v="3858"/>
    <x v="3839"/>
    <x v="0"/>
  </r>
  <r>
    <x v="3859"/>
    <x v="3854"/>
    <x v="3856"/>
    <n v="2500"/>
    <x v="116"/>
    <x v="2"/>
    <s v="US"/>
    <x v="0"/>
    <x v="3840"/>
    <x v="3859"/>
    <x v="0"/>
    <x v="29"/>
    <x v="1"/>
    <s v="theater/plays"/>
    <x v="50"/>
    <x v="120"/>
    <x v="1"/>
    <x v="6"/>
    <x v="3859"/>
    <x v="3840"/>
    <x v="0"/>
  </r>
  <r>
    <x v="3860"/>
    <x v="3855"/>
    <x v="3857"/>
    <n v="6000"/>
    <x v="848"/>
    <x v="2"/>
    <s v="US"/>
    <x v="0"/>
    <x v="3841"/>
    <x v="3860"/>
    <x v="0"/>
    <x v="62"/>
    <x v="1"/>
    <s v="theater/plays"/>
    <x v="82"/>
    <x v="2656"/>
    <x v="1"/>
    <x v="6"/>
    <x v="3860"/>
    <x v="3841"/>
    <x v="0"/>
  </r>
  <r>
    <x v="3861"/>
    <x v="3856"/>
    <x v="3858"/>
    <n v="2000"/>
    <x v="173"/>
    <x v="2"/>
    <s v="US"/>
    <x v="0"/>
    <x v="3842"/>
    <x v="3861"/>
    <x v="0"/>
    <x v="29"/>
    <x v="1"/>
    <s v="theater/plays"/>
    <x v="62"/>
    <x v="101"/>
    <x v="1"/>
    <x v="6"/>
    <x v="3861"/>
    <x v="3842"/>
    <x v="0"/>
  </r>
  <r>
    <x v="3862"/>
    <x v="3857"/>
    <x v="3859"/>
    <n v="7500"/>
    <x v="116"/>
    <x v="2"/>
    <s v="US"/>
    <x v="0"/>
    <x v="3843"/>
    <x v="3862"/>
    <x v="0"/>
    <x v="29"/>
    <x v="1"/>
    <s v="theater/plays"/>
    <x v="50"/>
    <x v="120"/>
    <x v="1"/>
    <x v="6"/>
    <x v="3862"/>
    <x v="3843"/>
    <x v="0"/>
  </r>
  <r>
    <x v="3863"/>
    <x v="3858"/>
    <x v="3860"/>
    <n v="6000"/>
    <x v="117"/>
    <x v="2"/>
    <s v="US"/>
    <x v="0"/>
    <x v="3844"/>
    <x v="3863"/>
    <x v="0"/>
    <x v="78"/>
    <x v="1"/>
    <s v="theater/plays"/>
    <x v="50"/>
    <x v="121"/>
    <x v="1"/>
    <x v="6"/>
    <x v="3863"/>
    <x v="3844"/>
    <x v="0"/>
  </r>
  <r>
    <x v="3864"/>
    <x v="3859"/>
    <x v="3861"/>
    <n v="5000"/>
    <x v="177"/>
    <x v="2"/>
    <s v="US"/>
    <x v="0"/>
    <x v="3845"/>
    <x v="3864"/>
    <x v="0"/>
    <x v="83"/>
    <x v="1"/>
    <s v="theater/plays"/>
    <x v="60"/>
    <x v="135"/>
    <x v="1"/>
    <x v="6"/>
    <x v="3864"/>
    <x v="3845"/>
    <x v="0"/>
  </r>
  <r>
    <x v="3865"/>
    <x v="3860"/>
    <x v="3862"/>
    <n v="2413"/>
    <x v="1084"/>
    <x v="2"/>
    <s v="CA"/>
    <x v="5"/>
    <x v="3846"/>
    <x v="3865"/>
    <x v="0"/>
    <x v="25"/>
    <x v="1"/>
    <s v="theater/plays"/>
    <x v="117"/>
    <x v="2235"/>
    <x v="1"/>
    <x v="6"/>
    <x v="3865"/>
    <x v="3846"/>
    <x v="0"/>
  </r>
  <r>
    <x v="3866"/>
    <x v="3861"/>
    <x v="3863"/>
    <n v="2000"/>
    <x v="143"/>
    <x v="2"/>
    <s v="US"/>
    <x v="0"/>
    <x v="3847"/>
    <x v="3866"/>
    <x v="0"/>
    <x v="84"/>
    <x v="1"/>
    <s v="theater/plays"/>
    <x v="60"/>
    <x v="148"/>
    <x v="1"/>
    <x v="6"/>
    <x v="3866"/>
    <x v="3847"/>
    <x v="0"/>
  </r>
  <r>
    <x v="3867"/>
    <x v="3862"/>
    <x v="3864"/>
    <n v="2000"/>
    <x v="2345"/>
    <x v="2"/>
    <s v="US"/>
    <x v="0"/>
    <x v="3848"/>
    <x v="3867"/>
    <x v="0"/>
    <x v="81"/>
    <x v="1"/>
    <s v="theater/plays"/>
    <x v="55"/>
    <x v="2214"/>
    <x v="1"/>
    <x v="6"/>
    <x v="3867"/>
    <x v="3848"/>
    <x v="0"/>
  </r>
  <r>
    <x v="3868"/>
    <x v="3863"/>
    <x v="3865"/>
    <n v="5000"/>
    <x v="115"/>
    <x v="1"/>
    <s v="GB"/>
    <x v="1"/>
    <x v="3849"/>
    <x v="3868"/>
    <x v="0"/>
    <x v="29"/>
    <x v="1"/>
    <s v="theater/musical"/>
    <x v="50"/>
    <x v="119"/>
    <x v="1"/>
    <x v="40"/>
    <x v="3868"/>
    <x v="3849"/>
    <x v="2"/>
  </r>
  <r>
    <x v="3869"/>
    <x v="3864"/>
    <x v="3866"/>
    <n v="13111"/>
    <x v="2497"/>
    <x v="1"/>
    <s v="US"/>
    <x v="0"/>
    <x v="3850"/>
    <x v="3869"/>
    <x v="0"/>
    <x v="41"/>
    <x v="1"/>
    <s v="theater/musical"/>
    <x v="56"/>
    <x v="882"/>
    <x v="1"/>
    <x v="40"/>
    <x v="3869"/>
    <x v="3850"/>
    <x v="0"/>
  </r>
  <r>
    <x v="3870"/>
    <x v="3865"/>
    <x v="3867"/>
    <n v="10000"/>
    <x v="646"/>
    <x v="1"/>
    <s v="US"/>
    <x v="0"/>
    <x v="3851"/>
    <x v="3870"/>
    <x v="0"/>
    <x v="73"/>
    <x v="1"/>
    <s v="theater/musical"/>
    <x v="77"/>
    <x v="1795"/>
    <x v="1"/>
    <x v="40"/>
    <x v="3870"/>
    <x v="3851"/>
    <x v="0"/>
  </r>
  <r>
    <x v="3871"/>
    <x v="3866"/>
    <x v="3868"/>
    <n v="1500"/>
    <x v="130"/>
    <x v="1"/>
    <s v="US"/>
    <x v="0"/>
    <x v="3852"/>
    <x v="3871"/>
    <x v="0"/>
    <x v="83"/>
    <x v="1"/>
    <s v="theater/musical"/>
    <x v="56"/>
    <x v="140"/>
    <x v="1"/>
    <x v="40"/>
    <x v="3871"/>
    <x v="3852"/>
    <x v="0"/>
  </r>
  <r>
    <x v="3872"/>
    <x v="3867"/>
    <x v="3869"/>
    <n v="15000"/>
    <x v="117"/>
    <x v="1"/>
    <s v="US"/>
    <x v="0"/>
    <x v="3853"/>
    <x v="3872"/>
    <x v="0"/>
    <x v="78"/>
    <x v="1"/>
    <s v="theater/musical"/>
    <x v="50"/>
    <x v="121"/>
    <x v="1"/>
    <x v="40"/>
    <x v="3872"/>
    <x v="3853"/>
    <x v="0"/>
  </r>
  <r>
    <x v="3873"/>
    <x v="3868"/>
    <x v="3870"/>
    <n v="5500"/>
    <x v="117"/>
    <x v="1"/>
    <s v="US"/>
    <x v="0"/>
    <x v="3854"/>
    <x v="3873"/>
    <x v="0"/>
    <x v="78"/>
    <x v="1"/>
    <s v="theater/musical"/>
    <x v="50"/>
    <x v="121"/>
    <x v="1"/>
    <x v="40"/>
    <x v="3873"/>
    <x v="3854"/>
    <x v="0"/>
  </r>
  <r>
    <x v="3874"/>
    <x v="3869"/>
    <x v="3871"/>
    <n v="620"/>
    <x v="117"/>
    <x v="1"/>
    <s v="NZ"/>
    <x v="4"/>
    <x v="3855"/>
    <x v="3874"/>
    <x v="0"/>
    <x v="78"/>
    <x v="1"/>
    <s v="theater/musical"/>
    <x v="50"/>
    <x v="121"/>
    <x v="1"/>
    <x v="40"/>
    <x v="3874"/>
    <x v="3855"/>
    <x v="0"/>
  </r>
  <r>
    <x v="3875"/>
    <x v="3870"/>
    <x v="3872"/>
    <n v="30000"/>
    <x v="117"/>
    <x v="1"/>
    <s v="DK"/>
    <x v="7"/>
    <x v="3856"/>
    <x v="3875"/>
    <x v="0"/>
    <x v="78"/>
    <x v="1"/>
    <s v="theater/musical"/>
    <x v="50"/>
    <x v="121"/>
    <x v="1"/>
    <x v="40"/>
    <x v="3875"/>
    <x v="3856"/>
    <x v="0"/>
  </r>
  <r>
    <x v="3876"/>
    <x v="3871"/>
    <x v="3873"/>
    <n v="3900"/>
    <x v="2498"/>
    <x v="1"/>
    <s v="GB"/>
    <x v="1"/>
    <x v="3857"/>
    <x v="3876"/>
    <x v="0"/>
    <x v="67"/>
    <x v="1"/>
    <s v="theater/musical"/>
    <x v="226"/>
    <x v="2355"/>
    <x v="1"/>
    <x v="40"/>
    <x v="3876"/>
    <x v="3857"/>
    <x v="3"/>
  </r>
  <r>
    <x v="3877"/>
    <x v="3872"/>
    <x v="3874"/>
    <n v="25000"/>
    <x v="2499"/>
    <x v="1"/>
    <s v="US"/>
    <x v="0"/>
    <x v="3858"/>
    <x v="3877"/>
    <x v="0"/>
    <x v="25"/>
    <x v="1"/>
    <s v="theater/musical"/>
    <x v="62"/>
    <x v="2657"/>
    <x v="1"/>
    <x v="40"/>
    <x v="3877"/>
    <x v="3858"/>
    <x v="0"/>
  </r>
  <r>
    <x v="3878"/>
    <x v="3873"/>
    <x v="3875"/>
    <n v="18000"/>
    <x v="115"/>
    <x v="1"/>
    <s v="US"/>
    <x v="0"/>
    <x v="3859"/>
    <x v="3878"/>
    <x v="0"/>
    <x v="29"/>
    <x v="1"/>
    <s v="theater/musical"/>
    <x v="50"/>
    <x v="119"/>
    <x v="1"/>
    <x v="40"/>
    <x v="3878"/>
    <x v="3859"/>
    <x v="0"/>
  </r>
  <r>
    <x v="3879"/>
    <x v="3874"/>
    <x v="3876"/>
    <n v="15000"/>
    <x v="117"/>
    <x v="1"/>
    <s v="GB"/>
    <x v="1"/>
    <x v="3860"/>
    <x v="3879"/>
    <x v="0"/>
    <x v="78"/>
    <x v="1"/>
    <s v="theater/musical"/>
    <x v="50"/>
    <x v="121"/>
    <x v="1"/>
    <x v="40"/>
    <x v="3879"/>
    <x v="3860"/>
    <x v="2"/>
  </r>
  <r>
    <x v="3880"/>
    <x v="3875"/>
    <x v="3877"/>
    <n v="7500"/>
    <x v="1255"/>
    <x v="1"/>
    <s v="GB"/>
    <x v="1"/>
    <x v="3792"/>
    <x v="3880"/>
    <x v="0"/>
    <x v="57"/>
    <x v="1"/>
    <s v="theater/musical"/>
    <x v="55"/>
    <x v="350"/>
    <x v="1"/>
    <x v="40"/>
    <x v="3880"/>
    <x v="3792"/>
    <x v="2"/>
  </r>
  <r>
    <x v="3881"/>
    <x v="3876"/>
    <x v="3878"/>
    <n v="500"/>
    <x v="379"/>
    <x v="1"/>
    <s v="US"/>
    <x v="0"/>
    <x v="3861"/>
    <x v="3881"/>
    <x v="0"/>
    <x v="29"/>
    <x v="1"/>
    <s v="theater/musical"/>
    <x v="62"/>
    <x v="380"/>
    <x v="1"/>
    <x v="40"/>
    <x v="3881"/>
    <x v="3861"/>
    <x v="0"/>
  </r>
  <r>
    <x v="3882"/>
    <x v="3877"/>
    <x v="3879"/>
    <n v="30000"/>
    <x v="117"/>
    <x v="1"/>
    <s v="AU"/>
    <x v="2"/>
    <x v="3862"/>
    <x v="3882"/>
    <x v="0"/>
    <x v="78"/>
    <x v="1"/>
    <s v="theater/musical"/>
    <x v="50"/>
    <x v="121"/>
    <x v="1"/>
    <x v="40"/>
    <x v="3882"/>
    <x v="3862"/>
    <x v="0"/>
  </r>
  <r>
    <x v="3883"/>
    <x v="3878"/>
    <x v="3880"/>
    <n v="15000"/>
    <x v="117"/>
    <x v="1"/>
    <s v="GB"/>
    <x v="1"/>
    <x v="3863"/>
    <x v="3883"/>
    <x v="0"/>
    <x v="78"/>
    <x v="1"/>
    <s v="theater/musical"/>
    <x v="50"/>
    <x v="121"/>
    <x v="1"/>
    <x v="40"/>
    <x v="3883"/>
    <x v="3863"/>
    <x v="2"/>
  </r>
  <r>
    <x v="3884"/>
    <x v="3879"/>
    <x v="3881"/>
    <n v="10000"/>
    <x v="117"/>
    <x v="1"/>
    <s v="US"/>
    <x v="0"/>
    <x v="3864"/>
    <x v="3884"/>
    <x v="0"/>
    <x v="78"/>
    <x v="1"/>
    <s v="theater/musical"/>
    <x v="50"/>
    <x v="121"/>
    <x v="1"/>
    <x v="40"/>
    <x v="3884"/>
    <x v="3864"/>
    <x v="0"/>
  </r>
  <r>
    <x v="3885"/>
    <x v="3880"/>
    <x v="3882"/>
    <n v="375000"/>
    <x v="117"/>
    <x v="1"/>
    <s v="US"/>
    <x v="0"/>
    <x v="3865"/>
    <x v="3885"/>
    <x v="0"/>
    <x v="78"/>
    <x v="1"/>
    <s v="theater/musical"/>
    <x v="50"/>
    <x v="121"/>
    <x v="1"/>
    <x v="40"/>
    <x v="3885"/>
    <x v="3865"/>
    <x v="0"/>
  </r>
  <r>
    <x v="3886"/>
    <x v="3881"/>
    <x v="3883"/>
    <n v="10000"/>
    <x v="117"/>
    <x v="1"/>
    <s v="AU"/>
    <x v="2"/>
    <x v="3866"/>
    <x v="3886"/>
    <x v="0"/>
    <x v="78"/>
    <x v="1"/>
    <s v="theater/musical"/>
    <x v="50"/>
    <x v="121"/>
    <x v="1"/>
    <x v="40"/>
    <x v="3886"/>
    <x v="3866"/>
    <x v="0"/>
  </r>
  <r>
    <x v="3887"/>
    <x v="3882"/>
    <x v="3884"/>
    <n v="2000"/>
    <x v="428"/>
    <x v="1"/>
    <s v="US"/>
    <x v="0"/>
    <x v="3867"/>
    <x v="3887"/>
    <x v="0"/>
    <x v="84"/>
    <x v="1"/>
    <s v="theater/musical"/>
    <x v="53"/>
    <x v="827"/>
    <x v="1"/>
    <x v="40"/>
    <x v="3887"/>
    <x v="3867"/>
    <x v="0"/>
  </r>
  <r>
    <x v="3888"/>
    <x v="3883"/>
    <x v="3885"/>
    <n v="2000"/>
    <x v="2500"/>
    <x v="2"/>
    <s v="GB"/>
    <x v="1"/>
    <x v="3868"/>
    <x v="3888"/>
    <x v="0"/>
    <x v="25"/>
    <x v="1"/>
    <s v="theater/plays"/>
    <x v="117"/>
    <x v="2418"/>
    <x v="1"/>
    <x v="6"/>
    <x v="3888"/>
    <x v="3868"/>
    <x v="0"/>
  </r>
  <r>
    <x v="3889"/>
    <x v="3884"/>
    <x v="3886"/>
    <n v="8000"/>
    <x v="1497"/>
    <x v="2"/>
    <s v="US"/>
    <x v="0"/>
    <x v="3869"/>
    <x v="3889"/>
    <x v="0"/>
    <x v="82"/>
    <x v="1"/>
    <s v="theater/plays"/>
    <x v="60"/>
    <x v="2658"/>
    <x v="1"/>
    <x v="6"/>
    <x v="3889"/>
    <x v="3869"/>
    <x v="0"/>
  </r>
  <r>
    <x v="3890"/>
    <x v="3885"/>
    <x v="3887"/>
    <n v="15000"/>
    <x v="2501"/>
    <x v="2"/>
    <s v="US"/>
    <x v="0"/>
    <x v="3870"/>
    <x v="3890"/>
    <x v="0"/>
    <x v="22"/>
    <x v="1"/>
    <s v="theater/plays"/>
    <x v="123"/>
    <x v="2659"/>
    <x v="1"/>
    <x v="6"/>
    <x v="3890"/>
    <x v="3870"/>
    <x v="0"/>
  </r>
  <r>
    <x v="3891"/>
    <x v="3886"/>
    <x v="3888"/>
    <n v="800"/>
    <x v="92"/>
    <x v="2"/>
    <s v="US"/>
    <x v="0"/>
    <x v="3871"/>
    <x v="3891"/>
    <x v="0"/>
    <x v="63"/>
    <x v="1"/>
    <s v="theater/plays"/>
    <x v="69"/>
    <x v="2218"/>
    <x v="1"/>
    <x v="6"/>
    <x v="3891"/>
    <x v="3871"/>
    <x v="0"/>
  </r>
  <r>
    <x v="3892"/>
    <x v="3887"/>
    <x v="3889"/>
    <n v="1000"/>
    <x v="117"/>
    <x v="2"/>
    <s v="US"/>
    <x v="0"/>
    <x v="3872"/>
    <x v="3892"/>
    <x v="0"/>
    <x v="78"/>
    <x v="1"/>
    <s v="theater/plays"/>
    <x v="50"/>
    <x v="121"/>
    <x v="1"/>
    <x v="6"/>
    <x v="3892"/>
    <x v="3872"/>
    <x v="0"/>
  </r>
  <r>
    <x v="3893"/>
    <x v="3888"/>
    <x v="3890"/>
    <n v="50000"/>
    <x v="2502"/>
    <x v="2"/>
    <s v="US"/>
    <x v="0"/>
    <x v="3873"/>
    <x v="3893"/>
    <x v="0"/>
    <x v="87"/>
    <x v="1"/>
    <s v="theater/plays"/>
    <x v="66"/>
    <x v="2660"/>
    <x v="1"/>
    <x v="6"/>
    <x v="3893"/>
    <x v="3873"/>
    <x v="0"/>
  </r>
  <r>
    <x v="3894"/>
    <x v="3889"/>
    <x v="3891"/>
    <n v="15000"/>
    <x v="624"/>
    <x v="2"/>
    <s v="US"/>
    <x v="0"/>
    <x v="3874"/>
    <x v="3894"/>
    <x v="0"/>
    <x v="202"/>
    <x v="1"/>
    <s v="theater/plays"/>
    <x v="56"/>
    <x v="1296"/>
    <x v="1"/>
    <x v="6"/>
    <x v="3894"/>
    <x v="3874"/>
    <x v="0"/>
  </r>
  <r>
    <x v="3895"/>
    <x v="3890"/>
    <x v="3892"/>
    <n v="1000"/>
    <x v="155"/>
    <x v="2"/>
    <s v="US"/>
    <x v="0"/>
    <x v="3875"/>
    <x v="3895"/>
    <x v="0"/>
    <x v="29"/>
    <x v="1"/>
    <s v="theater/plays"/>
    <x v="62"/>
    <x v="73"/>
    <x v="1"/>
    <x v="6"/>
    <x v="3895"/>
    <x v="3875"/>
    <x v="0"/>
  </r>
  <r>
    <x v="3896"/>
    <x v="3891"/>
    <x v="3893"/>
    <n v="1600"/>
    <x v="575"/>
    <x v="2"/>
    <s v="US"/>
    <x v="0"/>
    <x v="3876"/>
    <x v="3896"/>
    <x v="0"/>
    <x v="80"/>
    <x v="1"/>
    <s v="theater/plays"/>
    <x v="57"/>
    <x v="655"/>
    <x v="1"/>
    <x v="6"/>
    <x v="3896"/>
    <x v="3876"/>
    <x v="0"/>
  </r>
  <r>
    <x v="3897"/>
    <x v="3892"/>
    <x v="3894"/>
    <n v="2500"/>
    <x v="1901"/>
    <x v="2"/>
    <s v="NZ"/>
    <x v="4"/>
    <x v="3877"/>
    <x v="3897"/>
    <x v="0"/>
    <x v="73"/>
    <x v="1"/>
    <s v="theater/plays"/>
    <x v="82"/>
    <x v="878"/>
    <x v="1"/>
    <x v="6"/>
    <x v="3897"/>
    <x v="3877"/>
    <x v="0"/>
  </r>
  <r>
    <x v="3898"/>
    <x v="3893"/>
    <x v="3895"/>
    <n v="2500"/>
    <x v="552"/>
    <x v="2"/>
    <s v="GB"/>
    <x v="1"/>
    <x v="3878"/>
    <x v="3898"/>
    <x v="0"/>
    <x v="38"/>
    <x v="1"/>
    <s v="theater/plays"/>
    <x v="69"/>
    <x v="1302"/>
    <x v="1"/>
    <x v="6"/>
    <x v="3898"/>
    <x v="3878"/>
    <x v="0"/>
  </r>
  <r>
    <x v="3899"/>
    <x v="3894"/>
    <x v="3896"/>
    <n v="10000"/>
    <x v="366"/>
    <x v="2"/>
    <s v="US"/>
    <x v="0"/>
    <x v="3879"/>
    <x v="3899"/>
    <x v="0"/>
    <x v="84"/>
    <x v="1"/>
    <s v="theater/plays"/>
    <x v="60"/>
    <x v="368"/>
    <x v="1"/>
    <x v="6"/>
    <x v="3899"/>
    <x v="3879"/>
    <x v="0"/>
  </r>
  <r>
    <x v="3900"/>
    <x v="3895"/>
    <x v="3897"/>
    <n v="2500"/>
    <x v="2503"/>
    <x v="2"/>
    <s v="US"/>
    <x v="0"/>
    <x v="3880"/>
    <x v="3900"/>
    <x v="0"/>
    <x v="81"/>
    <x v="1"/>
    <s v="theater/plays"/>
    <x v="62"/>
    <x v="2661"/>
    <x v="1"/>
    <x v="6"/>
    <x v="3900"/>
    <x v="3880"/>
    <x v="0"/>
  </r>
  <r>
    <x v="3901"/>
    <x v="3896"/>
    <x v="3898"/>
    <n v="3000"/>
    <x v="379"/>
    <x v="2"/>
    <s v="US"/>
    <x v="0"/>
    <x v="3881"/>
    <x v="3901"/>
    <x v="0"/>
    <x v="29"/>
    <x v="1"/>
    <s v="theater/plays"/>
    <x v="60"/>
    <x v="380"/>
    <x v="1"/>
    <x v="6"/>
    <x v="3901"/>
    <x v="3881"/>
    <x v="0"/>
  </r>
  <r>
    <x v="3902"/>
    <x v="3897"/>
    <x v="3899"/>
    <n v="3000"/>
    <x v="159"/>
    <x v="2"/>
    <s v="GB"/>
    <x v="1"/>
    <x v="3882"/>
    <x v="3902"/>
    <x v="0"/>
    <x v="162"/>
    <x v="1"/>
    <s v="theater/plays"/>
    <x v="190"/>
    <x v="2662"/>
    <x v="1"/>
    <x v="6"/>
    <x v="3902"/>
    <x v="3882"/>
    <x v="0"/>
  </r>
  <r>
    <x v="3903"/>
    <x v="3898"/>
    <x v="3900"/>
    <n v="1500"/>
    <x v="117"/>
    <x v="2"/>
    <s v="US"/>
    <x v="0"/>
    <x v="3883"/>
    <x v="3903"/>
    <x v="0"/>
    <x v="78"/>
    <x v="1"/>
    <s v="theater/plays"/>
    <x v="50"/>
    <x v="121"/>
    <x v="1"/>
    <x v="6"/>
    <x v="3903"/>
    <x v="3883"/>
    <x v="0"/>
  </r>
  <r>
    <x v="3904"/>
    <x v="3899"/>
    <x v="3901"/>
    <n v="10000"/>
    <x v="158"/>
    <x v="2"/>
    <s v="US"/>
    <x v="0"/>
    <x v="3884"/>
    <x v="3904"/>
    <x v="0"/>
    <x v="84"/>
    <x v="1"/>
    <s v="theater/plays"/>
    <x v="50"/>
    <x v="1720"/>
    <x v="1"/>
    <x v="6"/>
    <x v="3904"/>
    <x v="3884"/>
    <x v="0"/>
  </r>
  <r>
    <x v="3905"/>
    <x v="3900"/>
    <x v="3902"/>
    <n v="1500"/>
    <x v="2504"/>
    <x v="2"/>
    <s v="GB"/>
    <x v="1"/>
    <x v="3885"/>
    <x v="3905"/>
    <x v="0"/>
    <x v="63"/>
    <x v="1"/>
    <s v="theater/plays"/>
    <x v="81"/>
    <x v="2663"/>
    <x v="1"/>
    <x v="6"/>
    <x v="3905"/>
    <x v="3885"/>
    <x v="0"/>
  </r>
  <r>
    <x v="3906"/>
    <x v="3901"/>
    <x v="3903"/>
    <n v="1500"/>
    <x v="2373"/>
    <x v="2"/>
    <s v="GB"/>
    <x v="1"/>
    <x v="3886"/>
    <x v="3906"/>
    <x v="0"/>
    <x v="38"/>
    <x v="1"/>
    <s v="theater/plays"/>
    <x v="356"/>
    <x v="2664"/>
    <x v="1"/>
    <x v="6"/>
    <x v="3906"/>
    <x v="3886"/>
    <x v="0"/>
  </r>
  <r>
    <x v="3907"/>
    <x v="3902"/>
    <x v="3904"/>
    <n v="1000"/>
    <x v="358"/>
    <x v="2"/>
    <s v="US"/>
    <x v="0"/>
    <x v="3887"/>
    <x v="3907"/>
    <x v="0"/>
    <x v="80"/>
    <x v="1"/>
    <s v="theater/plays"/>
    <x v="77"/>
    <x v="2665"/>
    <x v="1"/>
    <x v="6"/>
    <x v="3907"/>
    <x v="3887"/>
    <x v="0"/>
  </r>
  <r>
    <x v="3908"/>
    <x v="3903"/>
    <x v="3905"/>
    <n v="750"/>
    <x v="654"/>
    <x v="2"/>
    <s v="US"/>
    <x v="0"/>
    <x v="3888"/>
    <x v="3908"/>
    <x v="0"/>
    <x v="80"/>
    <x v="1"/>
    <s v="theater/plays"/>
    <x v="114"/>
    <x v="1783"/>
    <x v="1"/>
    <x v="6"/>
    <x v="3908"/>
    <x v="3888"/>
    <x v="0"/>
  </r>
  <r>
    <x v="3909"/>
    <x v="3904"/>
    <x v="3906"/>
    <n v="60000"/>
    <x v="2503"/>
    <x v="2"/>
    <s v="US"/>
    <x v="0"/>
    <x v="3889"/>
    <x v="3909"/>
    <x v="0"/>
    <x v="80"/>
    <x v="1"/>
    <s v="theater/plays"/>
    <x v="50"/>
    <x v="1178"/>
    <x v="1"/>
    <x v="6"/>
    <x v="3909"/>
    <x v="3889"/>
    <x v="0"/>
  </r>
  <r>
    <x v="3910"/>
    <x v="3905"/>
    <x v="3907"/>
    <n v="6000"/>
    <x v="1935"/>
    <x v="2"/>
    <s v="US"/>
    <x v="0"/>
    <x v="3890"/>
    <x v="3910"/>
    <x v="0"/>
    <x v="83"/>
    <x v="1"/>
    <s v="theater/plays"/>
    <x v="56"/>
    <x v="2666"/>
    <x v="1"/>
    <x v="6"/>
    <x v="3910"/>
    <x v="3890"/>
    <x v="0"/>
  </r>
  <r>
    <x v="3911"/>
    <x v="3906"/>
    <x v="3908"/>
    <n v="8000"/>
    <x v="2505"/>
    <x v="2"/>
    <s v="US"/>
    <x v="0"/>
    <x v="3891"/>
    <x v="3911"/>
    <x v="0"/>
    <x v="17"/>
    <x v="1"/>
    <s v="theater/plays"/>
    <x v="121"/>
    <x v="2417"/>
    <x v="1"/>
    <x v="6"/>
    <x v="3911"/>
    <x v="3891"/>
    <x v="0"/>
  </r>
  <r>
    <x v="3912"/>
    <x v="3907"/>
    <x v="3909"/>
    <n v="15000"/>
    <x v="116"/>
    <x v="2"/>
    <s v="US"/>
    <x v="0"/>
    <x v="3892"/>
    <x v="3912"/>
    <x v="0"/>
    <x v="29"/>
    <x v="1"/>
    <s v="theater/plays"/>
    <x v="50"/>
    <x v="120"/>
    <x v="1"/>
    <x v="6"/>
    <x v="3912"/>
    <x v="3892"/>
    <x v="0"/>
  </r>
  <r>
    <x v="3913"/>
    <x v="3908"/>
    <x v="3910"/>
    <n v="10000"/>
    <x v="325"/>
    <x v="2"/>
    <s v="US"/>
    <x v="0"/>
    <x v="3893"/>
    <x v="3913"/>
    <x v="0"/>
    <x v="63"/>
    <x v="1"/>
    <s v="theater/plays"/>
    <x v="54"/>
    <x v="2667"/>
    <x v="1"/>
    <x v="6"/>
    <x v="3913"/>
    <x v="3893"/>
    <x v="0"/>
  </r>
  <r>
    <x v="3914"/>
    <x v="3909"/>
    <x v="3911"/>
    <n v="2500"/>
    <x v="711"/>
    <x v="2"/>
    <s v="GB"/>
    <x v="1"/>
    <x v="3894"/>
    <x v="3914"/>
    <x v="0"/>
    <x v="74"/>
    <x v="1"/>
    <s v="theater/plays"/>
    <x v="71"/>
    <x v="2274"/>
    <x v="1"/>
    <x v="6"/>
    <x v="3914"/>
    <x v="3894"/>
    <x v="0"/>
  </r>
  <r>
    <x v="3915"/>
    <x v="3910"/>
    <x v="3912"/>
    <n v="1500"/>
    <x v="139"/>
    <x v="2"/>
    <s v="GB"/>
    <x v="1"/>
    <x v="3895"/>
    <x v="3915"/>
    <x v="0"/>
    <x v="29"/>
    <x v="1"/>
    <s v="theater/plays"/>
    <x v="50"/>
    <x v="144"/>
    <x v="1"/>
    <x v="6"/>
    <x v="3915"/>
    <x v="3895"/>
    <x v="0"/>
  </r>
  <r>
    <x v="3916"/>
    <x v="3911"/>
    <x v="3913"/>
    <n v="2000"/>
    <x v="117"/>
    <x v="2"/>
    <s v="DK"/>
    <x v="7"/>
    <x v="3896"/>
    <x v="3916"/>
    <x v="0"/>
    <x v="78"/>
    <x v="1"/>
    <s v="theater/plays"/>
    <x v="50"/>
    <x v="121"/>
    <x v="1"/>
    <x v="6"/>
    <x v="3916"/>
    <x v="3896"/>
    <x v="0"/>
  </r>
  <r>
    <x v="3917"/>
    <x v="3912"/>
    <x v="3914"/>
    <n v="3500"/>
    <x v="115"/>
    <x v="2"/>
    <s v="GB"/>
    <x v="1"/>
    <x v="3897"/>
    <x v="3917"/>
    <x v="0"/>
    <x v="29"/>
    <x v="1"/>
    <s v="theater/plays"/>
    <x v="50"/>
    <x v="119"/>
    <x v="1"/>
    <x v="6"/>
    <x v="3917"/>
    <x v="3897"/>
    <x v="0"/>
  </r>
  <r>
    <x v="3918"/>
    <x v="3913"/>
    <x v="3915"/>
    <n v="60000"/>
    <x v="678"/>
    <x v="2"/>
    <s v="GB"/>
    <x v="1"/>
    <x v="3898"/>
    <x v="3918"/>
    <x v="0"/>
    <x v="83"/>
    <x v="1"/>
    <s v="theater/plays"/>
    <x v="50"/>
    <x v="375"/>
    <x v="1"/>
    <x v="6"/>
    <x v="3918"/>
    <x v="3898"/>
    <x v="0"/>
  </r>
  <r>
    <x v="3919"/>
    <x v="3914"/>
    <x v="3916"/>
    <n v="5000"/>
    <x v="456"/>
    <x v="2"/>
    <s v="GB"/>
    <x v="1"/>
    <x v="3899"/>
    <x v="3919"/>
    <x v="0"/>
    <x v="83"/>
    <x v="1"/>
    <s v="theater/plays"/>
    <x v="53"/>
    <x v="179"/>
    <x v="1"/>
    <x v="6"/>
    <x v="3919"/>
    <x v="3899"/>
    <x v="0"/>
  </r>
  <r>
    <x v="3920"/>
    <x v="3915"/>
    <x v="3917"/>
    <n v="2500"/>
    <x v="2503"/>
    <x v="2"/>
    <s v="GB"/>
    <x v="1"/>
    <x v="3900"/>
    <x v="3920"/>
    <x v="0"/>
    <x v="83"/>
    <x v="1"/>
    <s v="theater/plays"/>
    <x v="62"/>
    <x v="817"/>
    <x v="1"/>
    <x v="6"/>
    <x v="3920"/>
    <x v="3900"/>
    <x v="0"/>
  </r>
  <r>
    <x v="3921"/>
    <x v="3916"/>
    <x v="3918"/>
    <n v="3000"/>
    <x v="117"/>
    <x v="2"/>
    <s v="GB"/>
    <x v="1"/>
    <x v="3901"/>
    <x v="3921"/>
    <x v="0"/>
    <x v="78"/>
    <x v="1"/>
    <s v="theater/plays"/>
    <x v="50"/>
    <x v="121"/>
    <x v="1"/>
    <x v="6"/>
    <x v="3921"/>
    <x v="3901"/>
    <x v="0"/>
  </r>
  <r>
    <x v="3922"/>
    <x v="3917"/>
    <x v="3919"/>
    <n v="750"/>
    <x v="377"/>
    <x v="2"/>
    <s v="US"/>
    <x v="0"/>
    <x v="3902"/>
    <x v="3922"/>
    <x v="0"/>
    <x v="79"/>
    <x v="1"/>
    <s v="theater/plays"/>
    <x v="59"/>
    <x v="2668"/>
    <x v="1"/>
    <x v="6"/>
    <x v="3922"/>
    <x v="3902"/>
    <x v="0"/>
  </r>
  <r>
    <x v="3923"/>
    <x v="3918"/>
    <x v="3920"/>
    <n v="11500"/>
    <x v="2506"/>
    <x v="2"/>
    <s v="GB"/>
    <x v="1"/>
    <x v="3903"/>
    <x v="3923"/>
    <x v="0"/>
    <x v="57"/>
    <x v="1"/>
    <s v="theater/plays"/>
    <x v="81"/>
    <x v="2669"/>
    <x v="1"/>
    <x v="6"/>
    <x v="3923"/>
    <x v="3903"/>
    <x v="0"/>
  </r>
  <r>
    <x v="3924"/>
    <x v="3919"/>
    <x v="3921"/>
    <n v="15000"/>
    <x v="2507"/>
    <x v="2"/>
    <s v="US"/>
    <x v="0"/>
    <x v="3904"/>
    <x v="3924"/>
    <x v="0"/>
    <x v="244"/>
    <x v="1"/>
    <s v="theater/plays"/>
    <x v="77"/>
    <x v="1338"/>
    <x v="1"/>
    <x v="6"/>
    <x v="3924"/>
    <x v="3904"/>
    <x v="0"/>
  </r>
  <r>
    <x v="3925"/>
    <x v="3920"/>
    <x v="3922"/>
    <n v="150"/>
    <x v="493"/>
    <x v="2"/>
    <s v="US"/>
    <x v="0"/>
    <x v="3905"/>
    <x v="3925"/>
    <x v="0"/>
    <x v="83"/>
    <x v="1"/>
    <s v="theater/plays"/>
    <x v="54"/>
    <x v="144"/>
    <x v="1"/>
    <x v="6"/>
    <x v="3925"/>
    <x v="3905"/>
    <x v="0"/>
  </r>
  <r>
    <x v="3926"/>
    <x v="3921"/>
    <x v="3923"/>
    <n v="5000"/>
    <x v="493"/>
    <x v="2"/>
    <s v="AU"/>
    <x v="2"/>
    <x v="3906"/>
    <x v="3926"/>
    <x v="0"/>
    <x v="29"/>
    <x v="1"/>
    <s v="theater/plays"/>
    <x v="50"/>
    <x v="2"/>
    <x v="1"/>
    <x v="6"/>
    <x v="3926"/>
    <x v="3906"/>
    <x v="0"/>
  </r>
  <r>
    <x v="3927"/>
    <x v="3922"/>
    <x v="3924"/>
    <n v="2500"/>
    <x v="379"/>
    <x v="2"/>
    <s v="GB"/>
    <x v="1"/>
    <x v="3907"/>
    <x v="3927"/>
    <x v="0"/>
    <x v="84"/>
    <x v="1"/>
    <s v="theater/plays"/>
    <x v="60"/>
    <x v="381"/>
    <x v="1"/>
    <x v="6"/>
    <x v="3927"/>
    <x v="3907"/>
    <x v="0"/>
  </r>
  <r>
    <x v="3928"/>
    <x v="3923"/>
    <x v="3925"/>
    <n v="5000"/>
    <x v="1208"/>
    <x v="2"/>
    <s v="US"/>
    <x v="0"/>
    <x v="3908"/>
    <x v="3928"/>
    <x v="0"/>
    <x v="63"/>
    <x v="1"/>
    <s v="theater/plays"/>
    <x v="55"/>
    <x v="2670"/>
    <x v="1"/>
    <x v="6"/>
    <x v="3928"/>
    <x v="3908"/>
    <x v="0"/>
  </r>
  <r>
    <x v="3929"/>
    <x v="3924"/>
    <x v="3926"/>
    <n v="20000"/>
    <x v="2508"/>
    <x v="2"/>
    <s v="US"/>
    <x v="0"/>
    <x v="3909"/>
    <x v="3929"/>
    <x v="0"/>
    <x v="25"/>
    <x v="1"/>
    <s v="theater/plays"/>
    <x v="53"/>
    <x v="2671"/>
    <x v="1"/>
    <x v="6"/>
    <x v="3929"/>
    <x v="3909"/>
    <x v="0"/>
  </r>
  <r>
    <x v="3930"/>
    <x v="3925"/>
    <x v="3927"/>
    <n v="10000"/>
    <x v="117"/>
    <x v="2"/>
    <s v="AU"/>
    <x v="2"/>
    <x v="3910"/>
    <x v="3930"/>
    <x v="0"/>
    <x v="78"/>
    <x v="1"/>
    <s v="theater/plays"/>
    <x v="50"/>
    <x v="121"/>
    <x v="1"/>
    <x v="6"/>
    <x v="3930"/>
    <x v="3910"/>
    <x v="0"/>
  </r>
  <r>
    <x v="3931"/>
    <x v="3926"/>
    <x v="3928"/>
    <n v="8000"/>
    <x v="117"/>
    <x v="2"/>
    <s v="US"/>
    <x v="0"/>
    <x v="3911"/>
    <x v="3931"/>
    <x v="0"/>
    <x v="78"/>
    <x v="1"/>
    <s v="theater/plays"/>
    <x v="50"/>
    <x v="121"/>
    <x v="1"/>
    <x v="6"/>
    <x v="3931"/>
    <x v="3911"/>
    <x v="0"/>
  </r>
  <r>
    <x v="3932"/>
    <x v="3927"/>
    <x v="3929"/>
    <n v="12000"/>
    <x v="116"/>
    <x v="2"/>
    <s v="US"/>
    <x v="0"/>
    <x v="3912"/>
    <x v="3932"/>
    <x v="0"/>
    <x v="29"/>
    <x v="1"/>
    <s v="theater/plays"/>
    <x v="50"/>
    <x v="120"/>
    <x v="1"/>
    <x v="6"/>
    <x v="3932"/>
    <x v="3912"/>
    <x v="0"/>
  </r>
  <r>
    <x v="3933"/>
    <x v="3928"/>
    <x v="3930"/>
    <n v="7000"/>
    <x v="2509"/>
    <x v="2"/>
    <s v="US"/>
    <x v="0"/>
    <x v="3913"/>
    <x v="3933"/>
    <x v="0"/>
    <x v="8"/>
    <x v="1"/>
    <s v="theater/plays"/>
    <x v="63"/>
    <x v="1466"/>
    <x v="1"/>
    <x v="6"/>
    <x v="3933"/>
    <x v="3913"/>
    <x v="0"/>
  </r>
  <r>
    <x v="3934"/>
    <x v="3929"/>
    <x v="3931"/>
    <n v="5000"/>
    <x v="1100"/>
    <x v="2"/>
    <s v="US"/>
    <x v="0"/>
    <x v="3914"/>
    <x v="3934"/>
    <x v="0"/>
    <x v="8"/>
    <x v="1"/>
    <s v="theater/plays"/>
    <x v="57"/>
    <x v="2672"/>
    <x v="1"/>
    <x v="6"/>
    <x v="3934"/>
    <x v="3914"/>
    <x v="0"/>
  </r>
  <r>
    <x v="3935"/>
    <x v="3930"/>
    <x v="3932"/>
    <n v="3000"/>
    <x v="2510"/>
    <x v="2"/>
    <s v="GB"/>
    <x v="1"/>
    <x v="3915"/>
    <x v="3935"/>
    <x v="0"/>
    <x v="23"/>
    <x v="1"/>
    <s v="theater/plays"/>
    <x v="156"/>
    <x v="2213"/>
    <x v="1"/>
    <x v="6"/>
    <x v="3935"/>
    <x v="3915"/>
    <x v="0"/>
  </r>
  <r>
    <x v="3936"/>
    <x v="3931"/>
    <x v="3933"/>
    <n v="20000"/>
    <x v="117"/>
    <x v="2"/>
    <s v="US"/>
    <x v="0"/>
    <x v="3916"/>
    <x v="3936"/>
    <x v="0"/>
    <x v="78"/>
    <x v="1"/>
    <s v="theater/plays"/>
    <x v="50"/>
    <x v="121"/>
    <x v="1"/>
    <x v="6"/>
    <x v="3936"/>
    <x v="3916"/>
    <x v="0"/>
  </r>
  <r>
    <x v="3937"/>
    <x v="3932"/>
    <x v="3934"/>
    <n v="2885"/>
    <x v="2511"/>
    <x v="2"/>
    <s v="US"/>
    <x v="0"/>
    <x v="3917"/>
    <x v="3937"/>
    <x v="0"/>
    <x v="73"/>
    <x v="1"/>
    <s v="theater/plays"/>
    <x v="374"/>
    <x v="2673"/>
    <x v="1"/>
    <x v="6"/>
    <x v="3937"/>
    <x v="3917"/>
    <x v="0"/>
  </r>
  <r>
    <x v="3938"/>
    <x v="3933"/>
    <x v="3935"/>
    <n v="3255"/>
    <x v="2512"/>
    <x v="2"/>
    <s v="US"/>
    <x v="0"/>
    <x v="3918"/>
    <x v="3938"/>
    <x v="0"/>
    <x v="81"/>
    <x v="1"/>
    <s v="theater/plays"/>
    <x v="81"/>
    <x v="295"/>
    <x v="1"/>
    <x v="6"/>
    <x v="3938"/>
    <x v="3918"/>
    <x v="0"/>
  </r>
  <r>
    <x v="3939"/>
    <x v="3934"/>
    <x v="3936"/>
    <n v="5000"/>
    <x v="139"/>
    <x v="2"/>
    <s v="AU"/>
    <x v="2"/>
    <x v="3919"/>
    <x v="3939"/>
    <x v="0"/>
    <x v="29"/>
    <x v="1"/>
    <s v="theater/plays"/>
    <x v="50"/>
    <x v="144"/>
    <x v="1"/>
    <x v="6"/>
    <x v="3939"/>
    <x v="3919"/>
    <x v="0"/>
  </r>
  <r>
    <x v="3940"/>
    <x v="3935"/>
    <x v="3937"/>
    <n v="5000"/>
    <x v="143"/>
    <x v="2"/>
    <s v="US"/>
    <x v="0"/>
    <x v="3920"/>
    <x v="3940"/>
    <x v="0"/>
    <x v="84"/>
    <x v="1"/>
    <s v="theater/plays"/>
    <x v="50"/>
    <x v="148"/>
    <x v="1"/>
    <x v="6"/>
    <x v="3940"/>
    <x v="3920"/>
    <x v="0"/>
  </r>
  <r>
    <x v="3941"/>
    <x v="3936"/>
    <x v="3938"/>
    <n v="5500"/>
    <x v="155"/>
    <x v="2"/>
    <s v="US"/>
    <x v="0"/>
    <x v="3921"/>
    <x v="3941"/>
    <x v="0"/>
    <x v="84"/>
    <x v="1"/>
    <s v="theater/plays"/>
    <x v="60"/>
    <x v="380"/>
    <x v="1"/>
    <x v="6"/>
    <x v="3941"/>
    <x v="3921"/>
    <x v="0"/>
  </r>
  <r>
    <x v="3942"/>
    <x v="3937"/>
    <x v="3939"/>
    <n v="1200"/>
    <x v="117"/>
    <x v="2"/>
    <s v="US"/>
    <x v="0"/>
    <x v="3922"/>
    <x v="3942"/>
    <x v="0"/>
    <x v="78"/>
    <x v="1"/>
    <s v="theater/plays"/>
    <x v="50"/>
    <x v="121"/>
    <x v="1"/>
    <x v="6"/>
    <x v="3942"/>
    <x v="3922"/>
    <x v="0"/>
  </r>
  <r>
    <x v="3943"/>
    <x v="3938"/>
    <x v="3940"/>
    <n v="5000"/>
    <x v="2513"/>
    <x v="2"/>
    <s v="US"/>
    <x v="0"/>
    <x v="3923"/>
    <x v="3943"/>
    <x v="0"/>
    <x v="62"/>
    <x v="1"/>
    <s v="theater/plays"/>
    <x v="71"/>
    <x v="2674"/>
    <x v="1"/>
    <x v="6"/>
    <x v="3943"/>
    <x v="3923"/>
    <x v="0"/>
  </r>
  <r>
    <x v="3944"/>
    <x v="3939"/>
    <x v="3941"/>
    <n v="5000"/>
    <x v="117"/>
    <x v="2"/>
    <s v="US"/>
    <x v="0"/>
    <x v="3924"/>
    <x v="3944"/>
    <x v="0"/>
    <x v="78"/>
    <x v="1"/>
    <s v="theater/plays"/>
    <x v="50"/>
    <x v="121"/>
    <x v="1"/>
    <x v="6"/>
    <x v="3944"/>
    <x v="3924"/>
    <x v="0"/>
  </r>
  <r>
    <x v="3945"/>
    <x v="3940"/>
    <x v="3942"/>
    <n v="2000"/>
    <x v="139"/>
    <x v="2"/>
    <s v="US"/>
    <x v="0"/>
    <x v="3925"/>
    <x v="3945"/>
    <x v="0"/>
    <x v="29"/>
    <x v="1"/>
    <s v="theater/plays"/>
    <x v="50"/>
    <x v="144"/>
    <x v="1"/>
    <x v="6"/>
    <x v="3945"/>
    <x v="3925"/>
    <x v="0"/>
  </r>
  <r>
    <x v="3946"/>
    <x v="3941"/>
    <x v="3943"/>
    <n v="6000"/>
    <x v="666"/>
    <x v="2"/>
    <s v="US"/>
    <x v="0"/>
    <x v="3926"/>
    <x v="3946"/>
    <x v="0"/>
    <x v="81"/>
    <x v="1"/>
    <s v="theater/plays"/>
    <x v="56"/>
    <x v="492"/>
    <x v="1"/>
    <x v="6"/>
    <x v="3946"/>
    <x v="3926"/>
    <x v="0"/>
  </r>
  <r>
    <x v="3947"/>
    <x v="3942"/>
    <x v="3944"/>
    <n v="3000"/>
    <x v="462"/>
    <x v="2"/>
    <s v="US"/>
    <x v="0"/>
    <x v="3927"/>
    <x v="3947"/>
    <x v="0"/>
    <x v="84"/>
    <x v="1"/>
    <s v="theater/plays"/>
    <x v="56"/>
    <x v="470"/>
    <x v="1"/>
    <x v="6"/>
    <x v="3947"/>
    <x v="3927"/>
    <x v="0"/>
  </r>
  <r>
    <x v="3948"/>
    <x v="3943"/>
    <x v="3945"/>
    <n v="30000"/>
    <x v="117"/>
    <x v="2"/>
    <s v="AU"/>
    <x v="2"/>
    <x v="3928"/>
    <x v="3948"/>
    <x v="0"/>
    <x v="78"/>
    <x v="1"/>
    <s v="theater/plays"/>
    <x v="50"/>
    <x v="121"/>
    <x v="1"/>
    <x v="6"/>
    <x v="3948"/>
    <x v="3928"/>
    <x v="0"/>
  </r>
  <r>
    <x v="3949"/>
    <x v="3944"/>
    <x v="3946"/>
    <n v="10000"/>
    <x v="2514"/>
    <x v="2"/>
    <s v="AU"/>
    <x v="2"/>
    <x v="3929"/>
    <x v="3949"/>
    <x v="0"/>
    <x v="58"/>
    <x v="1"/>
    <s v="theater/plays"/>
    <x v="63"/>
    <x v="2675"/>
    <x v="1"/>
    <x v="6"/>
    <x v="3949"/>
    <x v="3929"/>
    <x v="0"/>
  </r>
  <r>
    <x v="3950"/>
    <x v="3945"/>
    <x v="3947"/>
    <n v="4000"/>
    <x v="379"/>
    <x v="2"/>
    <s v="US"/>
    <x v="0"/>
    <x v="3930"/>
    <x v="3950"/>
    <x v="0"/>
    <x v="29"/>
    <x v="1"/>
    <s v="theater/plays"/>
    <x v="60"/>
    <x v="380"/>
    <x v="1"/>
    <x v="6"/>
    <x v="3950"/>
    <x v="3930"/>
    <x v="0"/>
  </r>
  <r>
    <x v="3951"/>
    <x v="3946"/>
    <x v="2849"/>
    <n v="200000"/>
    <x v="116"/>
    <x v="2"/>
    <s v="IE"/>
    <x v="3"/>
    <x v="3931"/>
    <x v="3951"/>
    <x v="0"/>
    <x v="29"/>
    <x v="1"/>
    <s v="theater/plays"/>
    <x v="50"/>
    <x v="120"/>
    <x v="1"/>
    <x v="6"/>
    <x v="3951"/>
    <x v="3931"/>
    <x v="0"/>
  </r>
  <r>
    <x v="3952"/>
    <x v="3947"/>
    <x v="3948"/>
    <n v="26000"/>
    <x v="379"/>
    <x v="2"/>
    <s v="US"/>
    <x v="0"/>
    <x v="3932"/>
    <x v="3952"/>
    <x v="0"/>
    <x v="29"/>
    <x v="1"/>
    <s v="theater/plays"/>
    <x v="50"/>
    <x v="380"/>
    <x v="1"/>
    <x v="6"/>
    <x v="3952"/>
    <x v="3932"/>
    <x v="0"/>
  </r>
  <r>
    <x v="3953"/>
    <x v="3948"/>
    <x v="3949"/>
    <n v="17600"/>
    <x v="117"/>
    <x v="2"/>
    <s v="US"/>
    <x v="0"/>
    <x v="3933"/>
    <x v="3953"/>
    <x v="0"/>
    <x v="78"/>
    <x v="1"/>
    <s v="theater/plays"/>
    <x v="50"/>
    <x v="121"/>
    <x v="1"/>
    <x v="6"/>
    <x v="3953"/>
    <x v="3933"/>
    <x v="0"/>
  </r>
  <r>
    <x v="3954"/>
    <x v="3949"/>
    <x v="3950"/>
    <n v="25000"/>
    <x v="117"/>
    <x v="2"/>
    <s v="CA"/>
    <x v="5"/>
    <x v="3934"/>
    <x v="3954"/>
    <x v="0"/>
    <x v="78"/>
    <x v="1"/>
    <s v="theater/plays"/>
    <x v="50"/>
    <x v="121"/>
    <x v="1"/>
    <x v="6"/>
    <x v="3954"/>
    <x v="3934"/>
    <x v="0"/>
  </r>
  <r>
    <x v="3955"/>
    <x v="3950"/>
    <x v="3951"/>
    <n v="1750"/>
    <x v="94"/>
    <x v="2"/>
    <s v="US"/>
    <x v="0"/>
    <x v="3935"/>
    <x v="3955"/>
    <x v="0"/>
    <x v="22"/>
    <x v="1"/>
    <s v="theater/plays"/>
    <x v="148"/>
    <x v="97"/>
    <x v="1"/>
    <x v="6"/>
    <x v="3955"/>
    <x v="3935"/>
    <x v="0"/>
  </r>
  <r>
    <x v="3956"/>
    <x v="3951"/>
    <x v="3952"/>
    <n v="5500"/>
    <x v="117"/>
    <x v="2"/>
    <s v="US"/>
    <x v="0"/>
    <x v="3936"/>
    <x v="3956"/>
    <x v="0"/>
    <x v="78"/>
    <x v="1"/>
    <s v="theater/plays"/>
    <x v="50"/>
    <x v="121"/>
    <x v="1"/>
    <x v="6"/>
    <x v="3956"/>
    <x v="3936"/>
    <x v="0"/>
  </r>
  <r>
    <x v="3957"/>
    <x v="3952"/>
    <x v="3953"/>
    <n v="28000"/>
    <x v="1001"/>
    <x v="2"/>
    <s v="US"/>
    <x v="0"/>
    <x v="3937"/>
    <x v="3957"/>
    <x v="0"/>
    <x v="29"/>
    <x v="1"/>
    <s v="theater/plays"/>
    <x v="50"/>
    <x v="582"/>
    <x v="1"/>
    <x v="6"/>
    <x v="3957"/>
    <x v="3937"/>
    <x v="0"/>
  </r>
  <r>
    <x v="3958"/>
    <x v="3953"/>
    <x v="3954"/>
    <n v="2000"/>
    <x v="762"/>
    <x v="2"/>
    <s v="US"/>
    <x v="0"/>
    <x v="3938"/>
    <x v="3958"/>
    <x v="0"/>
    <x v="38"/>
    <x v="1"/>
    <s v="theater/plays"/>
    <x v="188"/>
    <x v="2676"/>
    <x v="1"/>
    <x v="6"/>
    <x v="3958"/>
    <x v="3938"/>
    <x v="0"/>
  </r>
  <r>
    <x v="3959"/>
    <x v="3954"/>
    <x v="3955"/>
    <n v="1200"/>
    <x v="2515"/>
    <x v="2"/>
    <s v="US"/>
    <x v="0"/>
    <x v="3939"/>
    <x v="3959"/>
    <x v="0"/>
    <x v="8"/>
    <x v="1"/>
    <s v="theater/plays"/>
    <x v="148"/>
    <x v="821"/>
    <x v="1"/>
    <x v="6"/>
    <x v="3959"/>
    <x v="3939"/>
    <x v="0"/>
  </r>
  <r>
    <x v="3960"/>
    <x v="3955"/>
    <x v="3956"/>
    <n v="3000"/>
    <x v="372"/>
    <x v="2"/>
    <s v="US"/>
    <x v="0"/>
    <x v="3940"/>
    <x v="3960"/>
    <x v="0"/>
    <x v="80"/>
    <x v="1"/>
    <s v="theater/plays"/>
    <x v="53"/>
    <x v="784"/>
    <x v="1"/>
    <x v="6"/>
    <x v="3960"/>
    <x v="3940"/>
    <x v="0"/>
  </r>
  <r>
    <x v="3961"/>
    <x v="3956"/>
    <x v="3957"/>
    <n v="5000"/>
    <x v="577"/>
    <x v="2"/>
    <s v="GB"/>
    <x v="1"/>
    <x v="3941"/>
    <x v="3961"/>
    <x v="0"/>
    <x v="84"/>
    <x v="1"/>
    <s v="theater/plays"/>
    <x v="50"/>
    <x v="678"/>
    <x v="1"/>
    <x v="6"/>
    <x v="3961"/>
    <x v="3941"/>
    <x v="0"/>
  </r>
  <r>
    <x v="3962"/>
    <x v="3957"/>
    <x v="3958"/>
    <n v="1400"/>
    <x v="372"/>
    <x v="2"/>
    <s v="GB"/>
    <x v="1"/>
    <x v="3942"/>
    <x v="3962"/>
    <x v="0"/>
    <x v="83"/>
    <x v="1"/>
    <s v="theater/plays"/>
    <x v="56"/>
    <x v="2"/>
    <x v="1"/>
    <x v="6"/>
    <x v="3962"/>
    <x v="3942"/>
    <x v="0"/>
  </r>
  <r>
    <x v="3963"/>
    <x v="3958"/>
    <x v="3959"/>
    <n v="10000"/>
    <x v="117"/>
    <x v="2"/>
    <s v="CA"/>
    <x v="5"/>
    <x v="3943"/>
    <x v="3963"/>
    <x v="0"/>
    <x v="78"/>
    <x v="1"/>
    <s v="theater/plays"/>
    <x v="50"/>
    <x v="121"/>
    <x v="1"/>
    <x v="6"/>
    <x v="3963"/>
    <x v="3943"/>
    <x v="0"/>
  </r>
  <r>
    <x v="3964"/>
    <x v="3959"/>
    <x v="3960"/>
    <n v="2000"/>
    <x v="691"/>
    <x v="2"/>
    <s v="US"/>
    <x v="0"/>
    <x v="3944"/>
    <x v="3964"/>
    <x v="0"/>
    <x v="83"/>
    <x v="1"/>
    <s v="theater/plays"/>
    <x v="52"/>
    <x v="823"/>
    <x v="1"/>
    <x v="6"/>
    <x v="3964"/>
    <x v="3944"/>
    <x v="0"/>
  </r>
  <r>
    <x v="3965"/>
    <x v="3960"/>
    <x v="3961"/>
    <n v="2000"/>
    <x v="2516"/>
    <x v="2"/>
    <s v="US"/>
    <x v="0"/>
    <x v="3945"/>
    <x v="3965"/>
    <x v="0"/>
    <x v="80"/>
    <x v="1"/>
    <s v="theater/plays"/>
    <x v="51"/>
    <x v="367"/>
    <x v="1"/>
    <x v="6"/>
    <x v="3965"/>
    <x v="3945"/>
    <x v="0"/>
  </r>
  <r>
    <x v="3966"/>
    <x v="3961"/>
    <x v="3962"/>
    <n v="7500"/>
    <x v="372"/>
    <x v="2"/>
    <s v="US"/>
    <x v="0"/>
    <x v="3946"/>
    <x v="3966"/>
    <x v="0"/>
    <x v="84"/>
    <x v="1"/>
    <s v="theater/plays"/>
    <x v="60"/>
    <x v="377"/>
    <x v="1"/>
    <x v="6"/>
    <x v="3966"/>
    <x v="3946"/>
    <x v="0"/>
  </r>
  <r>
    <x v="3967"/>
    <x v="3962"/>
    <x v="3963"/>
    <n v="1700"/>
    <x v="22"/>
    <x v="2"/>
    <s v="US"/>
    <x v="0"/>
    <x v="3947"/>
    <x v="3967"/>
    <x v="0"/>
    <x v="73"/>
    <x v="1"/>
    <s v="theater/plays"/>
    <x v="148"/>
    <x v="2121"/>
    <x v="1"/>
    <x v="6"/>
    <x v="3967"/>
    <x v="3947"/>
    <x v="0"/>
  </r>
  <r>
    <x v="3968"/>
    <x v="3963"/>
    <x v="3964"/>
    <n v="5000"/>
    <x v="2517"/>
    <x v="2"/>
    <s v="US"/>
    <x v="0"/>
    <x v="3948"/>
    <x v="3968"/>
    <x v="0"/>
    <x v="202"/>
    <x v="1"/>
    <s v="theater/plays"/>
    <x v="57"/>
    <x v="1447"/>
    <x v="1"/>
    <x v="6"/>
    <x v="3968"/>
    <x v="3948"/>
    <x v="0"/>
  </r>
  <r>
    <x v="3969"/>
    <x v="3964"/>
    <x v="3965"/>
    <n v="2825"/>
    <x v="2518"/>
    <x v="2"/>
    <s v="US"/>
    <x v="0"/>
    <x v="3949"/>
    <x v="3969"/>
    <x v="0"/>
    <x v="79"/>
    <x v="1"/>
    <s v="theater/plays"/>
    <x v="113"/>
    <x v="2677"/>
    <x v="1"/>
    <x v="6"/>
    <x v="3969"/>
    <x v="3949"/>
    <x v="0"/>
  </r>
  <r>
    <x v="3970"/>
    <x v="3965"/>
    <x v="3966"/>
    <n v="15000"/>
    <x v="143"/>
    <x v="2"/>
    <s v="US"/>
    <x v="0"/>
    <x v="3950"/>
    <x v="3970"/>
    <x v="0"/>
    <x v="84"/>
    <x v="1"/>
    <s v="theater/plays"/>
    <x v="50"/>
    <x v="148"/>
    <x v="1"/>
    <x v="6"/>
    <x v="3970"/>
    <x v="3950"/>
    <x v="0"/>
  </r>
  <r>
    <x v="3971"/>
    <x v="3966"/>
    <x v="3967"/>
    <n v="14000"/>
    <x v="2519"/>
    <x v="2"/>
    <s v="US"/>
    <x v="0"/>
    <x v="3951"/>
    <x v="3971"/>
    <x v="0"/>
    <x v="79"/>
    <x v="1"/>
    <s v="theater/plays"/>
    <x v="60"/>
    <x v="2678"/>
    <x v="1"/>
    <x v="6"/>
    <x v="3971"/>
    <x v="3951"/>
    <x v="0"/>
  </r>
  <r>
    <x v="3972"/>
    <x v="3967"/>
    <x v="3968"/>
    <n v="1000"/>
    <x v="2518"/>
    <x v="2"/>
    <s v="US"/>
    <x v="0"/>
    <x v="3952"/>
    <x v="3972"/>
    <x v="0"/>
    <x v="22"/>
    <x v="1"/>
    <s v="theater/plays"/>
    <x v="70"/>
    <x v="2679"/>
    <x v="1"/>
    <x v="6"/>
    <x v="3972"/>
    <x v="3952"/>
    <x v="0"/>
  </r>
  <r>
    <x v="3973"/>
    <x v="3968"/>
    <x v="3969"/>
    <n v="5000"/>
    <x v="2520"/>
    <x v="2"/>
    <s v="US"/>
    <x v="0"/>
    <x v="3953"/>
    <x v="3973"/>
    <x v="0"/>
    <x v="77"/>
    <x v="1"/>
    <s v="theater/plays"/>
    <x v="375"/>
    <x v="2680"/>
    <x v="1"/>
    <x v="6"/>
    <x v="3973"/>
    <x v="3953"/>
    <x v="0"/>
  </r>
  <r>
    <x v="3974"/>
    <x v="3969"/>
    <x v="3970"/>
    <n v="1000"/>
    <x v="1002"/>
    <x v="2"/>
    <s v="GB"/>
    <x v="1"/>
    <x v="3954"/>
    <x v="3974"/>
    <x v="0"/>
    <x v="202"/>
    <x v="1"/>
    <s v="theater/plays"/>
    <x v="188"/>
    <x v="2681"/>
    <x v="1"/>
    <x v="6"/>
    <x v="3974"/>
    <x v="3954"/>
    <x v="0"/>
  </r>
  <r>
    <x v="3975"/>
    <x v="3970"/>
    <x v="3971"/>
    <n v="678"/>
    <x v="117"/>
    <x v="2"/>
    <s v="US"/>
    <x v="0"/>
    <x v="3955"/>
    <x v="3975"/>
    <x v="0"/>
    <x v="78"/>
    <x v="1"/>
    <s v="theater/plays"/>
    <x v="50"/>
    <x v="121"/>
    <x v="1"/>
    <x v="6"/>
    <x v="3975"/>
    <x v="3955"/>
    <x v="0"/>
  </r>
  <r>
    <x v="3976"/>
    <x v="3971"/>
    <x v="3972"/>
    <n v="1300"/>
    <x v="972"/>
    <x v="2"/>
    <s v="US"/>
    <x v="0"/>
    <x v="3956"/>
    <x v="3976"/>
    <x v="0"/>
    <x v="73"/>
    <x v="1"/>
    <s v="theater/plays"/>
    <x v="216"/>
    <x v="2682"/>
    <x v="1"/>
    <x v="6"/>
    <x v="3976"/>
    <x v="3956"/>
    <x v="0"/>
  </r>
  <r>
    <x v="3977"/>
    <x v="3972"/>
    <x v="3973"/>
    <n v="90000"/>
    <x v="2521"/>
    <x v="2"/>
    <s v="US"/>
    <x v="0"/>
    <x v="3957"/>
    <x v="3977"/>
    <x v="0"/>
    <x v="79"/>
    <x v="1"/>
    <s v="theater/plays"/>
    <x v="60"/>
    <x v="2683"/>
    <x v="1"/>
    <x v="6"/>
    <x v="3977"/>
    <x v="3957"/>
    <x v="0"/>
  </r>
  <r>
    <x v="3978"/>
    <x v="3973"/>
    <x v="3974"/>
    <n v="2000"/>
    <x v="2522"/>
    <x v="2"/>
    <s v="US"/>
    <x v="0"/>
    <x v="3958"/>
    <x v="3978"/>
    <x v="0"/>
    <x v="22"/>
    <x v="1"/>
    <s v="theater/plays"/>
    <x v="57"/>
    <x v="1261"/>
    <x v="1"/>
    <x v="6"/>
    <x v="3978"/>
    <x v="3958"/>
    <x v="0"/>
  </r>
  <r>
    <x v="3979"/>
    <x v="3974"/>
    <x v="3975"/>
    <n v="6000"/>
    <x v="178"/>
    <x v="2"/>
    <s v="GB"/>
    <x v="1"/>
    <x v="3959"/>
    <x v="3979"/>
    <x v="0"/>
    <x v="79"/>
    <x v="1"/>
    <s v="theater/plays"/>
    <x v="53"/>
    <x v="1714"/>
    <x v="1"/>
    <x v="6"/>
    <x v="3979"/>
    <x v="3959"/>
    <x v="0"/>
  </r>
  <r>
    <x v="3980"/>
    <x v="3975"/>
    <x v="3976"/>
    <n v="2500"/>
    <x v="2202"/>
    <x v="2"/>
    <s v="US"/>
    <x v="0"/>
    <x v="3960"/>
    <x v="3980"/>
    <x v="0"/>
    <x v="63"/>
    <x v="1"/>
    <s v="theater/plays"/>
    <x v="82"/>
    <x v="2641"/>
    <x v="1"/>
    <x v="6"/>
    <x v="3980"/>
    <x v="3960"/>
    <x v="0"/>
  </r>
  <r>
    <x v="3981"/>
    <x v="3357"/>
    <x v="3357"/>
    <n v="30000"/>
    <x v="1281"/>
    <x v="2"/>
    <s v="US"/>
    <x v="0"/>
    <x v="3961"/>
    <x v="3981"/>
    <x v="0"/>
    <x v="63"/>
    <x v="1"/>
    <s v="theater/plays"/>
    <x v="65"/>
    <x v="628"/>
    <x v="1"/>
    <x v="6"/>
    <x v="3981"/>
    <x v="3961"/>
    <x v="0"/>
  </r>
  <r>
    <x v="3982"/>
    <x v="3976"/>
    <x v="3977"/>
    <n v="850"/>
    <x v="575"/>
    <x v="2"/>
    <s v="GB"/>
    <x v="1"/>
    <x v="3962"/>
    <x v="3982"/>
    <x v="0"/>
    <x v="81"/>
    <x v="1"/>
    <s v="theater/plays"/>
    <x v="68"/>
    <x v="441"/>
    <x v="1"/>
    <x v="6"/>
    <x v="3982"/>
    <x v="3962"/>
    <x v="0"/>
  </r>
  <r>
    <x v="3983"/>
    <x v="3977"/>
    <x v="3978"/>
    <n v="11140"/>
    <x v="2523"/>
    <x v="2"/>
    <s v="US"/>
    <x v="0"/>
    <x v="3963"/>
    <x v="3983"/>
    <x v="0"/>
    <x v="67"/>
    <x v="1"/>
    <s v="theater/plays"/>
    <x v="131"/>
    <x v="2684"/>
    <x v="1"/>
    <x v="6"/>
    <x v="3983"/>
    <x v="3963"/>
    <x v="0"/>
  </r>
  <r>
    <x v="3984"/>
    <x v="3978"/>
    <x v="3979"/>
    <n v="1500"/>
    <x v="483"/>
    <x v="2"/>
    <s v="GB"/>
    <x v="1"/>
    <x v="3964"/>
    <x v="3984"/>
    <x v="0"/>
    <x v="73"/>
    <x v="1"/>
    <s v="theater/plays"/>
    <x v="52"/>
    <x v="2653"/>
    <x v="1"/>
    <x v="6"/>
    <x v="3984"/>
    <x v="3964"/>
    <x v="0"/>
  </r>
  <r>
    <x v="3985"/>
    <x v="3979"/>
    <x v="3980"/>
    <n v="2000"/>
    <x v="762"/>
    <x v="2"/>
    <s v="US"/>
    <x v="0"/>
    <x v="3965"/>
    <x v="3985"/>
    <x v="0"/>
    <x v="10"/>
    <x v="1"/>
    <s v="theater/plays"/>
    <x v="188"/>
    <x v="2685"/>
    <x v="1"/>
    <x v="6"/>
    <x v="3985"/>
    <x v="3965"/>
    <x v="0"/>
  </r>
  <r>
    <x v="3986"/>
    <x v="3980"/>
    <x v="3981"/>
    <n v="5000"/>
    <x v="2524"/>
    <x v="2"/>
    <s v="GB"/>
    <x v="1"/>
    <x v="3966"/>
    <x v="3986"/>
    <x v="0"/>
    <x v="62"/>
    <x v="1"/>
    <s v="theater/plays"/>
    <x v="54"/>
    <x v="2686"/>
    <x v="1"/>
    <x v="6"/>
    <x v="3986"/>
    <x v="3966"/>
    <x v="0"/>
  </r>
  <r>
    <x v="3987"/>
    <x v="3981"/>
    <x v="3982"/>
    <n v="400"/>
    <x v="118"/>
    <x v="2"/>
    <s v="GB"/>
    <x v="1"/>
    <x v="3967"/>
    <x v="3987"/>
    <x v="0"/>
    <x v="62"/>
    <x v="1"/>
    <s v="theater/plays"/>
    <x v="151"/>
    <x v="2687"/>
    <x v="1"/>
    <x v="6"/>
    <x v="3987"/>
    <x v="3967"/>
    <x v="0"/>
  </r>
  <r>
    <x v="3988"/>
    <x v="3982"/>
    <x v="3983"/>
    <n v="1500"/>
    <x v="573"/>
    <x v="2"/>
    <s v="US"/>
    <x v="0"/>
    <x v="3968"/>
    <x v="3988"/>
    <x v="0"/>
    <x v="80"/>
    <x v="1"/>
    <s v="theater/plays"/>
    <x v="53"/>
    <x v="1729"/>
    <x v="1"/>
    <x v="6"/>
    <x v="3988"/>
    <x v="3968"/>
    <x v="0"/>
  </r>
  <r>
    <x v="3989"/>
    <x v="3983"/>
    <x v="3984"/>
    <n v="3000"/>
    <x v="117"/>
    <x v="2"/>
    <s v="US"/>
    <x v="0"/>
    <x v="3969"/>
    <x v="3989"/>
    <x v="0"/>
    <x v="78"/>
    <x v="1"/>
    <s v="theater/plays"/>
    <x v="50"/>
    <x v="121"/>
    <x v="1"/>
    <x v="6"/>
    <x v="3989"/>
    <x v="3969"/>
    <x v="0"/>
  </r>
  <r>
    <x v="3990"/>
    <x v="3984"/>
    <x v="3985"/>
    <n v="1650"/>
    <x v="2525"/>
    <x v="2"/>
    <s v="GB"/>
    <x v="1"/>
    <x v="3970"/>
    <x v="3990"/>
    <x v="0"/>
    <x v="83"/>
    <x v="1"/>
    <s v="theater/plays"/>
    <x v="65"/>
    <x v="1534"/>
    <x v="1"/>
    <x v="6"/>
    <x v="3990"/>
    <x v="3970"/>
    <x v="0"/>
  </r>
  <r>
    <x v="3991"/>
    <x v="3985"/>
    <x v="3986"/>
    <n v="500"/>
    <x v="173"/>
    <x v="2"/>
    <s v="US"/>
    <x v="0"/>
    <x v="3971"/>
    <x v="3991"/>
    <x v="0"/>
    <x v="29"/>
    <x v="1"/>
    <s v="theater/plays"/>
    <x v="68"/>
    <x v="101"/>
    <x v="1"/>
    <x v="6"/>
    <x v="3991"/>
    <x v="3971"/>
    <x v="0"/>
  </r>
  <r>
    <x v="3992"/>
    <x v="3986"/>
    <x v="3987"/>
    <n v="10000"/>
    <x v="2526"/>
    <x v="2"/>
    <s v="US"/>
    <x v="0"/>
    <x v="3972"/>
    <x v="3992"/>
    <x v="0"/>
    <x v="82"/>
    <x v="1"/>
    <s v="theater/plays"/>
    <x v="62"/>
    <x v="2688"/>
    <x v="1"/>
    <x v="6"/>
    <x v="3992"/>
    <x v="3972"/>
    <x v="0"/>
  </r>
  <r>
    <x v="3993"/>
    <x v="3987"/>
    <x v="3988"/>
    <n v="50000"/>
    <x v="158"/>
    <x v="2"/>
    <s v="US"/>
    <x v="0"/>
    <x v="3973"/>
    <x v="3993"/>
    <x v="0"/>
    <x v="29"/>
    <x v="1"/>
    <s v="theater/plays"/>
    <x v="50"/>
    <x v="362"/>
    <x v="1"/>
    <x v="6"/>
    <x v="3993"/>
    <x v="3973"/>
    <x v="0"/>
  </r>
  <r>
    <x v="3994"/>
    <x v="3988"/>
    <x v="3989"/>
    <n v="2000"/>
    <x v="139"/>
    <x v="2"/>
    <s v="US"/>
    <x v="0"/>
    <x v="3974"/>
    <x v="3994"/>
    <x v="0"/>
    <x v="29"/>
    <x v="1"/>
    <s v="theater/plays"/>
    <x v="50"/>
    <x v="144"/>
    <x v="1"/>
    <x v="6"/>
    <x v="3994"/>
    <x v="3974"/>
    <x v="0"/>
  </r>
  <r>
    <x v="3995"/>
    <x v="3989"/>
    <x v="3990"/>
    <n v="200"/>
    <x v="119"/>
    <x v="2"/>
    <s v="GB"/>
    <x v="1"/>
    <x v="3975"/>
    <x v="3995"/>
    <x v="0"/>
    <x v="80"/>
    <x v="1"/>
    <s v="theater/plays"/>
    <x v="131"/>
    <x v="827"/>
    <x v="1"/>
    <x v="6"/>
    <x v="3995"/>
    <x v="3975"/>
    <x v="0"/>
  </r>
  <r>
    <x v="3996"/>
    <x v="3990"/>
    <x v="3991"/>
    <n v="3000"/>
    <x v="2527"/>
    <x v="2"/>
    <s v="US"/>
    <x v="0"/>
    <x v="3976"/>
    <x v="3996"/>
    <x v="0"/>
    <x v="57"/>
    <x v="1"/>
    <s v="theater/plays"/>
    <x v="123"/>
    <x v="779"/>
    <x v="1"/>
    <x v="6"/>
    <x v="3996"/>
    <x v="3976"/>
    <x v="0"/>
  </r>
  <r>
    <x v="3997"/>
    <x v="3991"/>
    <x v="3992"/>
    <n v="3000"/>
    <x v="117"/>
    <x v="2"/>
    <s v="GB"/>
    <x v="1"/>
    <x v="3977"/>
    <x v="3997"/>
    <x v="0"/>
    <x v="78"/>
    <x v="1"/>
    <s v="theater/plays"/>
    <x v="50"/>
    <x v="121"/>
    <x v="1"/>
    <x v="6"/>
    <x v="3997"/>
    <x v="3977"/>
    <x v="0"/>
  </r>
  <r>
    <x v="3998"/>
    <x v="3992"/>
    <x v="3993"/>
    <n v="1250"/>
    <x v="526"/>
    <x v="2"/>
    <s v="US"/>
    <x v="0"/>
    <x v="3978"/>
    <x v="3998"/>
    <x v="0"/>
    <x v="8"/>
    <x v="1"/>
    <s v="theater/plays"/>
    <x v="219"/>
    <x v="2689"/>
    <x v="1"/>
    <x v="6"/>
    <x v="3998"/>
    <x v="3978"/>
    <x v="0"/>
  </r>
  <r>
    <x v="3999"/>
    <x v="3993"/>
    <x v="3994"/>
    <n v="7000"/>
    <x v="2528"/>
    <x v="2"/>
    <s v="US"/>
    <x v="0"/>
    <x v="3979"/>
    <x v="3999"/>
    <x v="0"/>
    <x v="25"/>
    <x v="1"/>
    <s v="theater/plays"/>
    <x v="123"/>
    <x v="2690"/>
    <x v="1"/>
    <x v="6"/>
    <x v="3999"/>
    <x v="3979"/>
    <x v="0"/>
  </r>
  <r>
    <x v="4000"/>
    <x v="3994"/>
    <x v="3995"/>
    <n v="8000"/>
    <x v="115"/>
    <x v="2"/>
    <s v="US"/>
    <x v="0"/>
    <x v="3980"/>
    <x v="4000"/>
    <x v="0"/>
    <x v="29"/>
    <x v="1"/>
    <s v="theater/plays"/>
    <x v="50"/>
    <x v="119"/>
    <x v="1"/>
    <x v="6"/>
    <x v="4000"/>
    <x v="3980"/>
    <x v="0"/>
  </r>
  <r>
    <x v="4001"/>
    <x v="3995"/>
    <x v="3996"/>
    <n v="1200"/>
    <x v="2508"/>
    <x v="2"/>
    <s v="GB"/>
    <x v="1"/>
    <x v="1748"/>
    <x v="4001"/>
    <x v="0"/>
    <x v="25"/>
    <x v="1"/>
    <s v="theater/plays"/>
    <x v="151"/>
    <x v="2671"/>
    <x v="1"/>
    <x v="6"/>
    <x v="4001"/>
    <x v="1748"/>
    <x v="0"/>
  </r>
  <r>
    <x v="4002"/>
    <x v="3996"/>
    <x v="3997"/>
    <n v="1250"/>
    <x v="1937"/>
    <x v="2"/>
    <s v="US"/>
    <x v="0"/>
    <x v="3981"/>
    <x v="4002"/>
    <x v="0"/>
    <x v="80"/>
    <x v="1"/>
    <s v="theater/plays"/>
    <x v="53"/>
    <x v="2012"/>
    <x v="1"/>
    <x v="6"/>
    <x v="4002"/>
    <x v="3981"/>
    <x v="0"/>
  </r>
  <r>
    <x v="4003"/>
    <x v="3997"/>
    <x v="3960"/>
    <n v="2000"/>
    <x v="1671"/>
    <x v="2"/>
    <s v="US"/>
    <x v="0"/>
    <x v="3982"/>
    <x v="4003"/>
    <x v="0"/>
    <x v="84"/>
    <x v="1"/>
    <s v="theater/plays"/>
    <x v="54"/>
    <x v="965"/>
    <x v="1"/>
    <x v="6"/>
    <x v="4003"/>
    <x v="3982"/>
    <x v="0"/>
  </r>
  <r>
    <x v="4004"/>
    <x v="3998"/>
    <x v="3998"/>
    <n v="500"/>
    <x v="116"/>
    <x v="2"/>
    <s v="US"/>
    <x v="0"/>
    <x v="3983"/>
    <x v="4004"/>
    <x v="0"/>
    <x v="29"/>
    <x v="1"/>
    <s v="theater/plays"/>
    <x v="50"/>
    <x v="120"/>
    <x v="1"/>
    <x v="6"/>
    <x v="4004"/>
    <x v="3983"/>
    <x v="0"/>
  </r>
  <r>
    <x v="4005"/>
    <x v="3999"/>
    <x v="3999"/>
    <n v="3000"/>
    <x v="130"/>
    <x v="2"/>
    <s v="US"/>
    <x v="0"/>
    <x v="3984"/>
    <x v="4005"/>
    <x v="0"/>
    <x v="84"/>
    <x v="1"/>
    <s v="theater/plays"/>
    <x v="60"/>
    <x v="135"/>
    <x v="1"/>
    <x v="6"/>
    <x v="4005"/>
    <x v="3984"/>
    <x v="0"/>
  </r>
  <r>
    <x v="4006"/>
    <x v="4000"/>
    <x v="4000"/>
    <n v="30000"/>
    <x v="369"/>
    <x v="2"/>
    <s v="US"/>
    <x v="0"/>
    <x v="3985"/>
    <x v="4006"/>
    <x v="0"/>
    <x v="29"/>
    <x v="1"/>
    <s v="theater/plays"/>
    <x v="50"/>
    <x v="447"/>
    <x v="1"/>
    <x v="6"/>
    <x v="4006"/>
    <x v="3985"/>
    <x v="0"/>
  </r>
  <r>
    <x v="4007"/>
    <x v="3988"/>
    <x v="4001"/>
    <n v="2000"/>
    <x v="139"/>
    <x v="2"/>
    <s v="US"/>
    <x v="0"/>
    <x v="3986"/>
    <x v="4007"/>
    <x v="0"/>
    <x v="29"/>
    <x v="1"/>
    <s v="theater/plays"/>
    <x v="50"/>
    <x v="144"/>
    <x v="1"/>
    <x v="6"/>
    <x v="4007"/>
    <x v="3986"/>
    <x v="0"/>
  </r>
  <r>
    <x v="4008"/>
    <x v="4001"/>
    <x v="4002"/>
    <n v="1000"/>
    <x v="177"/>
    <x v="2"/>
    <s v="GB"/>
    <x v="1"/>
    <x v="3987"/>
    <x v="4008"/>
    <x v="0"/>
    <x v="80"/>
    <x v="1"/>
    <s v="theater/plays"/>
    <x v="52"/>
    <x v="2"/>
    <x v="1"/>
    <x v="6"/>
    <x v="4008"/>
    <x v="3987"/>
    <x v="0"/>
  </r>
  <r>
    <x v="4009"/>
    <x v="4002"/>
    <x v="4003"/>
    <n v="1930"/>
    <x v="735"/>
    <x v="2"/>
    <s v="GB"/>
    <x v="1"/>
    <x v="3988"/>
    <x v="4009"/>
    <x v="0"/>
    <x v="83"/>
    <x v="1"/>
    <s v="theater/plays"/>
    <x v="65"/>
    <x v="380"/>
    <x v="1"/>
    <x v="6"/>
    <x v="4009"/>
    <x v="3988"/>
    <x v="0"/>
  </r>
  <r>
    <x v="4010"/>
    <x v="4003"/>
    <x v="4004"/>
    <n v="7200"/>
    <x v="2529"/>
    <x v="2"/>
    <s v="US"/>
    <x v="0"/>
    <x v="3989"/>
    <x v="4010"/>
    <x v="0"/>
    <x v="44"/>
    <x v="1"/>
    <s v="theater/plays"/>
    <x v="148"/>
    <x v="2691"/>
    <x v="1"/>
    <x v="6"/>
    <x v="4010"/>
    <x v="3989"/>
    <x v="0"/>
  </r>
  <r>
    <x v="4011"/>
    <x v="4004"/>
    <x v="4005"/>
    <n v="250"/>
    <x v="1820"/>
    <x v="2"/>
    <s v="GB"/>
    <x v="1"/>
    <x v="3990"/>
    <x v="4011"/>
    <x v="0"/>
    <x v="80"/>
    <x v="1"/>
    <s v="theater/plays"/>
    <x v="59"/>
    <x v="2692"/>
    <x v="1"/>
    <x v="6"/>
    <x v="4011"/>
    <x v="3990"/>
    <x v="0"/>
  </r>
  <r>
    <x v="4012"/>
    <x v="4005"/>
    <x v="4006"/>
    <n v="575"/>
    <x v="117"/>
    <x v="2"/>
    <s v="GB"/>
    <x v="1"/>
    <x v="3991"/>
    <x v="4012"/>
    <x v="0"/>
    <x v="78"/>
    <x v="1"/>
    <s v="theater/plays"/>
    <x v="50"/>
    <x v="121"/>
    <x v="1"/>
    <x v="6"/>
    <x v="4012"/>
    <x v="3991"/>
    <x v="0"/>
  </r>
  <r>
    <x v="4013"/>
    <x v="4006"/>
    <x v="4007"/>
    <n v="2000"/>
    <x v="375"/>
    <x v="2"/>
    <s v="US"/>
    <x v="0"/>
    <x v="3992"/>
    <x v="4013"/>
    <x v="0"/>
    <x v="84"/>
    <x v="1"/>
    <s v="theater/plays"/>
    <x v="60"/>
    <x v="31"/>
    <x v="1"/>
    <x v="6"/>
    <x v="4013"/>
    <x v="3992"/>
    <x v="0"/>
  </r>
  <r>
    <x v="4014"/>
    <x v="4007"/>
    <x v="4008"/>
    <n v="9000"/>
    <x v="117"/>
    <x v="2"/>
    <s v="US"/>
    <x v="0"/>
    <x v="3993"/>
    <x v="4014"/>
    <x v="0"/>
    <x v="78"/>
    <x v="1"/>
    <s v="theater/plays"/>
    <x v="50"/>
    <x v="121"/>
    <x v="1"/>
    <x v="6"/>
    <x v="4014"/>
    <x v="3993"/>
    <x v="0"/>
  </r>
  <r>
    <x v="4015"/>
    <x v="4008"/>
    <x v="4009"/>
    <n v="7000"/>
    <x v="116"/>
    <x v="2"/>
    <s v="US"/>
    <x v="0"/>
    <x v="3994"/>
    <x v="4015"/>
    <x v="0"/>
    <x v="29"/>
    <x v="1"/>
    <s v="theater/plays"/>
    <x v="50"/>
    <x v="120"/>
    <x v="1"/>
    <x v="6"/>
    <x v="4015"/>
    <x v="3994"/>
    <x v="0"/>
  </r>
  <r>
    <x v="4016"/>
    <x v="4009"/>
    <x v="4010"/>
    <n v="500"/>
    <x v="119"/>
    <x v="2"/>
    <s v="GB"/>
    <x v="1"/>
    <x v="3995"/>
    <x v="4016"/>
    <x v="0"/>
    <x v="63"/>
    <x v="1"/>
    <s v="theater/plays"/>
    <x v="51"/>
    <x v="119"/>
    <x v="1"/>
    <x v="6"/>
    <x v="4016"/>
    <x v="3995"/>
    <x v="0"/>
  </r>
  <r>
    <x v="4017"/>
    <x v="4010"/>
    <x v="4011"/>
    <n v="10000"/>
    <x v="522"/>
    <x v="2"/>
    <s v="US"/>
    <x v="0"/>
    <x v="3996"/>
    <x v="4017"/>
    <x v="0"/>
    <x v="84"/>
    <x v="1"/>
    <s v="theater/plays"/>
    <x v="60"/>
    <x v="1780"/>
    <x v="1"/>
    <x v="6"/>
    <x v="4017"/>
    <x v="3996"/>
    <x v="0"/>
  </r>
  <r>
    <x v="4018"/>
    <x v="4011"/>
    <x v="4012"/>
    <n v="1500"/>
    <x v="176"/>
    <x v="2"/>
    <s v="GB"/>
    <x v="1"/>
    <x v="3997"/>
    <x v="4018"/>
    <x v="0"/>
    <x v="80"/>
    <x v="1"/>
    <s v="theater/plays"/>
    <x v="114"/>
    <x v="151"/>
    <x v="1"/>
    <x v="6"/>
    <x v="4018"/>
    <x v="3997"/>
    <x v="0"/>
  </r>
  <r>
    <x v="4019"/>
    <x v="4012"/>
    <x v="4013"/>
    <n v="3500"/>
    <x v="792"/>
    <x v="2"/>
    <s v="US"/>
    <x v="0"/>
    <x v="3998"/>
    <x v="4019"/>
    <x v="0"/>
    <x v="80"/>
    <x v="1"/>
    <s v="theater/plays"/>
    <x v="60"/>
    <x v="1797"/>
    <x v="1"/>
    <x v="6"/>
    <x v="4019"/>
    <x v="3998"/>
    <x v="0"/>
  </r>
  <r>
    <x v="4020"/>
    <x v="4013"/>
    <x v="4014"/>
    <n v="600"/>
    <x v="173"/>
    <x v="2"/>
    <s v="US"/>
    <x v="0"/>
    <x v="3999"/>
    <x v="4020"/>
    <x v="0"/>
    <x v="83"/>
    <x v="1"/>
    <s v="theater/plays"/>
    <x v="123"/>
    <x v="836"/>
    <x v="1"/>
    <x v="6"/>
    <x v="4020"/>
    <x v="3999"/>
    <x v="0"/>
  </r>
  <r>
    <x v="4021"/>
    <x v="4014"/>
    <x v="4015"/>
    <n v="15000"/>
    <x v="366"/>
    <x v="2"/>
    <s v="US"/>
    <x v="0"/>
    <x v="4000"/>
    <x v="4021"/>
    <x v="0"/>
    <x v="84"/>
    <x v="1"/>
    <s v="theater/plays"/>
    <x v="60"/>
    <x v="368"/>
    <x v="1"/>
    <x v="6"/>
    <x v="4021"/>
    <x v="4000"/>
    <x v="0"/>
  </r>
  <r>
    <x v="4022"/>
    <x v="4015"/>
    <x v="4016"/>
    <n v="18000"/>
    <x v="2530"/>
    <x v="2"/>
    <s v="US"/>
    <x v="0"/>
    <x v="4001"/>
    <x v="4022"/>
    <x v="0"/>
    <x v="438"/>
    <x v="1"/>
    <s v="theater/plays"/>
    <x v="140"/>
    <x v="2693"/>
    <x v="1"/>
    <x v="6"/>
    <x v="4022"/>
    <x v="4001"/>
    <x v="0"/>
  </r>
  <r>
    <x v="4023"/>
    <x v="4016"/>
    <x v="4017"/>
    <n v="7000"/>
    <x v="117"/>
    <x v="2"/>
    <s v="US"/>
    <x v="0"/>
    <x v="4002"/>
    <x v="4023"/>
    <x v="0"/>
    <x v="78"/>
    <x v="1"/>
    <s v="theater/plays"/>
    <x v="50"/>
    <x v="121"/>
    <x v="1"/>
    <x v="6"/>
    <x v="4023"/>
    <x v="4002"/>
    <x v="0"/>
  </r>
  <r>
    <x v="4024"/>
    <x v="4017"/>
    <x v="4018"/>
    <n v="800"/>
    <x v="115"/>
    <x v="2"/>
    <s v="US"/>
    <x v="0"/>
    <x v="4003"/>
    <x v="4024"/>
    <x v="0"/>
    <x v="29"/>
    <x v="1"/>
    <s v="theater/plays"/>
    <x v="60"/>
    <x v="119"/>
    <x v="1"/>
    <x v="6"/>
    <x v="4024"/>
    <x v="4003"/>
    <x v="0"/>
  </r>
  <r>
    <x v="4025"/>
    <x v="4018"/>
    <x v="4019"/>
    <n v="5000"/>
    <x v="156"/>
    <x v="2"/>
    <s v="FR"/>
    <x v="3"/>
    <x v="4004"/>
    <x v="4025"/>
    <x v="0"/>
    <x v="80"/>
    <x v="1"/>
    <s v="theater/plays"/>
    <x v="62"/>
    <x v="368"/>
    <x v="1"/>
    <x v="6"/>
    <x v="4025"/>
    <x v="4004"/>
    <x v="0"/>
  </r>
  <r>
    <x v="4026"/>
    <x v="4019"/>
    <x v="4020"/>
    <n v="4000"/>
    <x v="117"/>
    <x v="2"/>
    <s v="US"/>
    <x v="0"/>
    <x v="4005"/>
    <x v="4026"/>
    <x v="0"/>
    <x v="78"/>
    <x v="1"/>
    <s v="theater/plays"/>
    <x v="50"/>
    <x v="121"/>
    <x v="1"/>
    <x v="6"/>
    <x v="4026"/>
    <x v="4005"/>
    <x v="0"/>
  </r>
  <r>
    <x v="4027"/>
    <x v="4020"/>
    <x v="4021"/>
    <n v="3000"/>
    <x v="394"/>
    <x v="2"/>
    <s v="US"/>
    <x v="0"/>
    <x v="4006"/>
    <x v="4027"/>
    <x v="0"/>
    <x v="63"/>
    <x v="1"/>
    <s v="theater/plays"/>
    <x v="113"/>
    <x v="2557"/>
    <x v="1"/>
    <x v="6"/>
    <x v="4027"/>
    <x v="4006"/>
    <x v="0"/>
  </r>
  <r>
    <x v="4028"/>
    <x v="4021"/>
    <x v="4022"/>
    <n v="2000"/>
    <x v="2531"/>
    <x v="2"/>
    <s v="US"/>
    <x v="0"/>
    <x v="4007"/>
    <x v="4028"/>
    <x v="0"/>
    <x v="202"/>
    <x v="1"/>
    <s v="theater/plays"/>
    <x v="58"/>
    <x v="2534"/>
    <x v="1"/>
    <x v="6"/>
    <x v="4028"/>
    <x v="4007"/>
    <x v="0"/>
  </r>
  <r>
    <x v="4029"/>
    <x v="4022"/>
    <x v="4023"/>
    <n v="20000"/>
    <x v="117"/>
    <x v="2"/>
    <s v="US"/>
    <x v="0"/>
    <x v="4008"/>
    <x v="4029"/>
    <x v="0"/>
    <x v="78"/>
    <x v="1"/>
    <s v="theater/plays"/>
    <x v="50"/>
    <x v="121"/>
    <x v="1"/>
    <x v="6"/>
    <x v="4029"/>
    <x v="4008"/>
    <x v="0"/>
  </r>
  <r>
    <x v="4030"/>
    <x v="4023"/>
    <x v="4024"/>
    <n v="2500"/>
    <x v="402"/>
    <x v="2"/>
    <s v="US"/>
    <x v="0"/>
    <x v="4009"/>
    <x v="4030"/>
    <x v="0"/>
    <x v="79"/>
    <x v="1"/>
    <s v="theater/plays"/>
    <x v="63"/>
    <x v="583"/>
    <x v="1"/>
    <x v="6"/>
    <x v="4030"/>
    <x v="4009"/>
    <x v="0"/>
  </r>
  <r>
    <x v="4031"/>
    <x v="4024"/>
    <x v="4025"/>
    <n v="5000"/>
    <x v="117"/>
    <x v="2"/>
    <s v="US"/>
    <x v="0"/>
    <x v="4010"/>
    <x v="4031"/>
    <x v="0"/>
    <x v="78"/>
    <x v="1"/>
    <s v="theater/plays"/>
    <x v="50"/>
    <x v="121"/>
    <x v="1"/>
    <x v="6"/>
    <x v="4031"/>
    <x v="4010"/>
    <x v="0"/>
  </r>
  <r>
    <x v="4032"/>
    <x v="4025"/>
    <x v="4026"/>
    <n v="6048"/>
    <x v="2532"/>
    <x v="2"/>
    <s v="US"/>
    <x v="0"/>
    <x v="4011"/>
    <x v="4032"/>
    <x v="0"/>
    <x v="63"/>
    <x v="1"/>
    <s v="theater/plays"/>
    <x v="113"/>
    <x v="578"/>
    <x v="1"/>
    <x v="6"/>
    <x v="4032"/>
    <x v="4011"/>
    <x v="0"/>
  </r>
  <r>
    <x v="4033"/>
    <x v="4026"/>
    <x v="4027"/>
    <n v="23900"/>
    <x v="2533"/>
    <x v="2"/>
    <s v="GB"/>
    <x v="1"/>
    <x v="4012"/>
    <x v="4033"/>
    <x v="0"/>
    <x v="225"/>
    <x v="1"/>
    <s v="theater/plays"/>
    <x v="73"/>
    <x v="2694"/>
    <x v="1"/>
    <x v="6"/>
    <x v="4033"/>
    <x v="4012"/>
    <x v="0"/>
  </r>
  <r>
    <x v="4034"/>
    <x v="4027"/>
    <x v="4028"/>
    <n v="13500"/>
    <x v="148"/>
    <x v="2"/>
    <s v="US"/>
    <x v="0"/>
    <x v="4013"/>
    <x v="4034"/>
    <x v="0"/>
    <x v="84"/>
    <x v="1"/>
    <s v="theater/plays"/>
    <x v="60"/>
    <x v="101"/>
    <x v="1"/>
    <x v="6"/>
    <x v="4034"/>
    <x v="4013"/>
    <x v="0"/>
  </r>
  <r>
    <x v="4035"/>
    <x v="4028"/>
    <x v="4029"/>
    <n v="10000"/>
    <x v="2534"/>
    <x v="2"/>
    <s v="US"/>
    <x v="0"/>
    <x v="4014"/>
    <x v="4035"/>
    <x v="0"/>
    <x v="20"/>
    <x v="1"/>
    <s v="theater/plays"/>
    <x v="121"/>
    <x v="2695"/>
    <x v="1"/>
    <x v="6"/>
    <x v="4035"/>
    <x v="4014"/>
    <x v="0"/>
  </r>
  <r>
    <x v="4036"/>
    <x v="4029"/>
    <x v="3326"/>
    <n v="6000"/>
    <x v="2535"/>
    <x v="2"/>
    <s v="US"/>
    <x v="0"/>
    <x v="4015"/>
    <x v="4036"/>
    <x v="0"/>
    <x v="57"/>
    <x v="1"/>
    <s v="theater/plays"/>
    <x v="153"/>
    <x v="2696"/>
    <x v="1"/>
    <x v="6"/>
    <x v="4036"/>
    <x v="4015"/>
    <x v="0"/>
  </r>
  <r>
    <x v="4037"/>
    <x v="4030"/>
    <x v="4030"/>
    <n v="700"/>
    <x v="439"/>
    <x v="2"/>
    <s v="US"/>
    <x v="0"/>
    <x v="4016"/>
    <x v="4037"/>
    <x v="0"/>
    <x v="84"/>
    <x v="1"/>
    <s v="theater/plays"/>
    <x v="57"/>
    <x v="375"/>
    <x v="1"/>
    <x v="6"/>
    <x v="4037"/>
    <x v="4016"/>
    <x v="0"/>
  </r>
  <r>
    <x v="4038"/>
    <x v="4031"/>
    <x v="4031"/>
    <n v="2500"/>
    <x v="356"/>
    <x v="2"/>
    <s v="US"/>
    <x v="0"/>
    <x v="4017"/>
    <x v="4038"/>
    <x v="0"/>
    <x v="80"/>
    <x v="1"/>
    <s v="theater/plays"/>
    <x v="81"/>
    <x v="2697"/>
    <x v="1"/>
    <x v="6"/>
    <x v="4038"/>
    <x v="4017"/>
    <x v="0"/>
  </r>
  <r>
    <x v="4039"/>
    <x v="4032"/>
    <x v="4032"/>
    <n v="500"/>
    <x v="452"/>
    <x v="2"/>
    <s v="US"/>
    <x v="0"/>
    <x v="4018"/>
    <x v="4039"/>
    <x v="0"/>
    <x v="81"/>
    <x v="1"/>
    <s v="theater/plays"/>
    <x v="64"/>
    <x v="88"/>
    <x v="1"/>
    <x v="6"/>
    <x v="4039"/>
    <x v="4018"/>
    <x v="0"/>
  </r>
  <r>
    <x v="4040"/>
    <x v="4033"/>
    <x v="4033"/>
    <n v="8000"/>
    <x v="911"/>
    <x v="2"/>
    <s v="US"/>
    <x v="0"/>
    <x v="4019"/>
    <x v="4040"/>
    <x v="0"/>
    <x v="84"/>
    <x v="1"/>
    <s v="theater/plays"/>
    <x v="134"/>
    <x v="2698"/>
    <x v="1"/>
    <x v="6"/>
    <x v="4040"/>
    <x v="4019"/>
    <x v="0"/>
  </r>
  <r>
    <x v="4041"/>
    <x v="4034"/>
    <x v="4034"/>
    <n v="5000"/>
    <x v="577"/>
    <x v="2"/>
    <s v="GB"/>
    <x v="1"/>
    <x v="4020"/>
    <x v="4041"/>
    <x v="0"/>
    <x v="84"/>
    <x v="1"/>
    <s v="theater/plays"/>
    <x v="50"/>
    <x v="678"/>
    <x v="1"/>
    <x v="6"/>
    <x v="4041"/>
    <x v="4020"/>
    <x v="0"/>
  </r>
  <r>
    <x v="4042"/>
    <x v="4035"/>
    <x v="4035"/>
    <n v="10000"/>
    <x v="577"/>
    <x v="2"/>
    <s v="US"/>
    <x v="0"/>
    <x v="4021"/>
    <x v="4042"/>
    <x v="0"/>
    <x v="83"/>
    <x v="1"/>
    <s v="theater/plays"/>
    <x v="50"/>
    <x v="582"/>
    <x v="1"/>
    <x v="6"/>
    <x v="4042"/>
    <x v="4021"/>
    <x v="0"/>
  </r>
  <r>
    <x v="4043"/>
    <x v="4036"/>
    <x v="4036"/>
    <n v="300"/>
    <x v="117"/>
    <x v="2"/>
    <s v="CA"/>
    <x v="5"/>
    <x v="4022"/>
    <x v="4043"/>
    <x v="0"/>
    <x v="78"/>
    <x v="1"/>
    <s v="theater/plays"/>
    <x v="50"/>
    <x v="121"/>
    <x v="1"/>
    <x v="6"/>
    <x v="4043"/>
    <x v="4022"/>
    <x v="0"/>
  </r>
  <r>
    <x v="4044"/>
    <x v="4037"/>
    <x v="4037"/>
    <n v="600"/>
    <x v="1175"/>
    <x v="2"/>
    <s v="US"/>
    <x v="0"/>
    <x v="4023"/>
    <x v="4044"/>
    <x v="0"/>
    <x v="80"/>
    <x v="1"/>
    <s v="theater/plays"/>
    <x v="151"/>
    <x v="690"/>
    <x v="1"/>
    <x v="6"/>
    <x v="4044"/>
    <x v="4023"/>
    <x v="0"/>
  </r>
  <r>
    <x v="4045"/>
    <x v="4038"/>
    <x v="4038"/>
    <n v="5000"/>
    <x v="116"/>
    <x v="2"/>
    <s v="AU"/>
    <x v="2"/>
    <x v="4024"/>
    <x v="4045"/>
    <x v="0"/>
    <x v="29"/>
    <x v="1"/>
    <s v="theater/plays"/>
    <x v="50"/>
    <x v="120"/>
    <x v="1"/>
    <x v="6"/>
    <x v="4045"/>
    <x v="4024"/>
    <x v="0"/>
  </r>
  <r>
    <x v="4046"/>
    <x v="4039"/>
    <x v="4039"/>
    <n v="5600"/>
    <x v="75"/>
    <x v="2"/>
    <s v="US"/>
    <x v="0"/>
    <x v="4025"/>
    <x v="4046"/>
    <x v="0"/>
    <x v="8"/>
    <x v="1"/>
    <s v="theater/plays"/>
    <x v="59"/>
    <x v="134"/>
    <x v="1"/>
    <x v="6"/>
    <x v="4046"/>
    <x v="4025"/>
    <x v="0"/>
  </r>
  <r>
    <x v="4047"/>
    <x v="4040"/>
    <x v="4040"/>
    <n v="5000"/>
    <x v="178"/>
    <x v="2"/>
    <s v="US"/>
    <x v="0"/>
    <x v="4026"/>
    <x v="4047"/>
    <x v="0"/>
    <x v="80"/>
    <x v="1"/>
    <s v="theater/plays"/>
    <x v="53"/>
    <x v="440"/>
    <x v="1"/>
    <x v="6"/>
    <x v="4047"/>
    <x v="4026"/>
    <x v="0"/>
  </r>
  <r>
    <x v="4048"/>
    <x v="4041"/>
    <x v="4041"/>
    <n v="17000"/>
    <x v="2536"/>
    <x v="2"/>
    <s v="GB"/>
    <x v="1"/>
    <x v="4027"/>
    <x v="4048"/>
    <x v="0"/>
    <x v="110"/>
    <x v="1"/>
    <s v="theater/plays"/>
    <x v="82"/>
    <x v="2699"/>
    <x v="1"/>
    <x v="6"/>
    <x v="4048"/>
    <x v="4027"/>
    <x v="0"/>
  </r>
  <r>
    <x v="4049"/>
    <x v="4042"/>
    <x v="4042"/>
    <n v="20000"/>
    <x v="1486"/>
    <x v="2"/>
    <s v="US"/>
    <x v="0"/>
    <x v="4028"/>
    <x v="4049"/>
    <x v="0"/>
    <x v="29"/>
    <x v="1"/>
    <s v="theater/plays"/>
    <x v="50"/>
    <x v="580"/>
    <x v="1"/>
    <x v="6"/>
    <x v="4049"/>
    <x v="4028"/>
    <x v="0"/>
  </r>
  <r>
    <x v="4050"/>
    <x v="4043"/>
    <x v="4043"/>
    <n v="1500"/>
    <x v="116"/>
    <x v="2"/>
    <s v="US"/>
    <x v="0"/>
    <x v="4029"/>
    <x v="4050"/>
    <x v="0"/>
    <x v="29"/>
    <x v="1"/>
    <s v="theater/plays"/>
    <x v="50"/>
    <x v="120"/>
    <x v="1"/>
    <x v="6"/>
    <x v="4050"/>
    <x v="4029"/>
    <x v="0"/>
  </r>
  <r>
    <x v="4051"/>
    <x v="4044"/>
    <x v="4044"/>
    <n v="500"/>
    <x v="117"/>
    <x v="2"/>
    <s v="US"/>
    <x v="0"/>
    <x v="4030"/>
    <x v="4051"/>
    <x v="0"/>
    <x v="78"/>
    <x v="1"/>
    <s v="theater/plays"/>
    <x v="50"/>
    <x v="121"/>
    <x v="1"/>
    <x v="6"/>
    <x v="4051"/>
    <x v="4030"/>
    <x v="0"/>
  </r>
  <r>
    <x v="4052"/>
    <x v="4045"/>
    <x v="4045"/>
    <n v="3000"/>
    <x v="1673"/>
    <x v="2"/>
    <s v="US"/>
    <x v="0"/>
    <x v="4031"/>
    <x v="4052"/>
    <x v="0"/>
    <x v="62"/>
    <x v="1"/>
    <s v="theater/plays"/>
    <x v="151"/>
    <x v="2700"/>
    <x v="1"/>
    <x v="6"/>
    <x v="4052"/>
    <x v="4031"/>
    <x v="0"/>
  </r>
  <r>
    <x v="4053"/>
    <x v="4046"/>
    <x v="4046"/>
    <n v="500"/>
    <x v="178"/>
    <x v="2"/>
    <s v="GB"/>
    <x v="1"/>
    <x v="4032"/>
    <x v="4053"/>
    <x v="0"/>
    <x v="84"/>
    <x v="1"/>
    <s v="theater/plays"/>
    <x v="66"/>
    <x v="687"/>
    <x v="1"/>
    <x v="6"/>
    <x v="4053"/>
    <x v="4032"/>
    <x v="0"/>
  </r>
  <r>
    <x v="4054"/>
    <x v="4047"/>
    <x v="4047"/>
    <n v="8880"/>
    <x v="117"/>
    <x v="2"/>
    <s v="US"/>
    <x v="0"/>
    <x v="4033"/>
    <x v="4054"/>
    <x v="0"/>
    <x v="78"/>
    <x v="1"/>
    <s v="theater/plays"/>
    <x v="50"/>
    <x v="121"/>
    <x v="1"/>
    <x v="6"/>
    <x v="4054"/>
    <x v="4033"/>
    <x v="0"/>
  </r>
  <r>
    <x v="4055"/>
    <x v="4048"/>
    <x v="4048"/>
    <n v="5000"/>
    <x v="695"/>
    <x v="2"/>
    <s v="GB"/>
    <x v="1"/>
    <x v="4034"/>
    <x v="4055"/>
    <x v="0"/>
    <x v="64"/>
    <x v="1"/>
    <s v="theater/plays"/>
    <x v="82"/>
    <x v="2701"/>
    <x v="1"/>
    <x v="6"/>
    <x v="4055"/>
    <x v="4034"/>
    <x v="0"/>
  </r>
  <r>
    <x v="4056"/>
    <x v="4049"/>
    <x v="4049"/>
    <n v="1500"/>
    <x v="1955"/>
    <x v="2"/>
    <s v="US"/>
    <x v="0"/>
    <x v="4035"/>
    <x v="4056"/>
    <x v="0"/>
    <x v="82"/>
    <x v="1"/>
    <s v="theater/plays"/>
    <x v="226"/>
    <x v="596"/>
    <x v="1"/>
    <x v="6"/>
    <x v="4056"/>
    <x v="4035"/>
    <x v="0"/>
  </r>
  <r>
    <x v="4057"/>
    <x v="4050"/>
    <x v="4050"/>
    <n v="3500"/>
    <x v="2537"/>
    <x v="2"/>
    <s v="GB"/>
    <x v="1"/>
    <x v="4036"/>
    <x v="4057"/>
    <x v="0"/>
    <x v="79"/>
    <x v="1"/>
    <s v="theater/plays"/>
    <x v="66"/>
    <x v="947"/>
    <x v="1"/>
    <x v="6"/>
    <x v="4057"/>
    <x v="4036"/>
    <x v="0"/>
  </r>
  <r>
    <x v="4058"/>
    <x v="4051"/>
    <x v="4051"/>
    <n v="3750"/>
    <x v="483"/>
    <x v="2"/>
    <s v="US"/>
    <x v="0"/>
    <x v="3268"/>
    <x v="4058"/>
    <x v="0"/>
    <x v="80"/>
    <x v="1"/>
    <s v="theater/plays"/>
    <x v="56"/>
    <x v="2702"/>
    <x v="1"/>
    <x v="6"/>
    <x v="4058"/>
    <x v="3268"/>
    <x v="0"/>
  </r>
  <r>
    <x v="4059"/>
    <x v="4052"/>
    <x v="4052"/>
    <n v="10000"/>
    <x v="156"/>
    <x v="2"/>
    <s v="CA"/>
    <x v="5"/>
    <x v="4037"/>
    <x v="4059"/>
    <x v="0"/>
    <x v="63"/>
    <x v="1"/>
    <s v="theater/plays"/>
    <x v="56"/>
    <x v="669"/>
    <x v="1"/>
    <x v="6"/>
    <x v="4059"/>
    <x v="4037"/>
    <x v="0"/>
  </r>
  <r>
    <x v="4060"/>
    <x v="4053"/>
    <x v="4053"/>
    <n v="10000"/>
    <x v="2516"/>
    <x v="2"/>
    <s v="CA"/>
    <x v="5"/>
    <x v="4038"/>
    <x v="4060"/>
    <x v="0"/>
    <x v="81"/>
    <x v="1"/>
    <s v="theater/plays"/>
    <x v="56"/>
    <x v="2629"/>
    <x v="1"/>
    <x v="6"/>
    <x v="4060"/>
    <x v="4038"/>
    <x v="0"/>
  </r>
  <r>
    <x v="4061"/>
    <x v="4054"/>
    <x v="4054"/>
    <n v="525"/>
    <x v="117"/>
    <x v="2"/>
    <s v="US"/>
    <x v="0"/>
    <x v="4039"/>
    <x v="4061"/>
    <x v="0"/>
    <x v="78"/>
    <x v="1"/>
    <s v="theater/plays"/>
    <x v="50"/>
    <x v="121"/>
    <x v="1"/>
    <x v="6"/>
    <x v="4061"/>
    <x v="4039"/>
    <x v="0"/>
  </r>
  <r>
    <x v="4062"/>
    <x v="4055"/>
    <x v="4055"/>
    <n v="20000"/>
    <x v="2538"/>
    <x v="2"/>
    <s v="US"/>
    <x v="0"/>
    <x v="4040"/>
    <x v="4062"/>
    <x v="0"/>
    <x v="83"/>
    <x v="1"/>
    <s v="theater/plays"/>
    <x v="53"/>
    <x v="2703"/>
    <x v="1"/>
    <x v="6"/>
    <x v="4062"/>
    <x v="4040"/>
    <x v="0"/>
  </r>
  <r>
    <x v="4063"/>
    <x v="4056"/>
    <x v="4056"/>
    <n v="9500"/>
    <x v="2503"/>
    <x v="2"/>
    <s v="GB"/>
    <x v="1"/>
    <x v="4041"/>
    <x v="4063"/>
    <x v="0"/>
    <x v="82"/>
    <x v="1"/>
    <s v="theater/plays"/>
    <x v="60"/>
    <x v="2"/>
    <x v="1"/>
    <x v="6"/>
    <x v="4063"/>
    <x v="4041"/>
    <x v="0"/>
  </r>
  <r>
    <x v="4064"/>
    <x v="4057"/>
    <x v="4057"/>
    <n v="2000"/>
    <x v="2285"/>
    <x v="2"/>
    <s v="AU"/>
    <x v="2"/>
    <x v="4042"/>
    <x v="4064"/>
    <x v="0"/>
    <x v="79"/>
    <x v="1"/>
    <s v="theater/plays"/>
    <x v="118"/>
    <x v="1057"/>
    <x v="1"/>
    <x v="6"/>
    <x v="4064"/>
    <x v="4042"/>
    <x v="0"/>
  </r>
  <r>
    <x v="4065"/>
    <x v="4058"/>
    <x v="4058"/>
    <n v="4000"/>
    <x v="2539"/>
    <x v="2"/>
    <s v="US"/>
    <x v="0"/>
    <x v="4043"/>
    <x v="4065"/>
    <x v="0"/>
    <x v="80"/>
    <x v="1"/>
    <s v="theater/plays"/>
    <x v="60"/>
    <x v="2704"/>
    <x v="1"/>
    <x v="6"/>
    <x v="4065"/>
    <x v="4043"/>
    <x v="0"/>
  </r>
  <r>
    <x v="4066"/>
    <x v="4059"/>
    <x v="4059"/>
    <n v="15000"/>
    <x v="379"/>
    <x v="2"/>
    <s v="US"/>
    <x v="0"/>
    <x v="4044"/>
    <x v="4066"/>
    <x v="0"/>
    <x v="29"/>
    <x v="1"/>
    <s v="theater/plays"/>
    <x v="50"/>
    <x v="380"/>
    <x v="1"/>
    <x v="6"/>
    <x v="4066"/>
    <x v="4044"/>
    <x v="0"/>
  </r>
  <r>
    <x v="4067"/>
    <x v="4060"/>
    <x v="3887"/>
    <n v="5000"/>
    <x v="631"/>
    <x v="2"/>
    <s v="US"/>
    <x v="0"/>
    <x v="4045"/>
    <x v="4067"/>
    <x v="0"/>
    <x v="57"/>
    <x v="1"/>
    <s v="theater/plays"/>
    <x v="220"/>
    <x v="2705"/>
    <x v="1"/>
    <x v="6"/>
    <x v="4067"/>
    <x v="4045"/>
    <x v="0"/>
  </r>
  <r>
    <x v="4068"/>
    <x v="4061"/>
    <x v="4060"/>
    <n v="3495"/>
    <x v="2540"/>
    <x v="2"/>
    <s v="US"/>
    <x v="0"/>
    <x v="4046"/>
    <x v="4068"/>
    <x v="0"/>
    <x v="29"/>
    <x v="1"/>
    <s v="theater/plays"/>
    <x v="60"/>
    <x v="2706"/>
    <x v="1"/>
    <x v="6"/>
    <x v="4068"/>
    <x v="4046"/>
    <x v="0"/>
  </r>
  <r>
    <x v="4069"/>
    <x v="4062"/>
    <x v="4061"/>
    <n v="1250"/>
    <x v="357"/>
    <x v="2"/>
    <s v="GB"/>
    <x v="1"/>
    <x v="4047"/>
    <x v="4069"/>
    <x v="0"/>
    <x v="62"/>
    <x v="1"/>
    <s v="theater/plays"/>
    <x v="122"/>
    <x v="2707"/>
    <x v="1"/>
    <x v="6"/>
    <x v="4069"/>
    <x v="4047"/>
    <x v="0"/>
  </r>
  <r>
    <x v="4070"/>
    <x v="4063"/>
    <x v="4062"/>
    <n v="1000"/>
    <x v="785"/>
    <x v="2"/>
    <s v="US"/>
    <x v="0"/>
    <x v="4048"/>
    <x v="4070"/>
    <x v="0"/>
    <x v="79"/>
    <x v="1"/>
    <s v="theater/plays"/>
    <x v="123"/>
    <x v="440"/>
    <x v="1"/>
    <x v="6"/>
    <x v="4070"/>
    <x v="4048"/>
    <x v="0"/>
  </r>
  <r>
    <x v="4071"/>
    <x v="4064"/>
    <x v="4063"/>
    <n v="20000"/>
    <x v="117"/>
    <x v="2"/>
    <s v="MX"/>
    <x v="10"/>
    <x v="4049"/>
    <x v="4071"/>
    <x v="0"/>
    <x v="78"/>
    <x v="1"/>
    <s v="theater/plays"/>
    <x v="50"/>
    <x v="121"/>
    <x v="1"/>
    <x v="6"/>
    <x v="4071"/>
    <x v="4049"/>
    <x v="0"/>
  </r>
  <r>
    <x v="4072"/>
    <x v="4065"/>
    <x v="4064"/>
    <n v="1000"/>
    <x v="460"/>
    <x v="2"/>
    <s v="GB"/>
    <x v="1"/>
    <x v="4050"/>
    <x v="4072"/>
    <x v="0"/>
    <x v="84"/>
    <x v="1"/>
    <s v="theater/plays"/>
    <x v="50"/>
    <x v="447"/>
    <x v="1"/>
    <x v="6"/>
    <x v="4072"/>
    <x v="4050"/>
    <x v="0"/>
  </r>
  <r>
    <x v="4073"/>
    <x v="4066"/>
    <x v="4065"/>
    <n v="3500"/>
    <x v="2541"/>
    <x v="2"/>
    <s v="US"/>
    <x v="0"/>
    <x v="4051"/>
    <x v="4073"/>
    <x v="0"/>
    <x v="84"/>
    <x v="1"/>
    <s v="theater/plays"/>
    <x v="60"/>
    <x v="2708"/>
    <x v="1"/>
    <x v="6"/>
    <x v="4073"/>
    <x v="4051"/>
    <x v="0"/>
  </r>
  <r>
    <x v="4074"/>
    <x v="4067"/>
    <x v="4066"/>
    <n v="2750"/>
    <x v="2542"/>
    <x v="2"/>
    <s v="GB"/>
    <x v="1"/>
    <x v="4052"/>
    <x v="4074"/>
    <x v="0"/>
    <x v="64"/>
    <x v="1"/>
    <s v="theater/plays"/>
    <x v="117"/>
    <x v="431"/>
    <x v="1"/>
    <x v="6"/>
    <x v="4074"/>
    <x v="4052"/>
    <x v="0"/>
  </r>
  <r>
    <x v="4075"/>
    <x v="4068"/>
    <x v="4067"/>
    <n v="2000"/>
    <x v="2543"/>
    <x v="2"/>
    <s v="GB"/>
    <x v="1"/>
    <x v="4053"/>
    <x v="4075"/>
    <x v="0"/>
    <x v="62"/>
    <x v="1"/>
    <s v="theater/plays"/>
    <x v="129"/>
    <x v="2709"/>
    <x v="1"/>
    <x v="6"/>
    <x v="4075"/>
    <x v="4053"/>
    <x v="0"/>
  </r>
  <r>
    <x v="4076"/>
    <x v="4069"/>
    <x v="4068"/>
    <n v="700"/>
    <x v="117"/>
    <x v="2"/>
    <s v="US"/>
    <x v="0"/>
    <x v="4054"/>
    <x v="4076"/>
    <x v="0"/>
    <x v="78"/>
    <x v="1"/>
    <s v="theater/plays"/>
    <x v="50"/>
    <x v="121"/>
    <x v="1"/>
    <x v="6"/>
    <x v="4076"/>
    <x v="4054"/>
    <x v="0"/>
  </r>
  <r>
    <x v="4077"/>
    <x v="4070"/>
    <x v="4069"/>
    <n v="15000"/>
    <x v="2544"/>
    <x v="2"/>
    <s v="US"/>
    <x v="0"/>
    <x v="4055"/>
    <x v="4077"/>
    <x v="0"/>
    <x v="79"/>
    <x v="1"/>
    <s v="theater/plays"/>
    <x v="114"/>
    <x v="2710"/>
    <x v="1"/>
    <x v="6"/>
    <x v="4077"/>
    <x v="4055"/>
    <x v="0"/>
  </r>
  <r>
    <x v="4078"/>
    <x v="4071"/>
    <x v="4070"/>
    <n v="250"/>
    <x v="117"/>
    <x v="2"/>
    <s v="GB"/>
    <x v="1"/>
    <x v="4056"/>
    <x v="4078"/>
    <x v="0"/>
    <x v="78"/>
    <x v="1"/>
    <s v="theater/plays"/>
    <x v="50"/>
    <x v="121"/>
    <x v="1"/>
    <x v="6"/>
    <x v="4078"/>
    <x v="4056"/>
    <x v="0"/>
  </r>
  <r>
    <x v="4079"/>
    <x v="4072"/>
    <x v="4071"/>
    <n v="3000"/>
    <x v="139"/>
    <x v="2"/>
    <s v="US"/>
    <x v="0"/>
    <x v="4057"/>
    <x v="4079"/>
    <x v="0"/>
    <x v="29"/>
    <x v="1"/>
    <s v="theater/plays"/>
    <x v="50"/>
    <x v="144"/>
    <x v="1"/>
    <x v="6"/>
    <x v="4079"/>
    <x v="4057"/>
    <x v="0"/>
  </r>
  <r>
    <x v="4080"/>
    <x v="4073"/>
    <x v="4072"/>
    <n v="3000"/>
    <x v="117"/>
    <x v="2"/>
    <s v="US"/>
    <x v="0"/>
    <x v="4058"/>
    <x v="4080"/>
    <x v="0"/>
    <x v="78"/>
    <x v="1"/>
    <s v="theater/plays"/>
    <x v="50"/>
    <x v="121"/>
    <x v="1"/>
    <x v="6"/>
    <x v="4080"/>
    <x v="4058"/>
    <x v="0"/>
  </r>
  <r>
    <x v="4081"/>
    <x v="4074"/>
    <x v="4073"/>
    <n v="2224"/>
    <x v="457"/>
    <x v="2"/>
    <s v="US"/>
    <x v="0"/>
    <x v="4059"/>
    <x v="4081"/>
    <x v="0"/>
    <x v="8"/>
    <x v="1"/>
    <s v="theater/plays"/>
    <x v="63"/>
    <x v="2242"/>
    <x v="1"/>
    <x v="6"/>
    <x v="4081"/>
    <x v="4059"/>
    <x v="0"/>
  </r>
  <r>
    <x v="4082"/>
    <x v="4075"/>
    <x v="4074"/>
    <n v="150"/>
    <x v="158"/>
    <x v="2"/>
    <s v="US"/>
    <x v="0"/>
    <x v="4060"/>
    <x v="4082"/>
    <x v="0"/>
    <x v="84"/>
    <x v="1"/>
    <s v="theater/plays"/>
    <x v="53"/>
    <x v="1720"/>
    <x v="1"/>
    <x v="6"/>
    <x v="4082"/>
    <x v="4060"/>
    <x v="0"/>
  </r>
  <r>
    <x v="4083"/>
    <x v="4076"/>
    <x v="4075"/>
    <n v="3500"/>
    <x v="2545"/>
    <x v="2"/>
    <s v="US"/>
    <x v="0"/>
    <x v="4061"/>
    <x v="4083"/>
    <x v="0"/>
    <x v="79"/>
    <x v="1"/>
    <s v="theater/plays"/>
    <x v="66"/>
    <x v="2711"/>
    <x v="1"/>
    <x v="6"/>
    <x v="4083"/>
    <x v="4061"/>
    <x v="0"/>
  </r>
  <r>
    <x v="4084"/>
    <x v="4077"/>
    <x v="4076"/>
    <n v="3000"/>
    <x v="115"/>
    <x v="2"/>
    <s v="IT"/>
    <x v="3"/>
    <x v="4062"/>
    <x v="4084"/>
    <x v="0"/>
    <x v="29"/>
    <x v="1"/>
    <s v="theater/plays"/>
    <x v="50"/>
    <x v="119"/>
    <x v="1"/>
    <x v="6"/>
    <x v="4084"/>
    <x v="4062"/>
    <x v="0"/>
  </r>
  <r>
    <x v="4085"/>
    <x v="4078"/>
    <x v="4077"/>
    <n v="3500"/>
    <x v="115"/>
    <x v="2"/>
    <s v="US"/>
    <x v="0"/>
    <x v="4063"/>
    <x v="4085"/>
    <x v="0"/>
    <x v="29"/>
    <x v="1"/>
    <s v="theater/plays"/>
    <x v="50"/>
    <x v="119"/>
    <x v="1"/>
    <x v="6"/>
    <x v="4085"/>
    <x v="4063"/>
    <x v="0"/>
  </r>
  <r>
    <x v="4086"/>
    <x v="4079"/>
    <x v="4078"/>
    <n v="1000"/>
    <x v="779"/>
    <x v="2"/>
    <s v="US"/>
    <x v="0"/>
    <x v="4064"/>
    <x v="4086"/>
    <x v="0"/>
    <x v="81"/>
    <x v="1"/>
    <s v="theater/plays"/>
    <x v="62"/>
    <x v="2712"/>
    <x v="1"/>
    <x v="6"/>
    <x v="4086"/>
    <x v="4064"/>
    <x v="0"/>
  </r>
  <r>
    <x v="4087"/>
    <x v="4080"/>
    <x v="4079"/>
    <n v="9600"/>
    <x v="117"/>
    <x v="2"/>
    <s v="US"/>
    <x v="0"/>
    <x v="4065"/>
    <x v="4087"/>
    <x v="0"/>
    <x v="78"/>
    <x v="1"/>
    <s v="theater/plays"/>
    <x v="50"/>
    <x v="121"/>
    <x v="1"/>
    <x v="6"/>
    <x v="4087"/>
    <x v="4065"/>
    <x v="0"/>
  </r>
  <r>
    <x v="4088"/>
    <x v="4081"/>
    <x v="4080"/>
    <n v="2000"/>
    <x v="1168"/>
    <x v="2"/>
    <s v="GB"/>
    <x v="1"/>
    <x v="4066"/>
    <x v="4088"/>
    <x v="0"/>
    <x v="83"/>
    <x v="1"/>
    <s v="theater/plays"/>
    <x v="57"/>
    <x v="2561"/>
    <x v="1"/>
    <x v="6"/>
    <x v="4088"/>
    <x v="4066"/>
    <x v="0"/>
  </r>
  <r>
    <x v="4089"/>
    <x v="4082"/>
    <x v="4081"/>
    <n v="5000"/>
    <x v="739"/>
    <x v="2"/>
    <s v="US"/>
    <x v="0"/>
    <x v="4067"/>
    <x v="4089"/>
    <x v="0"/>
    <x v="22"/>
    <x v="1"/>
    <s v="theater/plays"/>
    <x v="62"/>
    <x v="179"/>
    <x v="1"/>
    <x v="6"/>
    <x v="4089"/>
    <x v="4067"/>
    <x v="0"/>
  </r>
  <r>
    <x v="4090"/>
    <x v="4083"/>
    <x v="4082"/>
    <n v="1000"/>
    <x v="573"/>
    <x v="2"/>
    <s v="US"/>
    <x v="0"/>
    <x v="4068"/>
    <x v="4090"/>
    <x v="0"/>
    <x v="83"/>
    <x v="1"/>
    <s v="theater/plays"/>
    <x v="56"/>
    <x v="1545"/>
    <x v="1"/>
    <x v="6"/>
    <x v="4090"/>
    <x v="4068"/>
    <x v="0"/>
  </r>
  <r>
    <x v="4091"/>
    <x v="4084"/>
    <x v="4083"/>
    <n v="1600"/>
    <x v="2546"/>
    <x v="2"/>
    <s v="US"/>
    <x v="0"/>
    <x v="4069"/>
    <x v="4091"/>
    <x v="0"/>
    <x v="22"/>
    <x v="1"/>
    <s v="theater/plays"/>
    <x v="55"/>
    <x v="156"/>
    <x v="1"/>
    <x v="6"/>
    <x v="4091"/>
    <x v="4069"/>
    <x v="0"/>
  </r>
  <r>
    <x v="4092"/>
    <x v="4085"/>
    <x v="4084"/>
    <n v="110000"/>
    <x v="170"/>
    <x v="2"/>
    <s v="US"/>
    <x v="0"/>
    <x v="4070"/>
    <x v="4092"/>
    <x v="0"/>
    <x v="29"/>
    <x v="1"/>
    <s v="theater/plays"/>
    <x v="50"/>
    <x v="135"/>
    <x v="1"/>
    <x v="6"/>
    <x v="4092"/>
    <x v="4070"/>
    <x v="0"/>
  </r>
  <r>
    <x v="4093"/>
    <x v="4086"/>
    <x v="4085"/>
    <n v="2500"/>
    <x v="177"/>
    <x v="2"/>
    <s v="GB"/>
    <x v="1"/>
    <x v="4071"/>
    <x v="4093"/>
    <x v="0"/>
    <x v="80"/>
    <x v="1"/>
    <s v="theater/plays"/>
    <x v="53"/>
    <x v="2"/>
    <x v="1"/>
    <x v="6"/>
    <x v="4093"/>
    <x v="4071"/>
    <x v="0"/>
  </r>
  <r>
    <x v="4094"/>
    <x v="4087"/>
    <x v="4086"/>
    <n v="2000"/>
    <x v="655"/>
    <x v="2"/>
    <s v="US"/>
    <x v="0"/>
    <x v="4072"/>
    <x v="4094"/>
    <x v="0"/>
    <x v="22"/>
    <x v="1"/>
    <s v="theater/plays"/>
    <x v="121"/>
    <x v="2713"/>
    <x v="1"/>
    <x v="6"/>
    <x v="4094"/>
    <x v="4072"/>
    <x v="0"/>
  </r>
  <r>
    <x v="4095"/>
    <x v="4088"/>
    <x v="4087"/>
    <n v="30000"/>
    <x v="25"/>
    <x v="2"/>
    <s v="MX"/>
    <x v="10"/>
    <x v="4073"/>
    <x v="4095"/>
    <x v="0"/>
    <x v="29"/>
    <x v="1"/>
    <s v="theater/plays"/>
    <x v="56"/>
    <x v="2714"/>
    <x v="1"/>
    <x v="6"/>
    <x v="4095"/>
    <x v="4073"/>
    <x v="0"/>
  </r>
  <r>
    <x v="4096"/>
    <x v="4089"/>
    <x v="4088"/>
    <n v="3500"/>
    <x v="402"/>
    <x v="2"/>
    <s v="GB"/>
    <x v="1"/>
    <x v="4074"/>
    <x v="4096"/>
    <x v="0"/>
    <x v="81"/>
    <x v="1"/>
    <s v="theater/plays"/>
    <x v="57"/>
    <x v="2715"/>
    <x v="1"/>
    <x v="6"/>
    <x v="4096"/>
    <x v="4074"/>
    <x v="0"/>
  </r>
  <r>
    <x v="4097"/>
    <x v="4090"/>
    <x v="4089"/>
    <n v="10000"/>
    <x v="117"/>
    <x v="2"/>
    <s v="GB"/>
    <x v="1"/>
    <x v="4075"/>
    <x v="4097"/>
    <x v="0"/>
    <x v="78"/>
    <x v="1"/>
    <s v="theater/plays"/>
    <x v="50"/>
    <x v="121"/>
    <x v="1"/>
    <x v="6"/>
    <x v="4097"/>
    <x v="4075"/>
    <x v="0"/>
  </r>
  <r>
    <x v="4098"/>
    <x v="4091"/>
    <x v="4090"/>
    <n v="75000"/>
    <x v="117"/>
    <x v="2"/>
    <s v="US"/>
    <x v="0"/>
    <x v="4076"/>
    <x v="4098"/>
    <x v="0"/>
    <x v="78"/>
    <x v="1"/>
    <s v="theater/plays"/>
    <x v="50"/>
    <x v="121"/>
    <x v="1"/>
    <x v="6"/>
    <x v="4098"/>
    <x v="4076"/>
    <x v="0"/>
  </r>
  <r>
    <x v="4099"/>
    <x v="4092"/>
    <x v="4091"/>
    <n v="4500"/>
    <x v="155"/>
    <x v="2"/>
    <s v="US"/>
    <x v="0"/>
    <x v="4077"/>
    <x v="4099"/>
    <x v="0"/>
    <x v="29"/>
    <x v="1"/>
    <s v="theater/plays"/>
    <x v="60"/>
    <x v="73"/>
    <x v="1"/>
    <x v="6"/>
    <x v="4099"/>
    <x v="4077"/>
    <x v="0"/>
  </r>
  <r>
    <x v="4100"/>
    <x v="4093"/>
    <x v="4092"/>
    <n v="270"/>
    <x v="117"/>
    <x v="2"/>
    <s v="US"/>
    <x v="0"/>
    <x v="4078"/>
    <x v="4100"/>
    <x v="0"/>
    <x v="78"/>
    <x v="1"/>
    <s v="theater/plays"/>
    <x v="50"/>
    <x v="121"/>
    <x v="1"/>
    <x v="6"/>
    <x v="4100"/>
    <x v="4078"/>
    <x v="0"/>
  </r>
  <r>
    <x v="4101"/>
    <x v="4094"/>
    <x v="4093"/>
    <n v="600"/>
    <x v="117"/>
    <x v="2"/>
    <s v="US"/>
    <x v="0"/>
    <x v="4079"/>
    <x v="4101"/>
    <x v="0"/>
    <x v="78"/>
    <x v="1"/>
    <s v="theater/plays"/>
    <x v="50"/>
    <x v="121"/>
    <x v="1"/>
    <x v="6"/>
    <x v="4101"/>
    <x v="4079"/>
    <x v="0"/>
  </r>
  <r>
    <x v="4102"/>
    <x v="4095"/>
    <x v="4094"/>
    <n v="500"/>
    <x v="2547"/>
    <x v="2"/>
    <s v="US"/>
    <x v="0"/>
    <x v="4080"/>
    <x v="4102"/>
    <x v="0"/>
    <x v="79"/>
    <x v="1"/>
    <s v="theater/plays"/>
    <x v="117"/>
    <x v="2716"/>
    <x v="1"/>
    <x v="6"/>
    <x v="4102"/>
    <x v="4080"/>
    <x v="0"/>
  </r>
  <r>
    <x v="4103"/>
    <x v="4096"/>
    <x v="4095"/>
    <n v="1000"/>
    <x v="173"/>
    <x v="2"/>
    <s v="US"/>
    <x v="0"/>
    <x v="4081"/>
    <x v="4103"/>
    <x v="0"/>
    <x v="79"/>
    <x v="1"/>
    <s v="theater/plays"/>
    <x v="54"/>
    <x v="407"/>
    <x v="1"/>
    <x v="6"/>
    <x v="4103"/>
    <x v="4081"/>
    <x v="0"/>
  </r>
  <r>
    <x v="4104"/>
    <x v="4097"/>
    <x v="4096"/>
    <n v="3000"/>
    <x v="762"/>
    <x v="2"/>
    <s v="AU"/>
    <x v="2"/>
    <x v="4082"/>
    <x v="4104"/>
    <x v="0"/>
    <x v="25"/>
    <x v="1"/>
    <s v="theater/plays"/>
    <x v="70"/>
    <x v="2717"/>
    <x v="1"/>
    <x v="6"/>
    <x v="4104"/>
    <x v="4082"/>
    <x v="0"/>
  </r>
  <r>
    <x v="4105"/>
    <x v="4098"/>
    <x v="4097"/>
    <n v="33000"/>
    <x v="2094"/>
    <x v="2"/>
    <s v="MX"/>
    <x v="10"/>
    <x v="4083"/>
    <x v="4105"/>
    <x v="0"/>
    <x v="79"/>
    <x v="1"/>
    <s v="theater/plays"/>
    <x v="113"/>
    <x v="2718"/>
    <x v="1"/>
    <x v="6"/>
    <x v="4105"/>
    <x v="4083"/>
    <x v="0"/>
  </r>
  <r>
    <x v="4106"/>
    <x v="4099"/>
    <x v="4098"/>
    <n v="5000"/>
    <x v="2404"/>
    <x v="2"/>
    <s v="US"/>
    <x v="0"/>
    <x v="4084"/>
    <x v="4106"/>
    <x v="0"/>
    <x v="51"/>
    <x v="1"/>
    <s v="theater/plays"/>
    <x v="376"/>
    <x v="2719"/>
    <x v="1"/>
    <x v="6"/>
    <x v="4106"/>
    <x v="4084"/>
    <x v="0"/>
  </r>
  <r>
    <x v="4107"/>
    <x v="4100"/>
    <x v="4099"/>
    <n v="2000"/>
    <x v="781"/>
    <x v="2"/>
    <s v="US"/>
    <x v="0"/>
    <x v="4085"/>
    <x v="4107"/>
    <x v="0"/>
    <x v="80"/>
    <x v="1"/>
    <s v="theater/plays"/>
    <x v="53"/>
    <x v="2150"/>
    <x v="1"/>
    <x v="6"/>
    <x v="4107"/>
    <x v="4085"/>
    <x v="0"/>
  </r>
  <r>
    <x v="4108"/>
    <x v="4101"/>
    <x v="4100"/>
    <n v="3000"/>
    <x v="1765"/>
    <x v="2"/>
    <s v="US"/>
    <x v="0"/>
    <x v="4086"/>
    <x v="4108"/>
    <x v="0"/>
    <x v="29"/>
    <x v="1"/>
    <s v="theater/plays"/>
    <x v="53"/>
    <x v="578"/>
    <x v="1"/>
    <x v="6"/>
    <x v="4108"/>
    <x v="4086"/>
    <x v="0"/>
  </r>
  <r>
    <x v="4109"/>
    <x v="4102"/>
    <x v="4101"/>
    <n v="500"/>
    <x v="117"/>
    <x v="2"/>
    <s v="GB"/>
    <x v="1"/>
    <x v="4087"/>
    <x v="4109"/>
    <x v="0"/>
    <x v="78"/>
    <x v="1"/>
    <s v="theater/plays"/>
    <x v="50"/>
    <x v="121"/>
    <x v="1"/>
    <x v="6"/>
    <x v="4109"/>
    <x v="4087"/>
    <x v="0"/>
  </r>
  <r>
    <x v="4110"/>
    <x v="4103"/>
    <x v="4102"/>
    <n v="300"/>
    <x v="1726"/>
    <x v="2"/>
    <s v="GB"/>
    <x v="1"/>
    <x v="4088"/>
    <x v="4110"/>
    <x v="0"/>
    <x v="79"/>
    <x v="1"/>
    <s v="theater/plays"/>
    <x v="129"/>
    <x v="2720"/>
    <x v="1"/>
    <x v="6"/>
    <x v="4110"/>
    <x v="4088"/>
    <x v="0"/>
  </r>
  <r>
    <x v="4111"/>
    <x v="4104"/>
    <x v="4103"/>
    <n v="3000"/>
    <x v="1077"/>
    <x v="2"/>
    <s v="US"/>
    <x v="0"/>
    <x v="4089"/>
    <x v="4111"/>
    <x v="0"/>
    <x v="79"/>
    <x v="1"/>
    <s v="theater/plays"/>
    <x v="56"/>
    <x v="2721"/>
    <x v="1"/>
    <x v="6"/>
    <x v="4111"/>
    <x v="4089"/>
    <x v="0"/>
  </r>
  <r>
    <x v="4112"/>
    <x v="4105"/>
    <x v="2849"/>
    <n v="2500"/>
    <x v="116"/>
    <x v="2"/>
    <s v="IE"/>
    <x v="3"/>
    <x v="4090"/>
    <x v="4112"/>
    <x v="0"/>
    <x v="29"/>
    <x v="1"/>
    <s v="theater/plays"/>
    <x v="50"/>
    <x v="120"/>
    <x v="1"/>
    <x v="6"/>
    <x v="4112"/>
    <x v="4090"/>
    <x v="0"/>
  </r>
  <r>
    <x v="4113"/>
    <x v="4106"/>
    <x v="4104"/>
    <n v="1500"/>
    <x v="158"/>
    <x v="2"/>
    <s v="US"/>
    <x v="0"/>
    <x v="4091"/>
    <x v="4113"/>
    <x v="0"/>
    <x v="83"/>
    <x v="1"/>
    <s v="theater/plays"/>
    <x v="50"/>
    <x v="120"/>
    <x v="1"/>
    <x v="6"/>
    <x v="4113"/>
    <x v="409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999338-9C48-4447-B872-F4EAC4F7B0AB}" name="PivotTable8" cacheId="7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5">
        <item x="2"/>
        <item x="1"/>
        <item x="3"/>
        <item x="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A06E18-7A5C-1749-BF2E-8C3276EDA929}" name="PivotTable3" cacheId="6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127FE3-19EA-1C46-8179-920308F8C20A}" name="PivotTable4" cacheId="7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828482-7D7D-1D4B-9AE6-47CEB76132E9}" name="PivotTable5" cacheId="7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abSelected="1" zoomScale="80" zoomScaleNormal="80" workbookViewId="0">
      <pane xSplit="3" ySplit="1" topLeftCell="Q522" activePane="bottomRight" state="frozen"/>
      <selection pane="topRight" activeCell="D1" sqref="D1"/>
      <selection pane="bottomLeft" activeCell="A2" sqref="A2"/>
      <selection pane="bottomRight" activeCell="U2924" sqref="U2924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6.1640625" customWidth="1"/>
    <col min="16" max="16" width="15.33203125" bestFit="1" customWidth="1"/>
    <col min="17" max="17" width="41.1640625" customWidth="1"/>
    <col min="18" max="18" width="15" bestFit="1" customWidth="1"/>
    <col min="19" max="19" width="21.5" bestFit="1" customWidth="1"/>
    <col min="20" max="20" width="20.1640625" bestFit="1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8360</v>
      </c>
      <c r="R1" s="1" t="s">
        <v>8361</v>
      </c>
      <c r="S1" s="1" t="s">
        <v>8365</v>
      </c>
      <c r="T1" s="1" t="s">
        <v>8366</v>
      </c>
      <c r="U1" s="1" t="s">
        <v>8379</v>
      </c>
    </row>
    <row r="2" spans="1:21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1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1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1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1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1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1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1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1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1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1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1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1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1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1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1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1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1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1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1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1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1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8" hidden="1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8" hidden="1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8" hidden="1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48" hidden="1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48" hidden="1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16" hidden="1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8" hidden="1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8" hidden="1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8" hidden="1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8" hidden="1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8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8" hidden="1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48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8" hidden="1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8" hidden="1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1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1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1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1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1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1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1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1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1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1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1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1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8" hidden="1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8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48" hidden="1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8" hidden="1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32" hidden="1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8" hidden="1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48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48" hidden="1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8" hidden="1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8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8" hidden="1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8" hidden="1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8" hidden="1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8" hidden="1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1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1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1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1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1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1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1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1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1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1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1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1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1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1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1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1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1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1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1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1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1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1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8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8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8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8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32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8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8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48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32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8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64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8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8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48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8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1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32" hidden="1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32" hidden="1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8" hidden="1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8" hidden="1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8" hidden="1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32" hidden="1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32" hidden="1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8" hidden="1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48" hidden="1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8" hidden="1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64" hidden="1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8" hidden="1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8" hidden="1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8" hidden="1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t="16" hidden="1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48" hidden="1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8" hidden="1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8" hidden="1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8" hidden="1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8" hidden="1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8" hidden="1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1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48" hidden="1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32" hidden="1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48" hidden="1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48" hidden="1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32" hidden="1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32" hidden="1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t="16" hidden="1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48" hidden="1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64" hidden="1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8" hidden="1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8" hidden="1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48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8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8" hidden="1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48" hidden="1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8" hidden="1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48" hidden="1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48" hidden="1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48" hidden="1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8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48" hidden="1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8" hidden="1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8" hidden="1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8" hidden="1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8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48" hidden="1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8" hidden="1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64" hidden="1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8" hidden="1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32" hidden="1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48" hidden="1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48" hidden="1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8" hidden="1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48" hidden="1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48" hidden="1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8" hidden="1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48" hidden="1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48" hidden="1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48" hidden="1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48" hidden="1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8" hidden="1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32" hidden="1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48" hidden="1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48" hidden="1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8" hidden="1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48" hidden="1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8" hidden="1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8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8" hidden="1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48" hidden="1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1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48" hidden="1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48" hidden="1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32" hidden="1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32" hidden="1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8" hidden="1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8" hidden="1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8" hidden="1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8" hidden="1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8" hidden="1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8" hidden="1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8" hidden="1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t="16" hidden="1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32" hidden="1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8" hidden="1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8" hidden="1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8" hidden="1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8" hidden="1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8" hidden="1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48" hidden="1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8" hidden="1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32" hidden="1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8" hidden="1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8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8" hidden="1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48" hidden="1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8" hidden="1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64" hidden="1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48" hidden="1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8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1" ht="48" hidden="1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1" ht="48" hidden="1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1" ht="48" hidden="1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1" ht="32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1" ht="48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1" ht="32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1" ht="48" hidden="1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1" ht="48" hidden="1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1" ht="48" hidden="1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1" ht="48" hidden="1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1" ht="32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1" ht="48" hidden="1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  <c r="U2924">
        <f>YEAR(S2924)</f>
        <v>2015</v>
      </c>
    </row>
    <row r="2925" spans="1:21" ht="48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1" ht="48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1" ht="48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1" ht="48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1" ht="48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1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1" ht="48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1" ht="48" hidden="1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  <c r="U2932">
        <f>YEAR(S2932)</f>
        <v>2015</v>
      </c>
    </row>
    <row r="2933" spans="1:21" ht="48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1" ht="48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1" ht="48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1" ht="48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1" ht="48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1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1" ht="32" hidden="1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  <c r="U2939">
        <f>YEAR(S2939)</f>
        <v>2014</v>
      </c>
    </row>
    <row r="2940" spans="1:21" ht="48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1" ht="48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1" ht="48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1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1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1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48" hidden="1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48" hidden="1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64" hidden="1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48" hidden="1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48" hidden="1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48" hidden="1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8" hidden="1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32" hidden="1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48" hidden="1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8" hidden="1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48" hidden="1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32" hidden="1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48" hidden="1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48" hidden="1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48" hidden="1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64" hidden="1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48" hidden="1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48" hidden="1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8" hidden="1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48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32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8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48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48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8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8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8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48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8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8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48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32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48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8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8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8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8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8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48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48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32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32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8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1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48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8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8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8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8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8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48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8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48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48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48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8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48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48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8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48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32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8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48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80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48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8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64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32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8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64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8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8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8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32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48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8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8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48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48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8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48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48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1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48" hidden="1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48" hidden="1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32" hidden="1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32" hidden="1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32" hidden="1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48" hidden="1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48" hidden="1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48" hidden="1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48" hidden="1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1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32" hidden="1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48" hidden="1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48" hidden="1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64" hidden="1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8" hidden="1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64" hidden="1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64" hidden="1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32" hidden="1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32" hidden="1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48" hidden="1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32" hidden="1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48" hidden="1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64" hidden="1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32" hidden="1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8" hidden="1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48" hidden="1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48" hidden="1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32" hidden="1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32" hidden="1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32" hidden="1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8" hidden="1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48" hidden="1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8" hidden="1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48" hidden="1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48" hidden="1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48" hidden="1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32" hidden="1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8" hidden="1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32" hidden="1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32" hidden="1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8" hidden="1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48" hidden="1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48" hidden="1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48" hidden="1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48" hidden="1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8" hidden="1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32" hidden="1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64" hidden="1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1" ht="48" hidden="1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1" ht="48" hidden="1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1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1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1" ht="48" hidden="1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1" ht="48" hidden="1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  <c r="U3190">
        <f>YEAR(S3190)</f>
        <v>2015</v>
      </c>
    </row>
    <row r="3191" spans="1:21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1" ht="48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1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1" ht="48" hidden="1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  <c r="U3194">
        <f t="shared" ref="U3194:U3195" si="200">YEAR(S3194)</f>
        <v>2015</v>
      </c>
    </row>
    <row r="3195" spans="1:21" ht="48" hidden="1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  <c r="U3195">
        <f t="shared" si="200"/>
        <v>2015</v>
      </c>
    </row>
    <row r="3196" spans="1:21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1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1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1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1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1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1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1">ROUND(E3202/D3202*100,0)</f>
        <v>0</v>
      </c>
      <c r="P3202">
        <f t="shared" si="197"/>
        <v>1</v>
      </c>
      <c r="Q3202" s="11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1" ht="48" hidden="1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1"/>
        <v>1</v>
      </c>
      <c r="P3203">
        <f t="shared" ref="P3203:P3266" si="202">IFERROR(ROUND(E3203/L3203,2),0)</f>
        <v>12.5</v>
      </c>
      <c r="Q3203" s="11" t="s">
        <v>8315</v>
      </c>
      <c r="R3203" t="s">
        <v>8357</v>
      </c>
      <c r="S3203" s="15">
        <f t="shared" ref="S3203:S3266" si="203">(((J3203/60)/60)/24)+DATE(1970,1,1)</f>
        <v>41861.767094907409</v>
      </c>
      <c r="T3203" s="15">
        <f t="shared" ref="T3203:T3266" si="204">(((I3203/60)/60)/24)+DATE(1970,1,1)</f>
        <v>41882.767094907409</v>
      </c>
      <c r="U3203">
        <f>YEAR(S3203)</f>
        <v>2014</v>
      </c>
    </row>
    <row r="3204" spans="1:21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1"/>
        <v>55</v>
      </c>
      <c r="P3204">
        <f t="shared" si="202"/>
        <v>109.04</v>
      </c>
      <c r="Q3204" s="11" t="s">
        <v>8315</v>
      </c>
      <c r="R3204" t="s">
        <v>8357</v>
      </c>
      <c r="S3204" s="15">
        <f t="shared" si="203"/>
        <v>42293.853541666671</v>
      </c>
      <c r="T3204" s="15">
        <f t="shared" si="204"/>
        <v>42352.249305555553</v>
      </c>
    </row>
    <row r="3205" spans="1:21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1"/>
        <v>25</v>
      </c>
      <c r="P3205">
        <f t="shared" si="202"/>
        <v>41.67</v>
      </c>
      <c r="Q3205" s="11" t="s">
        <v>8315</v>
      </c>
      <c r="R3205" t="s">
        <v>8357</v>
      </c>
      <c r="S3205" s="15">
        <f t="shared" si="203"/>
        <v>42242.988680555558</v>
      </c>
      <c r="T3205" s="15">
        <f t="shared" si="204"/>
        <v>42272.988680555558</v>
      </c>
    </row>
    <row r="3206" spans="1:21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1"/>
        <v>0</v>
      </c>
      <c r="P3206">
        <f t="shared" si="202"/>
        <v>0</v>
      </c>
      <c r="Q3206" s="11" t="s">
        <v>8315</v>
      </c>
      <c r="R3206" t="s">
        <v>8357</v>
      </c>
      <c r="S3206" s="15">
        <f t="shared" si="203"/>
        <v>42172.686099537037</v>
      </c>
      <c r="T3206" s="15">
        <f t="shared" si="204"/>
        <v>42202.676388888889</v>
      </c>
    </row>
    <row r="3207" spans="1:21" ht="48" hidden="1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1"/>
        <v>3</v>
      </c>
      <c r="P3207">
        <f t="shared" si="202"/>
        <v>22.75</v>
      </c>
      <c r="Q3207" s="11" t="s">
        <v>8315</v>
      </c>
      <c r="R3207" t="s">
        <v>8357</v>
      </c>
      <c r="S3207" s="15">
        <f t="shared" si="203"/>
        <v>42095.374675925923</v>
      </c>
      <c r="T3207" s="15">
        <f t="shared" si="204"/>
        <v>42125.374675925923</v>
      </c>
      <c r="U3207">
        <f>YEAR(S3207)</f>
        <v>2015</v>
      </c>
    </row>
    <row r="3208" spans="1:21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1"/>
        <v>0</v>
      </c>
      <c r="P3208">
        <f t="shared" si="202"/>
        <v>0</v>
      </c>
      <c r="Q3208" s="11" t="s">
        <v>8315</v>
      </c>
      <c r="R3208" t="s">
        <v>8357</v>
      </c>
      <c r="S3208" s="15">
        <f t="shared" si="203"/>
        <v>42236.276053240741</v>
      </c>
      <c r="T3208" s="15">
        <f t="shared" si="204"/>
        <v>42266.276053240741</v>
      </c>
    </row>
    <row r="3209" spans="1:21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1"/>
        <v>46</v>
      </c>
      <c r="P3209">
        <f t="shared" si="202"/>
        <v>70.83</v>
      </c>
      <c r="Q3209" s="11" t="s">
        <v>8315</v>
      </c>
      <c r="R3209" t="s">
        <v>8357</v>
      </c>
      <c r="S3209" s="15">
        <f t="shared" si="203"/>
        <v>42057.277858796297</v>
      </c>
      <c r="T3209" s="15">
        <f t="shared" si="204"/>
        <v>42117.236192129625</v>
      </c>
    </row>
    <row r="3210" spans="1:21" ht="48" hidden="1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1"/>
        <v>104</v>
      </c>
      <c r="P3210">
        <f t="shared" si="202"/>
        <v>63.11</v>
      </c>
      <c r="Q3210" s="11" t="s">
        <v>8315</v>
      </c>
      <c r="R3210" t="s">
        <v>8316</v>
      </c>
      <c r="S3210" s="15">
        <f t="shared" si="203"/>
        <v>41827.605057870373</v>
      </c>
      <c r="T3210" s="15">
        <f t="shared" si="204"/>
        <v>41848.605057870373</v>
      </c>
    </row>
    <row r="3211" spans="1:21" ht="48" hidden="1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1"/>
        <v>119</v>
      </c>
      <c r="P3211">
        <f t="shared" si="202"/>
        <v>50.16</v>
      </c>
      <c r="Q3211" s="11" t="s">
        <v>8315</v>
      </c>
      <c r="R3211" t="s">
        <v>8316</v>
      </c>
      <c r="S3211" s="15">
        <f t="shared" si="203"/>
        <v>41778.637245370373</v>
      </c>
      <c r="T3211" s="15">
        <f t="shared" si="204"/>
        <v>41810.958333333336</v>
      </c>
    </row>
    <row r="3212" spans="1:21" ht="48" hidden="1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1"/>
        <v>126</v>
      </c>
      <c r="P3212">
        <f t="shared" si="202"/>
        <v>62.88</v>
      </c>
      <c r="Q3212" s="11" t="s">
        <v>8315</v>
      </c>
      <c r="R3212" t="s">
        <v>8316</v>
      </c>
      <c r="S3212" s="15">
        <f t="shared" si="203"/>
        <v>41013.936562499999</v>
      </c>
      <c r="T3212" s="15">
        <f t="shared" si="204"/>
        <v>41061.165972222225</v>
      </c>
    </row>
    <row r="3213" spans="1:21" ht="48" hidden="1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1"/>
        <v>120</v>
      </c>
      <c r="P3213">
        <f t="shared" si="202"/>
        <v>85.53</v>
      </c>
      <c r="Q3213" s="11" t="s">
        <v>8315</v>
      </c>
      <c r="R3213" t="s">
        <v>8316</v>
      </c>
      <c r="S3213" s="15">
        <f t="shared" si="203"/>
        <v>41834.586574074077</v>
      </c>
      <c r="T3213" s="15">
        <f t="shared" si="204"/>
        <v>41866.083333333336</v>
      </c>
    </row>
    <row r="3214" spans="1:21" ht="32" hidden="1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1"/>
        <v>126</v>
      </c>
      <c r="P3214">
        <f t="shared" si="202"/>
        <v>53.72</v>
      </c>
      <c r="Q3214" s="11" t="s">
        <v>8315</v>
      </c>
      <c r="R3214" t="s">
        <v>8316</v>
      </c>
      <c r="S3214" s="15">
        <f t="shared" si="203"/>
        <v>41829.795729166668</v>
      </c>
      <c r="T3214" s="15">
        <f t="shared" si="204"/>
        <v>41859.795729166668</v>
      </c>
    </row>
    <row r="3215" spans="1:21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1"/>
        <v>100</v>
      </c>
      <c r="P3215">
        <f t="shared" si="202"/>
        <v>127.81</v>
      </c>
      <c r="Q3215" s="11" t="s">
        <v>8315</v>
      </c>
      <c r="R3215" t="s">
        <v>8316</v>
      </c>
      <c r="S3215" s="15">
        <f t="shared" si="203"/>
        <v>42171.763414351852</v>
      </c>
      <c r="T3215" s="15">
        <f t="shared" si="204"/>
        <v>42211.763414351852</v>
      </c>
    </row>
    <row r="3216" spans="1:21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1"/>
        <v>102</v>
      </c>
      <c r="P3216">
        <f t="shared" si="202"/>
        <v>106.57</v>
      </c>
      <c r="Q3216" s="11" t="s">
        <v>8315</v>
      </c>
      <c r="R3216" t="s">
        <v>8316</v>
      </c>
      <c r="S3216" s="15">
        <f t="shared" si="203"/>
        <v>42337.792511574073</v>
      </c>
      <c r="T3216" s="15">
        <f t="shared" si="204"/>
        <v>42374.996527777781</v>
      </c>
    </row>
    <row r="3217" spans="1:20" ht="64" hidden="1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1"/>
        <v>100</v>
      </c>
      <c r="P3217">
        <f t="shared" si="202"/>
        <v>262.11</v>
      </c>
      <c r="Q3217" s="11" t="s">
        <v>8315</v>
      </c>
      <c r="R3217" t="s">
        <v>8316</v>
      </c>
      <c r="S3217" s="15">
        <f t="shared" si="203"/>
        <v>42219.665173611109</v>
      </c>
      <c r="T3217" s="15">
        <f t="shared" si="204"/>
        <v>42257.165972222225</v>
      </c>
    </row>
    <row r="3218" spans="1:20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1"/>
        <v>100</v>
      </c>
      <c r="P3218">
        <f t="shared" si="202"/>
        <v>57.17</v>
      </c>
      <c r="Q3218" s="11" t="s">
        <v>8315</v>
      </c>
      <c r="R3218" t="s">
        <v>8316</v>
      </c>
      <c r="S3218" s="15">
        <f t="shared" si="203"/>
        <v>42165.462627314817</v>
      </c>
      <c r="T3218" s="15">
        <f t="shared" si="204"/>
        <v>42196.604166666672</v>
      </c>
    </row>
    <row r="3219" spans="1:20" ht="32" hidden="1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1"/>
        <v>116</v>
      </c>
      <c r="P3219">
        <f t="shared" si="202"/>
        <v>50.2</v>
      </c>
      <c r="Q3219" s="11" t="s">
        <v>8315</v>
      </c>
      <c r="R3219" t="s">
        <v>8316</v>
      </c>
      <c r="S3219" s="15">
        <f t="shared" si="203"/>
        <v>42648.546111111107</v>
      </c>
      <c r="T3219" s="15">
        <f t="shared" si="204"/>
        <v>42678.546111111107</v>
      </c>
    </row>
    <row r="3220" spans="1:20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1"/>
        <v>102</v>
      </c>
      <c r="P3220">
        <f t="shared" si="202"/>
        <v>66.59</v>
      </c>
      <c r="Q3220" s="11" t="s">
        <v>8315</v>
      </c>
      <c r="R3220" t="s">
        <v>8316</v>
      </c>
      <c r="S3220" s="15">
        <f t="shared" si="203"/>
        <v>41971.002152777779</v>
      </c>
      <c r="T3220" s="15">
        <f t="shared" si="204"/>
        <v>42004</v>
      </c>
    </row>
    <row r="3221" spans="1:20" ht="32" hidden="1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1"/>
        <v>100</v>
      </c>
      <c r="P3221">
        <f t="shared" si="202"/>
        <v>168.25</v>
      </c>
      <c r="Q3221" s="11" t="s">
        <v>8315</v>
      </c>
      <c r="R3221" t="s">
        <v>8316</v>
      </c>
      <c r="S3221" s="15">
        <f t="shared" si="203"/>
        <v>42050.983182870375</v>
      </c>
      <c r="T3221" s="15">
        <f t="shared" si="204"/>
        <v>42085.941516203704</v>
      </c>
    </row>
    <row r="3222" spans="1:20" ht="32" hidden="1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1"/>
        <v>101</v>
      </c>
      <c r="P3222">
        <f t="shared" si="202"/>
        <v>256.37</v>
      </c>
      <c r="Q3222" s="11" t="s">
        <v>8315</v>
      </c>
      <c r="R3222" t="s">
        <v>8316</v>
      </c>
      <c r="S3222" s="15">
        <f t="shared" si="203"/>
        <v>42772.833379629628</v>
      </c>
      <c r="T3222" s="15">
        <f t="shared" si="204"/>
        <v>42806.875</v>
      </c>
    </row>
    <row r="3223" spans="1:20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1"/>
        <v>103</v>
      </c>
      <c r="P3223">
        <f t="shared" si="202"/>
        <v>36.61</v>
      </c>
      <c r="Q3223" s="11" t="s">
        <v>8315</v>
      </c>
      <c r="R3223" t="s">
        <v>8316</v>
      </c>
      <c r="S3223" s="15">
        <f t="shared" si="203"/>
        <v>42155.696793981479</v>
      </c>
      <c r="T3223" s="15">
        <f t="shared" si="204"/>
        <v>42190.696793981479</v>
      </c>
    </row>
    <row r="3224" spans="1:20" ht="32" hidden="1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1"/>
        <v>125</v>
      </c>
      <c r="P3224">
        <f t="shared" si="202"/>
        <v>37.14</v>
      </c>
      <c r="Q3224" s="11" t="s">
        <v>8315</v>
      </c>
      <c r="R3224" t="s">
        <v>8316</v>
      </c>
      <c r="S3224" s="15">
        <f t="shared" si="203"/>
        <v>42270.582141203704</v>
      </c>
      <c r="T3224" s="15">
        <f t="shared" si="204"/>
        <v>42301.895138888889</v>
      </c>
    </row>
    <row r="3225" spans="1:20" ht="32" hidden="1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1"/>
        <v>110</v>
      </c>
      <c r="P3225">
        <f t="shared" si="202"/>
        <v>45.88</v>
      </c>
      <c r="Q3225" s="11" t="s">
        <v>8315</v>
      </c>
      <c r="R3225" t="s">
        <v>8316</v>
      </c>
      <c r="S3225" s="15">
        <f t="shared" si="203"/>
        <v>42206.835370370376</v>
      </c>
      <c r="T3225" s="15">
        <f t="shared" si="204"/>
        <v>42236.835370370376</v>
      </c>
    </row>
    <row r="3226" spans="1:20" ht="48" hidden="1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1"/>
        <v>102</v>
      </c>
      <c r="P3226">
        <f t="shared" si="202"/>
        <v>141.71</v>
      </c>
      <c r="Q3226" s="11" t="s">
        <v>8315</v>
      </c>
      <c r="R3226" t="s">
        <v>8316</v>
      </c>
      <c r="S3226" s="15">
        <f t="shared" si="203"/>
        <v>42697.850844907407</v>
      </c>
      <c r="T3226" s="15">
        <f t="shared" si="204"/>
        <v>42745.208333333328</v>
      </c>
    </row>
    <row r="3227" spans="1:20" ht="48" hidden="1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1"/>
        <v>102</v>
      </c>
      <c r="P3227">
        <f t="shared" si="202"/>
        <v>52.49</v>
      </c>
      <c r="Q3227" s="11" t="s">
        <v>8315</v>
      </c>
      <c r="R3227" t="s">
        <v>8316</v>
      </c>
      <c r="S3227" s="15">
        <f t="shared" si="203"/>
        <v>42503.559467592597</v>
      </c>
      <c r="T3227" s="15">
        <f t="shared" si="204"/>
        <v>42524.875</v>
      </c>
    </row>
    <row r="3228" spans="1:20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1"/>
        <v>104</v>
      </c>
      <c r="P3228">
        <f t="shared" si="202"/>
        <v>59.52</v>
      </c>
      <c r="Q3228" s="11" t="s">
        <v>8315</v>
      </c>
      <c r="R3228" t="s">
        <v>8316</v>
      </c>
      <c r="S3228" s="15">
        <f t="shared" si="203"/>
        <v>42277.583472222221</v>
      </c>
      <c r="T3228" s="15">
        <f t="shared" si="204"/>
        <v>42307.583472222221</v>
      </c>
    </row>
    <row r="3229" spans="1:20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1"/>
        <v>125</v>
      </c>
      <c r="P3229">
        <f t="shared" si="202"/>
        <v>50</v>
      </c>
      <c r="Q3229" s="11" t="s">
        <v>8315</v>
      </c>
      <c r="R3229" t="s">
        <v>8316</v>
      </c>
      <c r="S3229" s="15">
        <f t="shared" si="203"/>
        <v>42722.882361111115</v>
      </c>
      <c r="T3229" s="15">
        <f t="shared" si="204"/>
        <v>42752.882361111115</v>
      </c>
    </row>
    <row r="3230" spans="1:20" ht="16" hidden="1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1"/>
        <v>102</v>
      </c>
      <c r="P3230">
        <f t="shared" si="202"/>
        <v>193.62</v>
      </c>
      <c r="Q3230" s="11" t="s">
        <v>8315</v>
      </c>
      <c r="R3230" t="s">
        <v>8316</v>
      </c>
      <c r="S3230" s="15">
        <f t="shared" si="203"/>
        <v>42323.70930555556</v>
      </c>
      <c r="T3230" s="15">
        <f t="shared" si="204"/>
        <v>42355.207638888889</v>
      </c>
    </row>
    <row r="3231" spans="1:20" ht="48" hidden="1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1"/>
        <v>108</v>
      </c>
      <c r="P3231">
        <f t="shared" si="202"/>
        <v>106.8</v>
      </c>
      <c r="Q3231" s="11" t="s">
        <v>8315</v>
      </c>
      <c r="R3231" t="s">
        <v>8316</v>
      </c>
      <c r="S3231" s="15">
        <f t="shared" si="203"/>
        <v>41933.291643518518</v>
      </c>
      <c r="T3231" s="15">
        <f t="shared" si="204"/>
        <v>41963.333310185189</v>
      </c>
    </row>
    <row r="3232" spans="1:20" ht="48" hidden="1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1"/>
        <v>110</v>
      </c>
      <c r="P3232">
        <f t="shared" si="202"/>
        <v>77.22</v>
      </c>
      <c r="Q3232" s="11" t="s">
        <v>8315</v>
      </c>
      <c r="R3232" t="s">
        <v>8316</v>
      </c>
      <c r="S3232" s="15">
        <f t="shared" si="203"/>
        <v>41898.168125000004</v>
      </c>
      <c r="T3232" s="15">
        <f t="shared" si="204"/>
        <v>41913.165972222225</v>
      </c>
    </row>
    <row r="3233" spans="1:20" ht="48" hidden="1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1"/>
        <v>161</v>
      </c>
      <c r="P3233">
        <f t="shared" si="202"/>
        <v>57.5</v>
      </c>
      <c r="Q3233" s="11" t="s">
        <v>8315</v>
      </c>
      <c r="R3233" t="s">
        <v>8316</v>
      </c>
      <c r="S3233" s="15">
        <f t="shared" si="203"/>
        <v>42446.943831018521</v>
      </c>
      <c r="T3233" s="15">
        <f t="shared" si="204"/>
        <v>42476.943831018521</v>
      </c>
    </row>
    <row r="3234" spans="1:20" ht="48" hidden="1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1"/>
        <v>131</v>
      </c>
      <c r="P3234">
        <f t="shared" si="202"/>
        <v>50.46</v>
      </c>
      <c r="Q3234" s="11" t="s">
        <v>8315</v>
      </c>
      <c r="R3234" t="s">
        <v>8316</v>
      </c>
      <c r="S3234" s="15">
        <f t="shared" si="203"/>
        <v>42463.81385416667</v>
      </c>
      <c r="T3234" s="15">
        <f t="shared" si="204"/>
        <v>42494.165972222225</v>
      </c>
    </row>
    <row r="3235" spans="1:20" ht="48" hidden="1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1"/>
        <v>119</v>
      </c>
      <c r="P3235">
        <f t="shared" si="202"/>
        <v>97.38</v>
      </c>
      <c r="Q3235" s="11" t="s">
        <v>8315</v>
      </c>
      <c r="R3235" t="s">
        <v>8316</v>
      </c>
      <c r="S3235" s="15">
        <f t="shared" si="203"/>
        <v>42766.805034722223</v>
      </c>
      <c r="T3235" s="15">
        <f t="shared" si="204"/>
        <v>42796.805034722223</v>
      </c>
    </row>
    <row r="3236" spans="1:20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1"/>
        <v>100</v>
      </c>
      <c r="P3236">
        <f t="shared" si="202"/>
        <v>34.92</v>
      </c>
      <c r="Q3236" s="11" t="s">
        <v>8315</v>
      </c>
      <c r="R3236" t="s">
        <v>8316</v>
      </c>
      <c r="S3236" s="15">
        <f t="shared" si="203"/>
        <v>42734.789444444439</v>
      </c>
      <c r="T3236" s="15">
        <f t="shared" si="204"/>
        <v>42767.979861111111</v>
      </c>
    </row>
    <row r="3237" spans="1:20" ht="48" hidden="1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1"/>
        <v>103</v>
      </c>
      <c r="P3237">
        <f t="shared" si="202"/>
        <v>85.53</v>
      </c>
      <c r="Q3237" s="11" t="s">
        <v>8315</v>
      </c>
      <c r="R3237" t="s">
        <v>8316</v>
      </c>
      <c r="S3237" s="15">
        <f t="shared" si="203"/>
        <v>42522.347812499997</v>
      </c>
      <c r="T3237" s="15">
        <f t="shared" si="204"/>
        <v>42552.347812499997</v>
      </c>
    </row>
    <row r="3238" spans="1:20" ht="48" hidden="1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1"/>
        <v>101</v>
      </c>
      <c r="P3238">
        <f t="shared" si="202"/>
        <v>182.91</v>
      </c>
      <c r="Q3238" s="11" t="s">
        <v>8315</v>
      </c>
      <c r="R3238" t="s">
        <v>8316</v>
      </c>
      <c r="S3238" s="15">
        <f t="shared" si="203"/>
        <v>42702.917048611111</v>
      </c>
      <c r="T3238" s="15">
        <f t="shared" si="204"/>
        <v>42732.917048611111</v>
      </c>
    </row>
    <row r="3239" spans="1:20" ht="32" hidden="1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1"/>
        <v>101</v>
      </c>
      <c r="P3239">
        <f t="shared" si="202"/>
        <v>131.13999999999999</v>
      </c>
      <c r="Q3239" s="11" t="s">
        <v>8315</v>
      </c>
      <c r="R3239" t="s">
        <v>8316</v>
      </c>
      <c r="S3239" s="15">
        <f t="shared" si="203"/>
        <v>42252.474351851852</v>
      </c>
      <c r="T3239" s="15">
        <f t="shared" si="204"/>
        <v>42276.165972222225</v>
      </c>
    </row>
    <row r="3240" spans="1:20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1"/>
        <v>112</v>
      </c>
      <c r="P3240">
        <f t="shared" si="202"/>
        <v>39.81</v>
      </c>
      <c r="Q3240" s="11" t="s">
        <v>8315</v>
      </c>
      <c r="R3240" t="s">
        <v>8316</v>
      </c>
      <c r="S3240" s="15">
        <f t="shared" si="203"/>
        <v>42156.510393518518</v>
      </c>
      <c r="T3240" s="15">
        <f t="shared" si="204"/>
        <v>42186.510393518518</v>
      </c>
    </row>
    <row r="3241" spans="1:20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1"/>
        <v>106</v>
      </c>
      <c r="P3241">
        <f t="shared" si="202"/>
        <v>59.7</v>
      </c>
      <c r="Q3241" s="11" t="s">
        <v>8315</v>
      </c>
      <c r="R3241" t="s">
        <v>8316</v>
      </c>
      <c r="S3241" s="15">
        <f t="shared" si="203"/>
        <v>42278.089039351849</v>
      </c>
      <c r="T3241" s="15">
        <f t="shared" si="204"/>
        <v>42302.999305555553</v>
      </c>
    </row>
    <row r="3242" spans="1:20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1"/>
        <v>101</v>
      </c>
      <c r="P3242">
        <f t="shared" si="202"/>
        <v>88.74</v>
      </c>
      <c r="Q3242" s="11" t="s">
        <v>8315</v>
      </c>
      <c r="R3242" t="s">
        <v>8316</v>
      </c>
      <c r="S3242" s="15">
        <f t="shared" si="203"/>
        <v>42754.693842592591</v>
      </c>
      <c r="T3242" s="15">
        <f t="shared" si="204"/>
        <v>42782.958333333328</v>
      </c>
    </row>
    <row r="3243" spans="1:20" ht="64" hidden="1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1"/>
        <v>115</v>
      </c>
      <c r="P3243">
        <f t="shared" si="202"/>
        <v>58.69</v>
      </c>
      <c r="Q3243" s="11" t="s">
        <v>8315</v>
      </c>
      <c r="R3243" t="s">
        <v>8316</v>
      </c>
      <c r="S3243" s="15">
        <f t="shared" si="203"/>
        <v>41893.324884259258</v>
      </c>
      <c r="T3243" s="15">
        <f t="shared" si="204"/>
        <v>41926.290972222225</v>
      </c>
    </row>
    <row r="3244" spans="1:20" ht="32" hidden="1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1"/>
        <v>127</v>
      </c>
      <c r="P3244">
        <f t="shared" si="202"/>
        <v>69.569999999999993</v>
      </c>
      <c r="Q3244" s="11" t="s">
        <v>8315</v>
      </c>
      <c r="R3244" t="s">
        <v>8316</v>
      </c>
      <c r="S3244" s="15">
        <f t="shared" si="203"/>
        <v>41871.755694444444</v>
      </c>
      <c r="T3244" s="15">
        <f t="shared" si="204"/>
        <v>41901.755694444444</v>
      </c>
    </row>
    <row r="3245" spans="1:20" ht="48" hidden="1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1"/>
        <v>103</v>
      </c>
      <c r="P3245">
        <f t="shared" si="202"/>
        <v>115.87</v>
      </c>
      <c r="Q3245" s="11" t="s">
        <v>8315</v>
      </c>
      <c r="R3245" t="s">
        <v>8316</v>
      </c>
      <c r="S3245" s="15">
        <f t="shared" si="203"/>
        <v>42262.096782407403</v>
      </c>
      <c r="T3245" s="15">
        <f t="shared" si="204"/>
        <v>42286</v>
      </c>
    </row>
    <row r="3246" spans="1:20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1"/>
        <v>103</v>
      </c>
      <c r="P3246">
        <f t="shared" si="202"/>
        <v>23.87</v>
      </c>
      <c r="Q3246" s="11" t="s">
        <v>8315</v>
      </c>
      <c r="R3246" t="s">
        <v>8316</v>
      </c>
      <c r="S3246" s="15">
        <f t="shared" si="203"/>
        <v>42675.694236111114</v>
      </c>
      <c r="T3246" s="15">
        <f t="shared" si="204"/>
        <v>42705.735902777778</v>
      </c>
    </row>
    <row r="3247" spans="1:20" ht="48" hidden="1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1"/>
        <v>104</v>
      </c>
      <c r="P3247">
        <f t="shared" si="202"/>
        <v>81.13</v>
      </c>
      <c r="Q3247" s="11" t="s">
        <v>8315</v>
      </c>
      <c r="R3247" t="s">
        <v>8316</v>
      </c>
      <c r="S3247" s="15">
        <f t="shared" si="203"/>
        <v>42135.60020833333</v>
      </c>
      <c r="T3247" s="15">
        <f t="shared" si="204"/>
        <v>42167.083333333328</v>
      </c>
    </row>
    <row r="3248" spans="1:20" ht="48" hidden="1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1"/>
        <v>111</v>
      </c>
      <c r="P3248">
        <f t="shared" si="202"/>
        <v>57.63</v>
      </c>
      <c r="Q3248" s="11" t="s">
        <v>8315</v>
      </c>
      <c r="R3248" t="s">
        <v>8316</v>
      </c>
      <c r="S3248" s="15">
        <f t="shared" si="203"/>
        <v>42230.472222222219</v>
      </c>
      <c r="T3248" s="15">
        <f t="shared" si="204"/>
        <v>42259.165972222225</v>
      </c>
    </row>
    <row r="3249" spans="1:20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1"/>
        <v>106</v>
      </c>
      <c r="P3249">
        <f t="shared" si="202"/>
        <v>46.43</v>
      </c>
      <c r="Q3249" s="11" t="s">
        <v>8315</v>
      </c>
      <c r="R3249" t="s">
        <v>8316</v>
      </c>
      <c r="S3249" s="15">
        <f t="shared" si="203"/>
        <v>42167.434166666666</v>
      </c>
      <c r="T3249" s="15">
        <f t="shared" si="204"/>
        <v>42197.434166666666</v>
      </c>
    </row>
    <row r="3250" spans="1:20" ht="32" hidden="1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1"/>
        <v>101</v>
      </c>
      <c r="P3250">
        <f t="shared" si="202"/>
        <v>60.48</v>
      </c>
      <c r="Q3250" s="11" t="s">
        <v>8315</v>
      </c>
      <c r="R3250" t="s">
        <v>8316</v>
      </c>
      <c r="S3250" s="15">
        <f t="shared" si="203"/>
        <v>42068.888391203705</v>
      </c>
      <c r="T3250" s="15">
        <f t="shared" si="204"/>
        <v>42098.846724537041</v>
      </c>
    </row>
    <row r="3251" spans="1:20" ht="48" hidden="1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1"/>
        <v>105</v>
      </c>
      <c r="P3251">
        <f t="shared" si="202"/>
        <v>65.58</v>
      </c>
      <c r="Q3251" s="11" t="s">
        <v>8315</v>
      </c>
      <c r="R3251" t="s">
        <v>8316</v>
      </c>
      <c r="S3251" s="15">
        <f t="shared" si="203"/>
        <v>42145.746689814812</v>
      </c>
      <c r="T3251" s="15">
        <f t="shared" si="204"/>
        <v>42175.746689814812</v>
      </c>
    </row>
    <row r="3252" spans="1:20" ht="48" hidden="1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1"/>
        <v>102</v>
      </c>
      <c r="P3252">
        <f t="shared" si="202"/>
        <v>119.19</v>
      </c>
      <c r="Q3252" s="11" t="s">
        <v>8315</v>
      </c>
      <c r="R3252" t="s">
        <v>8316</v>
      </c>
      <c r="S3252" s="15">
        <f t="shared" si="203"/>
        <v>41918.742175925923</v>
      </c>
      <c r="T3252" s="15">
        <f t="shared" si="204"/>
        <v>41948.783842592595</v>
      </c>
    </row>
    <row r="3253" spans="1:20" ht="48" hidden="1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1"/>
        <v>111</v>
      </c>
      <c r="P3253">
        <f t="shared" si="202"/>
        <v>83.05</v>
      </c>
      <c r="Q3253" s="11" t="s">
        <v>8315</v>
      </c>
      <c r="R3253" t="s">
        <v>8316</v>
      </c>
      <c r="S3253" s="15">
        <f t="shared" si="203"/>
        <v>42146.731087962966</v>
      </c>
      <c r="T3253" s="15">
        <f t="shared" si="204"/>
        <v>42176.731087962966</v>
      </c>
    </row>
    <row r="3254" spans="1:20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1"/>
        <v>128</v>
      </c>
      <c r="P3254">
        <f t="shared" si="202"/>
        <v>57.52</v>
      </c>
      <c r="Q3254" s="11" t="s">
        <v>8315</v>
      </c>
      <c r="R3254" t="s">
        <v>8316</v>
      </c>
      <c r="S3254" s="15">
        <f t="shared" si="203"/>
        <v>42590.472685185188</v>
      </c>
      <c r="T3254" s="15">
        <f t="shared" si="204"/>
        <v>42620.472685185188</v>
      </c>
    </row>
    <row r="3255" spans="1:20" ht="48" hidden="1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1"/>
        <v>102</v>
      </c>
      <c r="P3255">
        <f t="shared" si="202"/>
        <v>177.09</v>
      </c>
      <c r="Q3255" s="11" t="s">
        <v>8315</v>
      </c>
      <c r="R3255" t="s">
        <v>8316</v>
      </c>
      <c r="S3255" s="15">
        <f t="shared" si="203"/>
        <v>42602.576712962968</v>
      </c>
      <c r="T3255" s="15">
        <f t="shared" si="204"/>
        <v>42621.15625</v>
      </c>
    </row>
    <row r="3256" spans="1:20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1"/>
        <v>101</v>
      </c>
      <c r="P3256">
        <f t="shared" si="202"/>
        <v>70.77</v>
      </c>
      <c r="Q3256" s="11" t="s">
        <v>8315</v>
      </c>
      <c r="R3256" t="s">
        <v>8316</v>
      </c>
      <c r="S3256" s="15">
        <f t="shared" si="203"/>
        <v>42059.085752314815</v>
      </c>
      <c r="T3256" s="15">
        <f t="shared" si="204"/>
        <v>42089.044085648144</v>
      </c>
    </row>
    <row r="3257" spans="1:20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1"/>
        <v>175</v>
      </c>
      <c r="P3257">
        <f t="shared" si="202"/>
        <v>29.17</v>
      </c>
      <c r="Q3257" s="11" t="s">
        <v>8315</v>
      </c>
      <c r="R3257" t="s">
        <v>8316</v>
      </c>
      <c r="S3257" s="15">
        <f t="shared" si="203"/>
        <v>41889.768229166664</v>
      </c>
      <c r="T3257" s="15">
        <f t="shared" si="204"/>
        <v>41919.768229166664</v>
      </c>
    </row>
    <row r="3258" spans="1:20" ht="48" hidden="1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1"/>
        <v>128</v>
      </c>
      <c r="P3258">
        <f t="shared" si="202"/>
        <v>72.760000000000005</v>
      </c>
      <c r="Q3258" s="11" t="s">
        <v>8315</v>
      </c>
      <c r="R3258" t="s">
        <v>8316</v>
      </c>
      <c r="S3258" s="15">
        <f t="shared" si="203"/>
        <v>42144.573807870373</v>
      </c>
      <c r="T3258" s="15">
        <f t="shared" si="204"/>
        <v>42166.165972222225</v>
      </c>
    </row>
    <row r="3259" spans="1:20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1"/>
        <v>106</v>
      </c>
      <c r="P3259">
        <f t="shared" si="202"/>
        <v>51.85</v>
      </c>
      <c r="Q3259" s="11" t="s">
        <v>8315</v>
      </c>
      <c r="R3259" t="s">
        <v>8316</v>
      </c>
      <c r="S3259" s="15">
        <f t="shared" si="203"/>
        <v>42758.559629629628</v>
      </c>
      <c r="T3259" s="15">
        <f t="shared" si="204"/>
        <v>42788.559629629628</v>
      </c>
    </row>
    <row r="3260" spans="1:20" ht="32" hidden="1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1"/>
        <v>105</v>
      </c>
      <c r="P3260">
        <f t="shared" si="202"/>
        <v>98.2</v>
      </c>
      <c r="Q3260" s="11" t="s">
        <v>8315</v>
      </c>
      <c r="R3260" t="s">
        <v>8316</v>
      </c>
      <c r="S3260" s="15">
        <f t="shared" si="203"/>
        <v>41982.887280092589</v>
      </c>
      <c r="T3260" s="15">
        <f t="shared" si="204"/>
        <v>42012.887280092589</v>
      </c>
    </row>
    <row r="3261" spans="1:20" ht="48" hidden="1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1"/>
        <v>106</v>
      </c>
      <c r="P3261">
        <f t="shared" si="202"/>
        <v>251.74</v>
      </c>
      <c r="Q3261" s="11" t="s">
        <v>8315</v>
      </c>
      <c r="R3261" t="s">
        <v>8316</v>
      </c>
      <c r="S3261" s="15">
        <f t="shared" si="203"/>
        <v>42614.760937500003</v>
      </c>
      <c r="T3261" s="15">
        <f t="shared" si="204"/>
        <v>42644.165972222225</v>
      </c>
    </row>
    <row r="3262" spans="1:20" ht="48" hidden="1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1"/>
        <v>109</v>
      </c>
      <c r="P3262">
        <f t="shared" si="202"/>
        <v>74.819999999999993</v>
      </c>
      <c r="Q3262" s="11" t="s">
        <v>8315</v>
      </c>
      <c r="R3262" t="s">
        <v>8316</v>
      </c>
      <c r="S3262" s="15">
        <f t="shared" si="203"/>
        <v>42303.672662037032</v>
      </c>
      <c r="T3262" s="15">
        <f t="shared" si="204"/>
        <v>42338.714328703703</v>
      </c>
    </row>
    <row r="3263" spans="1:20" ht="48" hidden="1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1"/>
        <v>100</v>
      </c>
      <c r="P3263">
        <f t="shared" si="202"/>
        <v>67.650000000000006</v>
      </c>
      <c r="Q3263" s="11" t="s">
        <v>8315</v>
      </c>
      <c r="R3263" t="s">
        <v>8316</v>
      </c>
      <c r="S3263" s="15">
        <f t="shared" si="203"/>
        <v>42171.725416666668</v>
      </c>
      <c r="T3263" s="15">
        <f t="shared" si="204"/>
        <v>42201.725416666668</v>
      </c>
    </row>
    <row r="3264" spans="1:20" ht="32" hidden="1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1"/>
        <v>103</v>
      </c>
      <c r="P3264">
        <f t="shared" si="202"/>
        <v>93.81</v>
      </c>
      <c r="Q3264" s="11" t="s">
        <v>8315</v>
      </c>
      <c r="R3264" t="s">
        <v>8316</v>
      </c>
      <c r="S3264" s="15">
        <f t="shared" si="203"/>
        <v>41964.315532407403</v>
      </c>
      <c r="T3264" s="15">
        <f t="shared" si="204"/>
        <v>41995.166666666672</v>
      </c>
    </row>
    <row r="3265" spans="1:20" ht="32" hidden="1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1"/>
        <v>112</v>
      </c>
      <c r="P3265">
        <f t="shared" si="202"/>
        <v>41.24</v>
      </c>
      <c r="Q3265" s="11" t="s">
        <v>8315</v>
      </c>
      <c r="R3265" t="s">
        <v>8316</v>
      </c>
      <c r="S3265" s="15">
        <f t="shared" si="203"/>
        <v>42284.516064814816</v>
      </c>
      <c r="T3265" s="15">
        <f t="shared" si="204"/>
        <v>42307.875</v>
      </c>
    </row>
    <row r="3266" spans="1:20" ht="32" hidden="1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5">ROUND(E3266/D3266*100,0)</f>
        <v>103</v>
      </c>
      <c r="P3266">
        <f t="shared" si="202"/>
        <v>52.55</v>
      </c>
      <c r="Q3266" s="11" t="s">
        <v>8315</v>
      </c>
      <c r="R3266" t="s">
        <v>8316</v>
      </c>
      <c r="S3266" s="15">
        <f t="shared" si="203"/>
        <v>42016.800208333334</v>
      </c>
      <c r="T3266" s="15">
        <f t="shared" si="204"/>
        <v>42032.916666666672</v>
      </c>
    </row>
    <row r="3267" spans="1:20" ht="48" hidden="1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5"/>
        <v>164</v>
      </c>
      <c r="P3267">
        <f t="shared" ref="P3267:P3330" si="206">IFERROR(ROUND(E3267/L3267,2),0)</f>
        <v>70.290000000000006</v>
      </c>
      <c r="Q3267" s="11" t="s">
        <v>8315</v>
      </c>
      <c r="R3267" t="s">
        <v>8316</v>
      </c>
      <c r="S3267" s="15">
        <f t="shared" ref="S3267:S3330" si="207">(((J3267/60)/60)/24)+DATE(1970,1,1)</f>
        <v>42311.711979166663</v>
      </c>
      <c r="T3267" s="15">
        <f t="shared" ref="T3267:T3330" si="208">(((I3267/60)/60)/24)+DATE(1970,1,1)</f>
        <v>42341.708333333328</v>
      </c>
    </row>
    <row r="3268" spans="1:20" ht="48" hidden="1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5"/>
        <v>131</v>
      </c>
      <c r="P3268">
        <f t="shared" si="206"/>
        <v>48.33</v>
      </c>
      <c r="Q3268" s="11" t="s">
        <v>8315</v>
      </c>
      <c r="R3268" t="s">
        <v>8316</v>
      </c>
      <c r="S3268" s="15">
        <f t="shared" si="207"/>
        <v>42136.536134259266</v>
      </c>
      <c r="T3268" s="15">
        <f t="shared" si="208"/>
        <v>42167.875</v>
      </c>
    </row>
    <row r="3269" spans="1:20" ht="48" hidden="1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5"/>
        <v>102</v>
      </c>
      <c r="P3269">
        <f t="shared" si="206"/>
        <v>53.18</v>
      </c>
      <c r="Q3269" s="11" t="s">
        <v>8315</v>
      </c>
      <c r="R3269" t="s">
        <v>8316</v>
      </c>
      <c r="S3269" s="15">
        <f t="shared" si="207"/>
        <v>42172.757638888885</v>
      </c>
      <c r="T3269" s="15">
        <f t="shared" si="208"/>
        <v>42202.757638888885</v>
      </c>
    </row>
    <row r="3270" spans="1:20" ht="48" hidden="1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5"/>
        <v>128</v>
      </c>
      <c r="P3270">
        <f t="shared" si="206"/>
        <v>60.95</v>
      </c>
      <c r="Q3270" s="11" t="s">
        <v>8315</v>
      </c>
      <c r="R3270" t="s">
        <v>8316</v>
      </c>
      <c r="S3270" s="15">
        <f t="shared" si="207"/>
        <v>42590.90425925926</v>
      </c>
      <c r="T3270" s="15">
        <f t="shared" si="208"/>
        <v>42606.90425925926</v>
      </c>
    </row>
    <row r="3271" spans="1:20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5"/>
        <v>102</v>
      </c>
      <c r="P3271">
        <f t="shared" si="206"/>
        <v>116</v>
      </c>
      <c r="Q3271" s="11" t="s">
        <v>8315</v>
      </c>
      <c r="R3271" t="s">
        <v>8316</v>
      </c>
      <c r="S3271" s="15">
        <f t="shared" si="207"/>
        <v>42137.395798611105</v>
      </c>
      <c r="T3271" s="15">
        <f t="shared" si="208"/>
        <v>42171.458333333328</v>
      </c>
    </row>
    <row r="3272" spans="1:20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5"/>
        <v>102</v>
      </c>
      <c r="P3272">
        <f t="shared" si="206"/>
        <v>61</v>
      </c>
      <c r="Q3272" s="11" t="s">
        <v>8315</v>
      </c>
      <c r="R3272" t="s">
        <v>8316</v>
      </c>
      <c r="S3272" s="15">
        <f t="shared" si="207"/>
        <v>42167.533159722225</v>
      </c>
      <c r="T3272" s="15">
        <f t="shared" si="208"/>
        <v>42197.533159722225</v>
      </c>
    </row>
    <row r="3273" spans="1:20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5"/>
        <v>130</v>
      </c>
      <c r="P3273">
        <f t="shared" si="206"/>
        <v>38.24</v>
      </c>
      <c r="Q3273" s="11" t="s">
        <v>8315</v>
      </c>
      <c r="R3273" t="s">
        <v>8316</v>
      </c>
      <c r="S3273" s="15">
        <f t="shared" si="207"/>
        <v>41915.437210648146</v>
      </c>
      <c r="T3273" s="15">
        <f t="shared" si="208"/>
        <v>41945.478877314818</v>
      </c>
    </row>
    <row r="3274" spans="1:20" ht="48" hidden="1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5"/>
        <v>154</v>
      </c>
      <c r="P3274">
        <f t="shared" si="206"/>
        <v>106.5</v>
      </c>
      <c r="Q3274" s="11" t="s">
        <v>8315</v>
      </c>
      <c r="R3274" t="s">
        <v>8316</v>
      </c>
      <c r="S3274" s="15">
        <f t="shared" si="207"/>
        <v>42284.500104166669</v>
      </c>
      <c r="T3274" s="15">
        <f t="shared" si="208"/>
        <v>42314.541770833333</v>
      </c>
    </row>
    <row r="3275" spans="1:20" ht="48" hidden="1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5"/>
        <v>107</v>
      </c>
      <c r="P3275">
        <f t="shared" si="206"/>
        <v>204.57</v>
      </c>
      <c r="Q3275" s="11" t="s">
        <v>8315</v>
      </c>
      <c r="R3275" t="s">
        <v>8316</v>
      </c>
      <c r="S3275" s="15">
        <f t="shared" si="207"/>
        <v>42611.801412037035</v>
      </c>
      <c r="T3275" s="15">
        <f t="shared" si="208"/>
        <v>42627.791666666672</v>
      </c>
    </row>
    <row r="3276" spans="1:20" ht="48" hidden="1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5"/>
        <v>101</v>
      </c>
      <c r="P3276">
        <f t="shared" si="206"/>
        <v>54.91</v>
      </c>
      <c r="Q3276" s="11" t="s">
        <v>8315</v>
      </c>
      <c r="R3276" t="s">
        <v>8316</v>
      </c>
      <c r="S3276" s="15">
        <f t="shared" si="207"/>
        <v>42400.704537037032</v>
      </c>
      <c r="T3276" s="15">
        <f t="shared" si="208"/>
        <v>42444.875</v>
      </c>
    </row>
    <row r="3277" spans="1:20" ht="48" hidden="1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5"/>
        <v>100</v>
      </c>
      <c r="P3277">
        <f t="shared" si="206"/>
        <v>150.41999999999999</v>
      </c>
      <c r="Q3277" s="11" t="s">
        <v>8315</v>
      </c>
      <c r="R3277" t="s">
        <v>8316</v>
      </c>
      <c r="S3277" s="15">
        <f t="shared" si="207"/>
        <v>42017.88045138889</v>
      </c>
      <c r="T3277" s="15">
        <f t="shared" si="208"/>
        <v>42044.1875</v>
      </c>
    </row>
    <row r="3278" spans="1:20" ht="48" hidden="1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5"/>
        <v>117</v>
      </c>
      <c r="P3278">
        <f t="shared" si="206"/>
        <v>52.58</v>
      </c>
      <c r="Q3278" s="11" t="s">
        <v>8315</v>
      </c>
      <c r="R3278" t="s">
        <v>8316</v>
      </c>
      <c r="S3278" s="15">
        <f t="shared" si="207"/>
        <v>42426.949988425928</v>
      </c>
      <c r="T3278" s="15">
        <f t="shared" si="208"/>
        <v>42461.165972222225</v>
      </c>
    </row>
    <row r="3279" spans="1:20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5"/>
        <v>109</v>
      </c>
      <c r="P3279">
        <f t="shared" si="206"/>
        <v>54.3</v>
      </c>
      <c r="Q3279" s="11" t="s">
        <v>8315</v>
      </c>
      <c r="R3279" t="s">
        <v>8316</v>
      </c>
      <c r="S3279" s="15">
        <f t="shared" si="207"/>
        <v>41931.682939814818</v>
      </c>
      <c r="T3279" s="15">
        <f t="shared" si="208"/>
        <v>41961.724606481483</v>
      </c>
    </row>
    <row r="3280" spans="1:20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5"/>
        <v>103</v>
      </c>
      <c r="P3280">
        <f t="shared" si="206"/>
        <v>76.03</v>
      </c>
      <c r="Q3280" s="11" t="s">
        <v>8315</v>
      </c>
      <c r="R3280" t="s">
        <v>8316</v>
      </c>
      <c r="S3280" s="15">
        <f t="shared" si="207"/>
        <v>42124.848414351851</v>
      </c>
      <c r="T3280" s="15">
        <f t="shared" si="208"/>
        <v>42154.848414351851</v>
      </c>
    </row>
    <row r="3281" spans="1:20" ht="48" hidden="1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5"/>
        <v>114</v>
      </c>
      <c r="P3281">
        <f t="shared" si="206"/>
        <v>105.21</v>
      </c>
      <c r="Q3281" s="11" t="s">
        <v>8315</v>
      </c>
      <c r="R3281" t="s">
        <v>8316</v>
      </c>
      <c r="S3281" s="15">
        <f t="shared" si="207"/>
        <v>42431.102534722217</v>
      </c>
      <c r="T3281" s="15">
        <f t="shared" si="208"/>
        <v>42461.06086805556</v>
      </c>
    </row>
    <row r="3282" spans="1:20" ht="48" hidden="1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5"/>
        <v>103</v>
      </c>
      <c r="P3282">
        <f t="shared" si="206"/>
        <v>68.67</v>
      </c>
      <c r="Q3282" s="11" t="s">
        <v>8315</v>
      </c>
      <c r="R3282" t="s">
        <v>8316</v>
      </c>
      <c r="S3282" s="15">
        <f t="shared" si="207"/>
        <v>42121.756921296299</v>
      </c>
      <c r="T3282" s="15">
        <f t="shared" si="208"/>
        <v>42156.208333333328</v>
      </c>
    </row>
    <row r="3283" spans="1:20" ht="32" hidden="1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5"/>
        <v>122</v>
      </c>
      <c r="P3283">
        <f t="shared" si="206"/>
        <v>129.36000000000001</v>
      </c>
      <c r="Q3283" s="11" t="s">
        <v>8315</v>
      </c>
      <c r="R3283" t="s">
        <v>8316</v>
      </c>
      <c r="S3283" s="15">
        <f t="shared" si="207"/>
        <v>42219.019733796296</v>
      </c>
      <c r="T3283" s="15">
        <f t="shared" si="208"/>
        <v>42249.019733796296</v>
      </c>
    </row>
    <row r="3284" spans="1:20" ht="48" hidden="1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5"/>
        <v>103</v>
      </c>
      <c r="P3284">
        <f t="shared" si="206"/>
        <v>134.26</v>
      </c>
      <c r="Q3284" s="11" t="s">
        <v>8315</v>
      </c>
      <c r="R3284" t="s">
        <v>8316</v>
      </c>
      <c r="S3284" s="15">
        <f t="shared" si="207"/>
        <v>42445.19430555556</v>
      </c>
      <c r="T3284" s="15">
        <f t="shared" si="208"/>
        <v>42489.19430555556</v>
      </c>
    </row>
    <row r="3285" spans="1:20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5"/>
        <v>105</v>
      </c>
      <c r="P3285">
        <f t="shared" si="206"/>
        <v>17.829999999999998</v>
      </c>
      <c r="Q3285" s="11" t="s">
        <v>8315</v>
      </c>
      <c r="R3285" t="s">
        <v>8316</v>
      </c>
      <c r="S3285" s="15">
        <f t="shared" si="207"/>
        <v>42379.74418981481</v>
      </c>
      <c r="T3285" s="15">
        <f t="shared" si="208"/>
        <v>42410.875</v>
      </c>
    </row>
    <row r="3286" spans="1:20" ht="48" hidden="1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5"/>
        <v>102</v>
      </c>
      <c r="P3286">
        <f t="shared" si="206"/>
        <v>203.2</v>
      </c>
      <c r="Q3286" s="11" t="s">
        <v>8315</v>
      </c>
      <c r="R3286" t="s">
        <v>8316</v>
      </c>
      <c r="S3286" s="15">
        <f t="shared" si="207"/>
        <v>42380.884872685187</v>
      </c>
      <c r="T3286" s="15">
        <f t="shared" si="208"/>
        <v>42398.249305555553</v>
      </c>
    </row>
    <row r="3287" spans="1:20" ht="16" hidden="1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5"/>
        <v>112</v>
      </c>
      <c r="P3287">
        <f t="shared" si="206"/>
        <v>69.19</v>
      </c>
      <c r="Q3287" s="11" t="s">
        <v>8315</v>
      </c>
      <c r="R3287" t="s">
        <v>8316</v>
      </c>
      <c r="S3287" s="15">
        <f t="shared" si="207"/>
        <v>42762.942430555559</v>
      </c>
      <c r="T3287" s="15">
        <f t="shared" si="208"/>
        <v>42794.208333333328</v>
      </c>
    </row>
    <row r="3288" spans="1:20" ht="48" hidden="1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5"/>
        <v>102</v>
      </c>
      <c r="P3288">
        <f t="shared" si="206"/>
        <v>125.12</v>
      </c>
      <c r="Q3288" s="11" t="s">
        <v>8315</v>
      </c>
      <c r="R3288" t="s">
        <v>8316</v>
      </c>
      <c r="S3288" s="15">
        <f t="shared" si="207"/>
        <v>42567.840069444443</v>
      </c>
      <c r="T3288" s="15">
        <f t="shared" si="208"/>
        <v>42597.840069444443</v>
      </c>
    </row>
    <row r="3289" spans="1:20" ht="32" hidden="1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5"/>
        <v>100</v>
      </c>
      <c r="P3289">
        <f t="shared" si="206"/>
        <v>73.53</v>
      </c>
      <c r="Q3289" s="11" t="s">
        <v>8315</v>
      </c>
      <c r="R3289" t="s">
        <v>8316</v>
      </c>
      <c r="S3289" s="15">
        <f t="shared" si="207"/>
        <v>42311.750324074077</v>
      </c>
      <c r="T3289" s="15">
        <f t="shared" si="208"/>
        <v>42336.750324074077</v>
      </c>
    </row>
    <row r="3290" spans="1:20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5"/>
        <v>100</v>
      </c>
      <c r="P3290">
        <f t="shared" si="206"/>
        <v>48.44</v>
      </c>
      <c r="Q3290" s="11" t="s">
        <v>8315</v>
      </c>
      <c r="R3290" t="s">
        <v>8316</v>
      </c>
      <c r="S3290" s="15">
        <f t="shared" si="207"/>
        <v>42505.774479166663</v>
      </c>
      <c r="T3290" s="15">
        <f t="shared" si="208"/>
        <v>42541.958333333328</v>
      </c>
    </row>
    <row r="3291" spans="1:20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5"/>
        <v>133</v>
      </c>
      <c r="P3291">
        <f t="shared" si="206"/>
        <v>26.61</v>
      </c>
      <c r="Q3291" s="11" t="s">
        <v>8315</v>
      </c>
      <c r="R3291" t="s">
        <v>8316</v>
      </c>
      <c r="S3291" s="15">
        <f t="shared" si="207"/>
        <v>42758.368078703701</v>
      </c>
      <c r="T3291" s="15">
        <f t="shared" si="208"/>
        <v>42786.368078703701</v>
      </c>
    </row>
    <row r="3292" spans="1:20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5"/>
        <v>121</v>
      </c>
      <c r="P3292">
        <f t="shared" si="206"/>
        <v>33.67</v>
      </c>
      <c r="Q3292" s="11" t="s">
        <v>8315</v>
      </c>
      <c r="R3292" t="s">
        <v>8316</v>
      </c>
      <c r="S3292" s="15">
        <f t="shared" si="207"/>
        <v>42775.51494212963</v>
      </c>
      <c r="T3292" s="15">
        <f t="shared" si="208"/>
        <v>42805.51494212963</v>
      </c>
    </row>
    <row r="3293" spans="1:20" ht="48" hidden="1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5"/>
        <v>114</v>
      </c>
      <c r="P3293">
        <f t="shared" si="206"/>
        <v>40.71</v>
      </c>
      <c r="Q3293" s="11" t="s">
        <v>8315</v>
      </c>
      <c r="R3293" t="s">
        <v>8316</v>
      </c>
      <c r="S3293" s="15">
        <f t="shared" si="207"/>
        <v>42232.702546296292</v>
      </c>
      <c r="T3293" s="15">
        <f t="shared" si="208"/>
        <v>42264.165972222225</v>
      </c>
    </row>
    <row r="3294" spans="1:20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5"/>
        <v>286</v>
      </c>
      <c r="P3294">
        <f t="shared" si="206"/>
        <v>19.27</v>
      </c>
      <c r="Q3294" s="11" t="s">
        <v>8315</v>
      </c>
      <c r="R3294" t="s">
        <v>8316</v>
      </c>
      <c r="S3294" s="15">
        <f t="shared" si="207"/>
        <v>42282.770231481481</v>
      </c>
      <c r="T3294" s="15">
        <f t="shared" si="208"/>
        <v>42342.811898148153</v>
      </c>
    </row>
    <row r="3295" spans="1:20" ht="48" hidden="1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5"/>
        <v>170</v>
      </c>
      <c r="P3295">
        <f t="shared" si="206"/>
        <v>84.29</v>
      </c>
      <c r="Q3295" s="11" t="s">
        <v>8315</v>
      </c>
      <c r="R3295" t="s">
        <v>8316</v>
      </c>
      <c r="S3295" s="15">
        <f t="shared" si="207"/>
        <v>42768.425370370373</v>
      </c>
      <c r="T3295" s="15">
        <f t="shared" si="208"/>
        <v>42798.425370370373</v>
      </c>
    </row>
    <row r="3296" spans="1:20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5"/>
        <v>118</v>
      </c>
      <c r="P3296">
        <f t="shared" si="206"/>
        <v>29.58</v>
      </c>
      <c r="Q3296" s="11" t="s">
        <v>8315</v>
      </c>
      <c r="R3296" t="s">
        <v>8316</v>
      </c>
      <c r="S3296" s="15">
        <f t="shared" si="207"/>
        <v>42141.541134259256</v>
      </c>
      <c r="T3296" s="15">
        <f t="shared" si="208"/>
        <v>42171.541134259256</v>
      </c>
    </row>
    <row r="3297" spans="1:20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5"/>
        <v>103</v>
      </c>
      <c r="P3297">
        <f t="shared" si="206"/>
        <v>26.67</v>
      </c>
      <c r="Q3297" s="11" t="s">
        <v>8315</v>
      </c>
      <c r="R3297" t="s">
        <v>8316</v>
      </c>
      <c r="S3297" s="15">
        <f t="shared" si="207"/>
        <v>42609.442465277782</v>
      </c>
      <c r="T3297" s="15">
        <f t="shared" si="208"/>
        <v>42639.442465277782</v>
      </c>
    </row>
    <row r="3298" spans="1:20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5"/>
        <v>144</v>
      </c>
      <c r="P3298">
        <f t="shared" si="206"/>
        <v>45.98</v>
      </c>
      <c r="Q3298" s="11" t="s">
        <v>8315</v>
      </c>
      <c r="R3298" t="s">
        <v>8316</v>
      </c>
      <c r="S3298" s="15">
        <f t="shared" si="207"/>
        <v>42309.756620370375</v>
      </c>
      <c r="T3298" s="15">
        <f t="shared" si="208"/>
        <v>42330.916666666672</v>
      </c>
    </row>
    <row r="3299" spans="1:20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5"/>
        <v>100</v>
      </c>
      <c r="P3299">
        <f t="shared" si="206"/>
        <v>125.09</v>
      </c>
      <c r="Q3299" s="11" t="s">
        <v>8315</v>
      </c>
      <c r="R3299" t="s">
        <v>8316</v>
      </c>
      <c r="S3299" s="15">
        <f t="shared" si="207"/>
        <v>42193.771481481483</v>
      </c>
      <c r="T3299" s="15">
        <f t="shared" si="208"/>
        <v>42212.957638888889</v>
      </c>
    </row>
    <row r="3300" spans="1:20" ht="48" hidden="1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5"/>
        <v>102</v>
      </c>
      <c r="P3300">
        <f t="shared" si="206"/>
        <v>141.29</v>
      </c>
      <c r="Q3300" s="11" t="s">
        <v>8315</v>
      </c>
      <c r="R3300" t="s">
        <v>8316</v>
      </c>
      <c r="S3300" s="15">
        <f t="shared" si="207"/>
        <v>42239.957962962959</v>
      </c>
      <c r="T3300" s="15">
        <f t="shared" si="208"/>
        <v>42260</v>
      </c>
    </row>
    <row r="3301" spans="1:20" ht="48" hidden="1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5"/>
        <v>116</v>
      </c>
      <c r="P3301">
        <f t="shared" si="206"/>
        <v>55.33</v>
      </c>
      <c r="Q3301" s="11" t="s">
        <v>8315</v>
      </c>
      <c r="R3301" t="s">
        <v>8316</v>
      </c>
      <c r="S3301" s="15">
        <f t="shared" si="207"/>
        <v>42261.917395833334</v>
      </c>
      <c r="T3301" s="15">
        <f t="shared" si="208"/>
        <v>42291.917395833334</v>
      </c>
    </row>
    <row r="3302" spans="1:20" ht="48" hidden="1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5"/>
        <v>136</v>
      </c>
      <c r="P3302">
        <f t="shared" si="206"/>
        <v>46.42</v>
      </c>
      <c r="Q3302" s="11" t="s">
        <v>8315</v>
      </c>
      <c r="R3302" t="s">
        <v>8316</v>
      </c>
      <c r="S3302" s="15">
        <f t="shared" si="207"/>
        <v>42102.743773148148</v>
      </c>
      <c r="T3302" s="15">
        <f t="shared" si="208"/>
        <v>42123.743773148148</v>
      </c>
    </row>
    <row r="3303" spans="1:20" ht="48" hidden="1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5"/>
        <v>133</v>
      </c>
      <c r="P3303">
        <f t="shared" si="206"/>
        <v>57.2</v>
      </c>
      <c r="Q3303" s="11" t="s">
        <v>8315</v>
      </c>
      <c r="R3303" t="s">
        <v>8316</v>
      </c>
      <c r="S3303" s="15">
        <f t="shared" si="207"/>
        <v>42538.73583333334</v>
      </c>
      <c r="T3303" s="15">
        <f t="shared" si="208"/>
        <v>42583.290972222225</v>
      </c>
    </row>
    <row r="3304" spans="1:20" ht="16" hidden="1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5"/>
        <v>103</v>
      </c>
      <c r="P3304">
        <f t="shared" si="206"/>
        <v>173.7</v>
      </c>
      <c r="Q3304" s="11" t="s">
        <v>8315</v>
      </c>
      <c r="R3304" t="s">
        <v>8316</v>
      </c>
      <c r="S3304" s="15">
        <f t="shared" si="207"/>
        <v>42681.35157407407</v>
      </c>
      <c r="T3304" s="15">
        <f t="shared" si="208"/>
        <v>42711.35157407407</v>
      </c>
    </row>
    <row r="3305" spans="1:20" ht="48" hidden="1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5"/>
        <v>116</v>
      </c>
      <c r="P3305">
        <f t="shared" si="206"/>
        <v>59.6</v>
      </c>
      <c r="Q3305" s="11" t="s">
        <v>8315</v>
      </c>
      <c r="R3305" t="s">
        <v>8316</v>
      </c>
      <c r="S3305" s="15">
        <f t="shared" si="207"/>
        <v>42056.65143518518</v>
      </c>
      <c r="T3305" s="15">
        <f t="shared" si="208"/>
        <v>42091.609768518523</v>
      </c>
    </row>
    <row r="3306" spans="1:20" ht="48" hidden="1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5"/>
        <v>105</v>
      </c>
      <c r="P3306">
        <f t="shared" si="206"/>
        <v>89.59</v>
      </c>
      <c r="Q3306" s="11" t="s">
        <v>8315</v>
      </c>
      <c r="R3306" t="s">
        <v>8316</v>
      </c>
      <c r="S3306" s="15">
        <f t="shared" si="207"/>
        <v>42696.624444444446</v>
      </c>
      <c r="T3306" s="15">
        <f t="shared" si="208"/>
        <v>42726.624444444446</v>
      </c>
    </row>
    <row r="3307" spans="1:20" ht="48" hidden="1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5"/>
        <v>102</v>
      </c>
      <c r="P3307">
        <f t="shared" si="206"/>
        <v>204.05</v>
      </c>
      <c r="Q3307" s="11" t="s">
        <v>8315</v>
      </c>
      <c r="R3307" t="s">
        <v>8316</v>
      </c>
      <c r="S3307" s="15">
        <f t="shared" si="207"/>
        <v>42186.855879629627</v>
      </c>
      <c r="T3307" s="15">
        <f t="shared" si="208"/>
        <v>42216.855879629627</v>
      </c>
    </row>
    <row r="3308" spans="1:20" ht="48" hidden="1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5"/>
        <v>175</v>
      </c>
      <c r="P3308">
        <f t="shared" si="206"/>
        <v>48.7</v>
      </c>
      <c r="Q3308" s="11" t="s">
        <v>8315</v>
      </c>
      <c r="R3308" t="s">
        <v>8316</v>
      </c>
      <c r="S3308" s="15">
        <f t="shared" si="207"/>
        <v>42493.219236111108</v>
      </c>
      <c r="T3308" s="15">
        <f t="shared" si="208"/>
        <v>42531.125</v>
      </c>
    </row>
    <row r="3309" spans="1:20" ht="48" hidden="1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5"/>
        <v>107</v>
      </c>
      <c r="P3309">
        <f t="shared" si="206"/>
        <v>53.34</v>
      </c>
      <c r="Q3309" s="11" t="s">
        <v>8315</v>
      </c>
      <c r="R3309" t="s">
        <v>8316</v>
      </c>
      <c r="S3309" s="15">
        <f t="shared" si="207"/>
        <v>42475.057164351849</v>
      </c>
      <c r="T3309" s="15">
        <f t="shared" si="208"/>
        <v>42505.057164351849</v>
      </c>
    </row>
    <row r="3310" spans="1:20" ht="48" hidden="1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5"/>
        <v>122</v>
      </c>
      <c r="P3310">
        <f t="shared" si="206"/>
        <v>75.09</v>
      </c>
      <c r="Q3310" s="11" t="s">
        <v>8315</v>
      </c>
      <c r="R3310" t="s">
        <v>8316</v>
      </c>
      <c r="S3310" s="15">
        <f t="shared" si="207"/>
        <v>42452.876909722225</v>
      </c>
      <c r="T3310" s="15">
        <f t="shared" si="208"/>
        <v>42473.876909722225</v>
      </c>
    </row>
    <row r="3311" spans="1:20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5"/>
        <v>159</v>
      </c>
      <c r="P3311">
        <f t="shared" si="206"/>
        <v>18</v>
      </c>
      <c r="Q3311" s="11" t="s">
        <v>8315</v>
      </c>
      <c r="R3311" t="s">
        <v>8316</v>
      </c>
      <c r="S3311" s="15">
        <f t="shared" si="207"/>
        <v>42628.650208333333</v>
      </c>
      <c r="T3311" s="15">
        <f t="shared" si="208"/>
        <v>42659.650208333333</v>
      </c>
    </row>
    <row r="3312" spans="1:20" ht="32" hidden="1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5"/>
        <v>100</v>
      </c>
      <c r="P3312">
        <f t="shared" si="206"/>
        <v>209.84</v>
      </c>
      <c r="Q3312" s="11" t="s">
        <v>8315</v>
      </c>
      <c r="R3312" t="s">
        <v>8316</v>
      </c>
      <c r="S3312" s="15">
        <f t="shared" si="207"/>
        <v>42253.928530092591</v>
      </c>
      <c r="T3312" s="15">
        <f t="shared" si="208"/>
        <v>42283.928530092591</v>
      </c>
    </row>
    <row r="3313" spans="1:20" ht="48" hidden="1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5"/>
        <v>110</v>
      </c>
      <c r="P3313">
        <f t="shared" si="206"/>
        <v>61.02</v>
      </c>
      <c r="Q3313" s="11" t="s">
        <v>8315</v>
      </c>
      <c r="R3313" t="s">
        <v>8316</v>
      </c>
      <c r="S3313" s="15">
        <f t="shared" si="207"/>
        <v>42264.29178240741</v>
      </c>
      <c r="T3313" s="15">
        <f t="shared" si="208"/>
        <v>42294.29178240741</v>
      </c>
    </row>
    <row r="3314" spans="1:20" ht="48" hidden="1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5"/>
        <v>100</v>
      </c>
      <c r="P3314">
        <f t="shared" si="206"/>
        <v>61</v>
      </c>
      <c r="Q3314" s="11" t="s">
        <v>8315</v>
      </c>
      <c r="R3314" t="s">
        <v>8316</v>
      </c>
      <c r="S3314" s="15">
        <f t="shared" si="207"/>
        <v>42664.809560185182</v>
      </c>
      <c r="T3314" s="15">
        <f t="shared" si="208"/>
        <v>42685.916666666672</v>
      </c>
    </row>
    <row r="3315" spans="1:20" ht="48" hidden="1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5"/>
        <v>116</v>
      </c>
      <c r="P3315">
        <f t="shared" si="206"/>
        <v>80.03</v>
      </c>
      <c r="Q3315" s="11" t="s">
        <v>8315</v>
      </c>
      <c r="R3315" t="s">
        <v>8316</v>
      </c>
      <c r="S3315" s="15">
        <f t="shared" si="207"/>
        <v>42382.244409722218</v>
      </c>
      <c r="T3315" s="15">
        <f t="shared" si="208"/>
        <v>42396.041666666672</v>
      </c>
    </row>
    <row r="3316" spans="1:20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5"/>
        <v>211</v>
      </c>
      <c r="P3316">
        <f t="shared" si="206"/>
        <v>29.07</v>
      </c>
      <c r="Q3316" s="11" t="s">
        <v>8315</v>
      </c>
      <c r="R3316" t="s">
        <v>8316</v>
      </c>
      <c r="S3316" s="15">
        <f t="shared" si="207"/>
        <v>42105.267488425925</v>
      </c>
      <c r="T3316" s="15">
        <f t="shared" si="208"/>
        <v>42132.836805555555</v>
      </c>
    </row>
    <row r="3317" spans="1:20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5"/>
        <v>110</v>
      </c>
      <c r="P3317">
        <f t="shared" si="206"/>
        <v>49.44</v>
      </c>
      <c r="Q3317" s="11" t="s">
        <v>8315</v>
      </c>
      <c r="R3317" t="s">
        <v>8316</v>
      </c>
      <c r="S3317" s="15">
        <f t="shared" si="207"/>
        <v>42466.303715277783</v>
      </c>
      <c r="T3317" s="15">
        <f t="shared" si="208"/>
        <v>42496.303715277783</v>
      </c>
    </row>
    <row r="3318" spans="1:20" ht="80" hidden="1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5"/>
        <v>100</v>
      </c>
      <c r="P3318">
        <f t="shared" si="206"/>
        <v>93.98</v>
      </c>
      <c r="Q3318" s="11" t="s">
        <v>8315</v>
      </c>
      <c r="R3318" t="s">
        <v>8316</v>
      </c>
      <c r="S3318" s="15">
        <f t="shared" si="207"/>
        <v>41826.871238425927</v>
      </c>
      <c r="T3318" s="15">
        <f t="shared" si="208"/>
        <v>41859.57916666667</v>
      </c>
    </row>
    <row r="3319" spans="1:20" ht="48" hidden="1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5"/>
        <v>106</v>
      </c>
      <c r="P3319">
        <f t="shared" si="206"/>
        <v>61.94</v>
      </c>
      <c r="Q3319" s="11" t="s">
        <v>8315</v>
      </c>
      <c r="R3319" t="s">
        <v>8316</v>
      </c>
      <c r="S3319" s="15">
        <f t="shared" si="207"/>
        <v>42499.039629629624</v>
      </c>
      <c r="T3319" s="15">
        <f t="shared" si="208"/>
        <v>42529.039629629624</v>
      </c>
    </row>
    <row r="3320" spans="1:20" ht="32" hidden="1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5"/>
        <v>126</v>
      </c>
      <c r="P3320">
        <f t="shared" si="206"/>
        <v>78.5</v>
      </c>
      <c r="Q3320" s="11" t="s">
        <v>8315</v>
      </c>
      <c r="R3320" t="s">
        <v>8316</v>
      </c>
      <c r="S3320" s="15">
        <f t="shared" si="207"/>
        <v>42431.302002314813</v>
      </c>
      <c r="T3320" s="15">
        <f t="shared" si="208"/>
        <v>42471.104166666672</v>
      </c>
    </row>
    <row r="3321" spans="1:20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5"/>
        <v>108</v>
      </c>
      <c r="P3321">
        <f t="shared" si="206"/>
        <v>33.75</v>
      </c>
      <c r="Q3321" s="11" t="s">
        <v>8315</v>
      </c>
      <c r="R3321" t="s">
        <v>8316</v>
      </c>
      <c r="S3321" s="15">
        <f t="shared" si="207"/>
        <v>41990.585486111115</v>
      </c>
      <c r="T3321" s="15">
        <f t="shared" si="208"/>
        <v>42035.585486111115</v>
      </c>
    </row>
    <row r="3322" spans="1:20" ht="48" hidden="1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5"/>
        <v>101</v>
      </c>
      <c r="P3322">
        <f t="shared" si="206"/>
        <v>66.45</v>
      </c>
      <c r="Q3322" s="11" t="s">
        <v>8315</v>
      </c>
      <c r="R3322" t="s">
        <v>8316</v>
      </c>
      <c r="S3322" s="15">
        <f t="shared" si="207"/>
        <v>42513.045798611114</v>
      </c>
      <c r="T3322" s="15">
        <f t="shared" si="208"/>
        <v>42543.045798611114</v>
      </c>
    </row>
    <row r="3323" spans="1:20" ht="48" hidden="1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5"/>
        <v>107</v>
      </c>
      <c r="P3323">
        <f t="shared" si="206"/>
        <v>35.799999999999997</v>
      </c>
      <c r="Q3323" s="11" t="s">
        <v>8315</v>
      </c>
      <c r="R3323" t="s">
        <v>8316</v>
      </c>
      <c r="S3323" s="15">
        <f t="shared" si="207"/>
        <v>41914.100289351853</v>
      </c>
      <c r="T3323" s="15">
        <f t="shared" si="208"/>
        <v>41928.165972222225</v>
      </c>
    </row>
    <row r="3324" spans="1:20" ht="48" hidden="1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5"/>
        <v>102</v>
      </c>
      <c r="P3324">
        <f t="shared" si="206"/>
        <v>145.65</v>
      </c>
      <c r="Q3324" s="11" t="s">
        <v>8315</v>
      </c>
      <c r="R3324" t="s">
        <v>8316</v>
      </c>
      <c r="S3324" s="15">
        <f t="shared" si="207"/>
        <v>42521.010370370372</v>
      </c>
      <c r="T3324" s="15">
        <f t="shared" si="208"/>
        <v>42543.163194444445</v>
      </c>
    </row>
    <row r="3325" spans="1:20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5"/>
        <v>126</v>
      </c>
      <c r="P3325">
        <f t="shared" si="206"/>
        <v>25.69</v>
      </c>
      <c r="Q3325" s="11" t="s">
        <v>8315</v>
      </c>
      <c r="R3325" t="s">
        <v>8316</v>
      </c>
      <c r="S3325" s="15">
        <f t="shared" si="207"/>
        <v>42608.36583333333</v>
      </c>
      <c r="T3325" s="15">
        <f t="shared" si="208"/>
        <v>42638.36583333333</v>
      </c>
    </row>
    <row r="3326" spans="1:20" ht="32" hidden="1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5"/>
        <v>102</v>
      </c>
      <c r="P3326">
        <f t="shared" si="206"/>
        <v>152.5</v>
      </c>
      <c r="Q3326" s="11" t="s">
        <v>8315</v>
      </c>
      <c r="R3326" t="s">
        <v>8316</v>
      </c>
      <c r="S3326" s="15">
        <f t="shared" si="207"/>
        <v>42512.58321759259</v>
      </c>
      <c r="T3326" s="15">
        <f t="shared" si="208"/>
        <v>42526.58321759259</v>
      </c>
    </row>
    <row r="3327" spans="1:20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5"/>
        <v>113</v>
      </c>
      <c r="P3327">
        <f t="shared" si="206"/>
        <v>30</v>
      </c>
      <c r="Q3327" s="11" t="s">
        <v>8315</v>
      </c>
      <c r="R3327" t="s">
        <v>8316</v>
      </c>
      <c r="S3327" s="15">
        <f t="shared" si="207"/>
        <v>42064.785613425927</v>
      </c>
      <c r="T3327" s="15">
        <f t="shared" si="208"/>
        <v>42099.743946759263</v>
      </c>
    </row>
    <row r="3328" spans="1:20" ht="48" hidden="1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5"/>
        <v>101</v>
      </c>
      <c r="P3328">
        <f t="shared" si="206"/>
        <v>142.28</v>
      </c>
      <c r="Q3328" s="11" t="s">
        <v>8315</v>
      </c>
      <c r="R3328" t="s">
        <v>8316</v>
      </c>
      <c r="S3328" s="15">
        <f t="shared" si="207"/>
        <v>42041.714178240742</v>
      </c>
      <c r="T3328" s="15">
        <f t="shared" si="208"/>
        <v>42071.67251157407</v>
      </c>
    </row>
    <row r="3329" spans="1:20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5"/>
        <v>101</v>
      </c>
      <c r="P3329">
        <f t="shared" si="206"/>
        <v>24.55</v>
      </c>
      <c r="Q3329" s="11" t="s">
        <v>8315</v>
      </c>
      <c r="R3329" t="s">
        <v>8316</v>
      </c>
      <c r="S3329" s="15">
        <f t="shared" si="207"/>
        <v>42468.374606481477</v>
      </c>
      <c r="T3329" s="15">
        <f t="shared" si="208"/>
        <v>42498.374606481477</v>
      </c>
    </row>
    <row r="3330" spans="1:20" ht="48" hidden="1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9">ROUND(E3330/D3330*100,0)</f>
        <v>146</v>
      </c>
      <c r="P3330">
        <f t="shared" si="206"/>
        <v>292.77999999999997</v>
      </c>
      <c r="Q3330" s="11" t="s">
        <v>8315</v>
      </c>
      <c r="R3330" t="s">
        <v>8316</v>
      </c>
      <c r="S3330" s="15">
        <f t="shared" si="207"/>
        <v>41822.57503472222</v>
      </c>
      <c r="T3330" s="15">
        <f t="shared" si="208"/>
        <v>41825.041666666664</v>
      </c>
    </row>
    <row r="3331" spans="1:20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9"/>
        <v>117</v>
      </c>
      <c r="P3331">
        <f t="shared" ref="P3331:P3394" si="210">IFERROR(ROUND(E3331/L3331,2),0)</f>
        <v>44.92</v>
      </c>
      <c r="Q3331" s="11" t="s">
        <v>8315</v>
      </c>
      <c r="R3331" t="s">
        <v>8316</v>
      </c>
      <c r="S3331" s="15">
        <f t="shared" ref="S3331:S3394" si="211">(((J3331/60)/60)/24)+DATE(1970,1,1)</f>
        <v>41837.323009259257</v>
      </c>
      <c r="T3331" s="15">
        <f t="shared" ref="T3331:T3394" si="212">(((I3331/60)/60)/24)+DATE(1970,1,1)</f>
        <v>41847.958333333336</v>
      </c>
    </row>
    <row r="3332" spans="1:20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9"/>
        <v>106</v>
      </c>
      <c r="P3332">
        <f t="shared" si="210"/>
        <v>23.1</v>
      </c>
      <c r="Q3332" s="11" t="s">
        <v>8315</v>
      </c>
      <c r="R3332" t="s">
        <v>8316</v>
      </c>
      <c r="S3332" s="15">
        <f t="shared" si="211"/>
        <v>42065.887361111112</v>
      </c>
      <c r="T3332" s="15">
        <f t="shared" si="212"/>
        <v>42095.845694444448</v>
      </c>
    </row>
    <row r="3333" spans="1:20" ht="48" hidden="1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9"/>
        <v>105</v>
      </c>
      <c r="P3333">
        <f t="shared" si="210"/>
        <v>80.400000000000006</v>
      </c>
      <c r="Q3333" s="11" t="s">
        <v>8315</v>
      </c>
      <c r="R3333" t="s">
        <v>8316</v>
      </c>
      <c r="S3333" s="15">
        <f t="shared" si="211"/>
        <v>42248.697754629626</v>
      </c>
      <c r="T3333" s="15">
        <f t="shared" si="212"/>
        <v>42283.697754629626</v>
      </c>
    </row>
    <row r="3334" spans="1:20" ht="48" hidden="1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9"/>
        <v>100</v>
      </c>
      <c r="P3334">
        <f t="shared" si="210"/>
        <v>72.290000000000006</v>
      </c>
      <c r="Q3334" s="11" t="s">
        <v>8315</v>
      </c>
      <c r="R3334" t="s">
        <v>8316</v>
      </c>
      <c r="S3334" s="15">
        <f t="shared" si="211"/>
        <v>41809.860300925924</v>
      </c>
      <c r="T3334" s="15">
        <f t="shared" si="212"/>
        <v>41839.860300925924</v>
      </c>
    </row>
    <row r="3335" spans="1:20" ht="48" hidden="1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9"/>
        <v>105</v>
      </c>
      <c r="P3335">
        <f t="shared" si="210"/>
        <v>32.97</v>
      </c>
      <c r="Q3335" s="11" t="s">
        <v>8315</v>
      </c>
      <c r="R3335" t="s">
        <v>8316</v>
      </c>
      <c r="S3335" s="15">
        <f t="shared" si="211"/>
        <v>42148.676851851851</v>
      </c>
      <c r="T3335" s="15">
        <f t="shared" si="212"/>
        <v>42170.676851851851</v>
      </c>
    </row>
    <row r="3336" spans="1:20" ht="32" hidden="1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9"/>
        <v>139</v>
      </c>
      <c r="P3336">
        <f t="shared" si="210"/>
        <v>116.65</v>
      </c>
      <c r="Q3336" s="11" t="s">
        <v>8315</v>
      </c>
      <c r="R3336" t="s">
        <v>8316</v>
      </c>
      <c r="S3336" s="15">
        <f t="shared" si="211"/>
        <v>42185.521087962959</v>
      </c>
      <c r="T3336" s="15">
        <f t="shared" si="212"/>
        <v>42215.521087962959</v>
      </c>
    </row>
    <row r="3337" spans="1:20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9"/>
        <v>100</v>
      </c>
      <c r="P3337">
        <f t="shared" si="210"/>
        <v>79.62</v>
      </c>
      <c r="Q3337" s="11" t="s">
        <v>8315</v>
      </c>
      <c r="R3337" t="s">
        <v>8316</v>
      </c>
      <c r="S3337" s="15">
        <f t="shared" si="211"/>
        <v>41827.674143518518</v>
      </c>
      <c r="T3337" s="15">
        <f t="shared" si="212"/>
        <v>41854.958333333336</v>
      </c>
    </row>
    <row r="3338" spans="1:20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9"/>
        <v>100</v>
      </c>
      <c r="P3338">
        <f t="shared" si="210"/>
        <v>27.78</v>
      </c>
      <c r="Q3338" s="11" t="s">
        <v>8315</v>
      </c>
      <c r="R3338" t="s">
        <v>8316</v>
      </c>
      <c r="S3338" s="15">
        <f t="shared" si="211"/>
        <v>42437.398680555561</v>
      </c>
      <c r="T3338" s="15">
        <f t="shared" si="212"/>
        <v>42465.35701388889</v>
      </c>
    </row>
    <row r="3339" spans="1:20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9"/>
        <v>110</v>
      </c>
      <c r="P3339">
        <f t="shared" si="210"/>
        <v>81.03</v>
      </c>
      <c r="Q3339" s="11" t="s">
        <v>8315</v>
      </c>
      <c r="R3339" t="s">
        <v>8316</v>
      </c>
      <c r="S3339" s="15">
        <f t="shared" si="211"/>
        <v>41901.282025462962</v>
      </c>
      <c r="T3339" s="15">
        <f t="shared" si="212"/>
        <v>41922.875</v>
      </c>
    </row>
    <row r="3340" spans="1:20" ht="32" hidden="1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9"/>
        <v>102</v>
      </c>
      <c r="P3340">
        <f t="shared" si="210"/>
        <v>136.85</v>
      </c>
      <c r="Q3340" s="11" t="s">
        <v>8315</v>
      </c>
      <c r="R3340" t="s">
        <v>8316</v>
      </c>
      <c r="S3340" s="15">
        <f t="shared" si="211"/>
        <v>42769.574999999997</v>
      </c>
      <c r="T3340" s="15">
        <f t="shared" si="212"/>
        <v>42790.574999999997</v>
      </c>
    </row>
    <row r="3341" spans="1:20" ht="32" hidden="1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9"/>
        <v>104</v>
      </c>
      <c r="P3341">
        <f t="shared" si="210"/>
        <v>177.62</v>
      </c>
      <c r="Q3341" s="11" t="s">
        <v>8315</v>
      </c>
      <c r="R3341" t="s">
        <v>8316</v>
      </c>
      <c r="S3341" s="15">
        <f t="shared" si="211"/>
        <v>42549.665717592594</v>
      </c>
      <c r="T3341" s="15">
        <f t="shared" si="212"/>
        <v>42579.665717592594</v>
      </c>
    </row>
    <row r="3342" spans="1:20" ht="48" hidden="1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9"/>
        <v>138</v>
      </c>
      <c r="P3342">
        <f t="shared" si="210"/>
        <v>109.08</v>
      </c>
      <c r="Q3342" s="11" t="s">
        <v>8315</v>
      </c>
      <c r="R3342" t="s">
        <v>8316</v>
      </c>
      <c r="S3342" s="15">
        <f t="shared" si="211"/>
        <v>42685.974004629628</v>
      </c>
      <c r="T3342" s="15">
        <f t="shared" si="212"/>
        <v>42710.974004629628</v>
      </c>
    </row>
    <row r="3343" spans="1:20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9"/>
        <v>100</v>
      </c>
      <c r="P3343">
        <f t="shared" si="210"/>
        <v>119.64</v>
      </c>
      <c r="Q3343" s="11" t="s">
        <v>8315</v>
      </c>
      <c r="R3343" t="s">
        <v>8316</v>
      </c>
      <c r="S3343" s="15">
        <f t="shared" si="211"/>
        <v>42510.798854166671</v>
      </c>
      <c r="T3343" s="15">
        <f t="shared" si="212"/>
        <v>42533.708333333328</v>
      </c>
    </row>
    <row r="3344" spans="1:20" ht="32" hidden="1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9"/>
        <v>102</v>
      </c>
      <c r="P3344">
        <f t="shared" si="210"/>
        <v>78.209999999999994</v>
      </c>
      <c r="Q3344" s="11" t="s">
        <v>8315</v>
      </c>
      <c r="R3344" t="s">
        <v>8316</v>
      </c>
      <c r="S3344" s="15">
        <f t="shared" si="211"/>
        <v>42062.296412037031</v>
      </c>
      <c r="T3344" s="15">
        <f t="shared" si="212"/>
        <v>42095.207638888889</v>
      </c>
    </row>
    <row r="3345" spans="1:20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9"/>
        <v>171</v>
      </c>
      <c r="P3345">
        <f t="shared" si="210"/>
        <v>52.17</v>
      </c>
      <c r="Q3345" s="11" t="s">
        <v>8315</v>
      </c>
      <c r="R3345" t="s">
        <v>8316</v>
      </c>
      <c r="S3345" s="15">
        <f t="shared" si="211"/>
        <v>42452.916481481487</v>
      </c>
      <c r="T3345" s="15">
        <f t="shared" si="212"/>
        <v>42473.554166666669</v>
      </c>
    </row>
    <row r="3346" spans="1:20" ht="48" hidden="1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9"/>
        <v>101</v>
      </c>
      <c r="P3346">
        <f t="shared" si="210"/>
        <v>114.13</v>
      </c>
      <c r="Q3346" s="11" t="s">
        <v>8315</v>
      </c>
      <c r="R3346" t="s">
        <v>8316</v>
      </c>
      <c r="S3346" s="15">
        <f t="shared" si="211"/>
        <v>41851.200150462959</v>
      </c>
      <c r="T3346" s="15">
        <f t="shared" si="212"/>
        <v>41881.200150462959</v>
      </c>
    </row>
    <row r="3347" spans="1:20" ht="48" hidden="1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9"/>
        <v>130</v>
      </c>
      <c r="P3347">
        <f t="shared" si="210"/>
        <v>50</v>
      </c>
      <c r="Q3347" s="11" t="s">
        <v>8315</v>
      </c>
      <c r="R3347" t="s">
        <v>8316</v>
      </c>
      <c r="S3347" s="15">
        <f t="shared" si="211"/>
        <v>42053.106111111112</v>
      </c>
      <c r="T3347" s="15">
        <f t="shared" si="212"/>
        <v>42112.025694444441</v>
      </c>
    </row>
    <row r="3348" spans="1:20" ht="48" hidden="1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9"/>
        <v>110</v>
      </c>
      <c r="P3348">
        <f t="shared" si="210"/>
        <v>91.67</v>
      </c>
      <c r="Q3348" s="11" t="s">
        <v>8315</v>
      </c>
      <c r="R3348" t="s">
        <v>8316</v>
      </c>
      <c r="S3348" s="15">
        <f t="shared" si="211"/>
        <v>42054.024421296301</v>
      </c>
      <c r="T3348" s="15">
        <f t="shared" si="212"/>
        <v>42061.024421296301</v>
      </c>
    </row>
    <row r="3349" spans="1:20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9"/>
        <v>119</v>
      </c>
      <c r="P3349">
        <f t="shared" si="210"/>
        <v>108.59</v>
      </c>
      <c r="Q3349" s="11" t="s">
        <v>8315</v>
      </c>
      <c r="R3349" t="s">
        <v>8316</v>
      </c>
      <c r="S3349" s="15">
        <f t="shared" si="211"/>
        <v>42484.551550925928</v>
      </c>
      <c r="T3349" s="15">
        <f t="shared" si="212"/>
        <v>42498.875</v>
      </c>
    </row>
    <row r="3350" spans="1:20" ht="48" hidden="1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9"/>
        <v>100</v>
      </c>
      <c r="P3350">
        <f t="shared" si="210"/>
        <v>69.819999999999993</v>
      </c>
      <c r="Q3350" s="11" t="s">
        <v>8315</v>
      </c>
      <c r="R3350" t="s">
        <v>8316</v>
      </c>
      <c r="S3350" s="15">
        <f t="shared" si="211"/>
        <v>42466.558796296296</v>
      </c>
      <c r="T3350" s="15">
        <f t="shared" si="212"/>
        <v>42490.165972222225</v>
      </c>
    </row>
    <row r="3351" spans="1:20" ht="48" hidden="1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9"/>
        <v>153</v>
      </c>
      <c r="P3351">
        <f t="shared" si="210"/>
        <v>109.57</v>
      </c>
      <c r="Q3351" s="11" t="s">
        <v>8315</v>
      </c>
      <c r="R3351" t="s">
        <v>8316</v>
      </c>
      <c r="S3351" s="15">
        <f t="shared" si="211"/>
        <v>42513.110787037032</v>
      </c>
      <c r="T3351" s="15">
        <f t="shared" si="212"/>
        <v>42534.708333333328</v>
      </c>
    </row>
    <row r="3352" spans="1:20" ht="48" hidden="1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9"/>
        <v>104</v>
      </c>
      <c r="P3352">
        <f t="shared" si="210"/>
        <v>71.67</v>
      </c>
      <c r="Q3352" s="11" t="s">
        <v>8315</v>
      </c>
      <c r="R3352" t="s">
        <v>8316</v>
      </c>
      <c r="S3352" s="15">
        <f t="shared" si="211"/>
        <v>42302.701516203699</v>
      </c>
      <c r="T3352" s="15">
        <f t="shared" si="212"/>
        <v>42337.958333333328</v>
      </c>
    </row>
    <row r="3353" spans="1:20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9"/>
        <v>101</v>
      </c>
      <c r="P3353">
        <f t="shared" si="210"/>
        <v>93.61</v>
      </c>
      <c r="Q3353" s="11" t="s">
        <v>8315</v>
      </c>
      <c r="R3353" t="s">
        <v>8316</v>
      </c>
      <c r="S3353" s="15">
        <f t="shared" si="211"/>
        <v>41806.395428240743</v>
      </c>
      <c r="T3353" s="15">
        <f t="shared" si="212"/>
        <v>41843.458333333336</v>
      </c>
    </row>
    <row r="3354" spans="1:20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9"/>
        <v>108</v>
      </c>
      <c r="P3354">
        <f t="shared" si="210"/>
        <v>76.8</v>
      </c>
      <c r="Q3354" s="11" t="s">
        <v>8315</v>
      </c>
      <c r="R3354" t="s">
        <v>8316</v>
      </c>
      <c r="S3354" s="15">
        <f t="shared" si="211"/>
        <v>42495.992800925931</v>
      </c>
      <c r="T3354" s="15">
        <f t="shared" si="212"/>
        <v>42552.958333333328</v>
      </c>
    </row>
    <row r="3355" spans="1:20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9"/>
        <v>315</v>
      </c>
      <c r="P3355">
        <f t="shared" si="210"/>
        <v>35.799999999999997</v>
      </c>
      <c r="Q3355" s="11" t="s">
        <v>8315</v>
      </c>
      <c r="R3355" t="s">
        <v>8316</v>
      </c>
      <c r="S3355" s="15">
        <f t="shared" si="211"/>
        <v>42479.432291666672</v>
      </c>
      <c r="T3355" s="15">
        <f t="shared" si="212"/>
        <v>42492.958333333328</v>
      </c>
    </row>
    <row r="3356" spans="1:20" ht="32" hidden="1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9"/>
        <v>102</v>
      </c>
      <c r="P3356">
        <f t="shared" si="210"/>
        <v>55.6</v>
      </c>
      <c r="Q3356" s="11" t="s">
        <v>8315</v>
      </c>
      <c r="R3356" t="s">
        <v>8316</v>
      </c>
      <c r="S3356" s="15">
        <f t="shared" si="211"/>
        <v>42270.7269212963</v>
      </c>
      <c r="T3356" s="15">
        <f t="shared" si="212"/>
        <v>42306.167361111111</v>
      </c>
    </row>
    <row r="3357" spans="1:20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9"/>
        <v>126</v>
      </c>
      <c r="P3357">
        <f t="shared" si="210"/>
        <v>147.33000000000001</v>
      </c>
      <c r="Q3357" s="11" t="s">
        <v>8315</v>
      </c>
      <c r="R3357" t="s">
        <v>8316</v>
      </c>
      <c r="S3357" s="15">
        <f t="shared" si="211"/>
        <v>42489.619525462964</v>
      </c>
      <c r="T3357" s="15">
        <f t="shared" si="212"/>
        <v>42500.470138888893</v>
      </c>
    </row>
    <row r="3358" spans="1:20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9"/>
        <v>101</v>
      </c>
      <c r="P3358">
        <f t="shared" si="210"/>
        <v>56.33</v>
      </c>
      <c r="Q3358" s="11" t="s">
        <v>8315</v>
      </c>
      <c r="R3358" t="s">
        <v>8316</v>
      </c>
      <c r="S3358" s="15">
        <f t="shared" si="211"/>
        <v>42536.815648148149</v>
      </c>
      <c r="T3358" s="15">
        <f t="shared" si="212"/>
        <v>42566.815648148149</v>
      </c>
    </row>
    <row r="3359" spans="1:20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9"/>
        <v>101</v>
      </c>
      <c r="P3359">
        <f t="shared" si="210"/>
        <v>96.19</v>
      </c>
      <c r="Q3359" s="11" t="s">
        <v>8315</v>
      </c>
      <c r="R3359" t="s">
        <v>8316</v>
      </c>
      <c r="S3359" s="15">
        <f t="shared" si="211"/>
        <v>41822.417939814812</v>
      </c>
      <c r="T3359" s="15">
        <f t="shared" si="212"/>
        <v>41852.417939814812</v>
      </c>
    </row>
    <row r="3360" spans="1:20" ht="48" hidden="1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9"/>
        <v>103</v>
      </c>
      <c r="P3360">
        <f t="shared" si="210"/>
        <v>63.57</v>
      </c>
      <c r="Q3360" s="11" t="s">
        <v>8315</v>
      </c>
      <c r="R3360" t="s">
        <v>8316</v>
      </c>
      <c r="S3360" s="15">
        <f t="shared" si="211"/>
        <v>41932.311099537037</v>
      </c>
      <c r="T3360" s="15">
        <f t="shared" si="212"/>
        <v>41962.352766203709</v>
      </c>
    </row>
    <row r="3361" spans="1:20" ht="32" hidden="1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9"/>
        <v>106</v>
      </c>
      <c r="P3361">
        <f t="shared" si="210"/>
        <v>184.78</v>
      </c>
      <c r="Q3361" s="11" t="s">
        <v>8315</v>
      </c>
      <c r="R3361" t="s">
        <v>8316</v>
      </c>
      <c r="S3361" s="15">
        <f t="shared" si="211"/>
        <v>42746.057106481487</v>
      </c>
      <c r="T3361" s="15">
        <f t="shared" si="212"/>
        <v>42791.057106481487</v>
      </c>
    </row>
    <row r="3362" spans="1:20" ht="32" hidden="1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9"/>
        <v>101</v>
      </c>
      <c r="P3362">
        <f t="shared" si="210"/>
        <v>126.72</v>
      </c>
      <c r="Q3362" s="11" t="s">
        <v>8315</v>
      </c>
      <c r="R3362" t="s">
        <v>8316</v>
      </c>
      <c r="S3362" s="15">
        <f t="shared" si="211"/>
        <v>42697.082673611112</v>
      </c>
      <c r="T3362" s="15">
        <f t="shared" si="212"/>
        <v>42718.665972222225</v>
      </c>
    </row>
    <row r="3363" spans="1:20" ht="48" hidden="1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9"/>
        <v>113</v>
      </c>
      <c r="P3363">
        <f t="shared" si="210"/>
        <v>83.43</v>
      </c>
      <c r="Q3363" s="11" t="s">
        <v>8315</v>
      </c>
      <c r="R3363" t="s">
        <v>8316</v>
      </c>
      <c r="S3363" s="15">
        <f t="shared" si="211"/>
        <v>41866.025347222225</v>
      </c>
      <c r="T3363" s="15">
        <f t="shared" si="212"/>
        <v>41883.665972222225</v>
      </c>
    </row>
    <row r="3364" spans="1:20" ht="48" hidden="1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9"/>
        <v>218</v>
      </c>
      <c r="P3364">
        <f t="shared" si="210"/>
        <v>54.5</v>
      </c>
      <c r="Q3364" s="11" t="s">
        <v>8315</v>
      </c>
      <c r="R3364" t="s">
        <v>8316</v>
      </c>
      <c r="S3364" s="15">
        <f t="shared" si="211"/>
        <v>42056.091631944444</v>
      </c>
      <c r="T3364" s="15">
        <f t="shared" si="212"/>
        <v>42070.204861111109</v>
      </c>
    </row>
    <row r="3365" spans="1:20" ht="48" hidden="1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9"/>
        <v>101</v>
      </c>
      <c r="P3365">
        <f t="shared" si="210"/>
        <v>302.31</v>
      </c>
      <c r="Q3365" s="11" t="s">
        <v>8315</v>
      </c>
      <c r="R3365" t="s">
        <v>8316</v>
      </c>
      <c r="S3365" s="15">
        <f t="shared" si="211"/>
        <v>41851.771354166667</v>
      </c>
      <c r="T3365" s="15">
        <f t="shared" si="212"/>
        <v>41870.666666666664</v>
      </c>
    </row>
    <row r="3366" spans="1:20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9"/>
        <v>106</v>
      </c>
      <c r="P3366">
        <f t="shared" si="210"/>
        <v>44.14</v>
      </c>
      <c r="Q3366" s="11" t="s">
        <v>8315</v>
      </c>
      <c r="R3366" t="s">
        <v>8316</v>
      </c>
      <c r="S3366" s="15">
        <f t="shared" si="211"/>
        <v>42422.977418981478</v>
      </c>
      <c r="T3366" s="15">
        <f t="shared" si="212"/>
        <v>42444.875</v>
      </c>
    </row>
    <row r="3367" spans="1:20" ht="48" hidden="1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9"/>
        <v>104</v>
      </c>
      <c r="P3367">
        <f t="shared" si="210"/>
        <v>866.67</v>
      </c>
      <c r="Q3367" s="11" t="s">
        <v>8315</v>
      </c>
      <c r="R3367" t="s">
        <v>8316</v>
      </c>
      <c r="S3367" s="15">
        <f t="shared" si="211"/>
        <v>42321.101759259262</v>
      </c>
      <c r="T3367" s="15">
        <f t="shared" si="212"/>
        <v>42351.101759259262</v>
      </c>
    </row>
    <row r="3368" spans="1:20" ht="48" hidden="1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9"/>
        <v>221</v>
      </c>
      <c r="P3368">
        <f t="shared" si="210"/>
        <v>61.39</v>
      </c>
      <c r="Q3368" s="11" t="s">
        <v>8315</v>
      </c>
      <c r="R3368" t="s">
        <v>8316</v>
      </c>
      <c r="S3368" s="15">
        <f t="shared" si="211"/>
        <v>42107.067557870367</v>
      </c>
      <c r="T3368" s="15">
        <f t="shared" si="212"/>
        <v>42137.067557870367</v>
      </c>
    </row>
    <row r="3369" spans="1:20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9"/>
        <v>119</v>
      </c>
      <c r="P3369">
        <f t="shared" si="210"/>
        <v>29.67</v>
      </c>
      <c r="Q3369" s="11" t="s">
        <v>8315</v>
      </c>
      <c r="R3369" t="s">
        <v>8316</v>
      </c>
      <c r="S3369" s="15">
        <f t="shared" si="211"/>
        <v>42192.933958333335</v>
      </c>
      <c r="T3369" s="15">
        <f t="shared" si="212"/>
        <v>42217.933958333335</v>
      </c>
    </row>
    <row r="3370" spans="1:20" ht="48" hidden="1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9"/>
        <v>105</v>
      </c>
      <c r="P3370">
        <f t="shared" si="210"/>
        <v>45.48</v>
      </c>
      <c r="Q3370" s="11" t="s">
        <v>8315</v>
      </c>
      <c r="R3370" t="s">
        <v>8316</v>
      </c>
      <c r="S3370" s="15">
        <f t="shared" si="211"/>
        <v>41969.199756944443</v>
      </c>
      <c r="T3370" s="15">
        <f t="shared" si="212"/>
        <v>42005.208333333328</v>
      </c>
    </row>
    <row r="3371" spans="1:20" ht="48" hidden="1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9"/>
        <v>104</v>
      </c>
      <c r="P3371">
        <f t="shared" si="210"/>
        <v>96.2</v>
      </c>
      <c r="Q3371" s="11" t="s">
        <v>8315</v>
      </c>
      <c r="R3371" t="s">
        <v>8316</v>
      </c>
      <c r="S3371" s="15">
        <f t="shared" si="211"/>
        <v>42690.041435185187</v>
      </c>
      <c r="T3371" s="15">
        <f t="shared" si="212"/>
        <v>42750.041435185187</v>
      </c>
    </row>
    <row r="3372" spans="1:20" ht="32" hidden="1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9"/>
        <v>118</v>
      </c>
      <c r="P3372">
        <f t="shared" si="210"/>
        <v>67.92</v>
      </c>
      <c r="Q3372" s="11" t="s">
        <v>8315</v>
      </c>
      <c r="R3372" t="s">
        <v>8316</v>
      </c>
      <c r="S3372" s="15">
        <f t="shared" si="211"/>
        <v>42690.334317129629</v>
      </c>
      <c r="T3372" s="15">
        <f t="shared" si="212"/>
        <v>42721.333333333328</v>
      </c>
    </row>
    <row r="3373" spans="1:20" ht="32" hidden="1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9"/>
        <v>139</v>
      </c>
      <c r="P3373">
        <f t="shared" si="210"/>
        <v>30.78</v>
      </c>
      <c r="Q3373" s="11" t="s">
        <v>8315</v>
      </c>
      <c r="R3373" t="s">
        <v>8316</v>
      </c>
      <c r="S3373" s="15">
        <f t="shared" si="211"/>
        <v>42312.874594907407</v>
      </c>
      <c r="T3373" s="15">
        <f t="shared" si="212"/>
        <v>42340.874594907407</v>
      </c>
    </row>
    <row r="3374" spans="1:20" ht="48" hidden="1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9"/>
        <v>104</v>
      </c>
      <c r="P3374">
        <f t="shared" si="210"/>
        <v>38.33</v>
      </c>
      <c r="Q3374" s="11" t="s">
        <v>8315</v>
      </c>
      <c r="R3374" t="s">
        <v>8316</v>
      </c>
      <c r="S3374" s="15">
        <f t="shared" si="211"/>
        <v>41855.548101851848</v>
      </c>
      <c r="T3374" s="15">
        <f t="shared" si="212"/>
        <v>41876.207638888889</v>
      </c>
    </row>
    <row r="3375" spans="1:20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9"/>
        <v>100</v>
      </c>
      <c r="P3375">
        <f t="shared" si="210"/>
        <v>66.83</v>
      </c>
      <c r="Q3375" s="11" t="s">
        <v>8315</v>
      </c>
      <c r="R3375" t="s">
        <v>8316</v>
      </c>
      <c r="S3375" s="15">
        <f t="shared" si="211"/>
        <v>42179.854629629626</v>
      </c>
      <c r="T3375" s="15">
        <f t="shared" si="212"/>
        <v>42203.666666666672</v>
      </c>
    </row>
    <row r="3376" spans="1:20" ht="48" hidden="1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9"/>
        <v>107</v>
      </c>
      <c r="P3376">
        <f t="shared" si="210"/>
        <v>71.73</v>
      </c>
      <c r="Q3376" s="11" t="s">
        <v>8315</v>
      </c>
      <c r="R3376" t="s">
        <v>8316</v>
      </c>
      <c r="S3376" s="15">
        <f t="shared" si="211"/>
        <v>42275.731666666667</v>
      </c>
      <c r="T3376" s="15">
        <f t="shared" si="212"/>
        <v>42305.731666666667</v>
      </c>
    </row>
    <row r="3377" spans="1:20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9"/>
        <v>100</v>
      </c>
      <c r="P3377">
        <f t="shared" si="210"/>
        <v>176.47</v>
      </c>
      <c r="Q3377" s="11" t="s">
        <v>8315</v>
      </c>
      <c r="R3377" t="s">
        <v>8316</v>
      </c>
      <c r="S3377" s="15">
        <f t="shared" si="211"/>
        <v>41765.610798611109</v>
      </c>
      <c r="T3377" s="15">
        <f t="shared" si="212"/>
        <v>41777.610798611109</v>
      </c>
    </row>
    <row r="3378" spans="1:20" ht="48" hidden="1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9"/>
        <v>100</v>
      </c>
      <c r="P3378">
        <f t="shared" si="210"/>
        <v>421.11</v>
      </c>
      <c r="Q3378" s="11" t="s">
        <v>8315</v>
      </c>
      <c r="R3378" t="s">
        <v>8316</v>
      </c>
      <c r="S3378" s="15">
        <f t="shared" si="211"/>
        <v>42059.701319444444</v>
      </c>
      <c r="T3378" s="15">
        <f t="shared" si="212"/>
        <v>42119.659652777773</v>
      </c>
    </row>
    <row r="3379" spans="1:20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9"/>
        <v>101</v>
      </c>
      <c r="P3379">
        <f t="shared" si="210"/>
        <v>104.99</v>
      </c>
      <c r="Q3379" s="11" t="s">
        <v>8315</v>
      </c>
      <c r="R3379" t="s">
        <v>8316</v>
      </c>
      <c r="S3379" s="15">
        <f t="shared" si="211"/>
        <v>42053.732627314821</v>
      </c>
      <c r="T3379" s="15">
        <f t="shared" si="212"/>
        <v>42083.705555555556</v>
      </c>
    </row>
    <row r="3380" spans="1:20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9"/>
        <v>108</v>
      </c>
      <c r="P3380">
        <f t="shared" si="210"/>
        <v>28.19</v>
      </c>
      <c r="Q3380" s="11" t="s">
        <v>8315</v>
      </c>
      <c r="R3380" t="s">
        <v>8316</v>
      </c>
      <c r="S3380" s="15">
        <f t="shared" si="211"/>
        <v>41858.355393518519</v>
      </c>
      <c r="T3380" s="15">
        <f t="shared" si="212"/>
        <v>41882.547222222223</v>
      </c>
    </row>
    <row r="3381" spans="1:20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9"/>
        <v>104</v>
      </c>
      <c r="P3381">
        <f t="shared" si="210"/>
        <v>54.55</v>
      </c>
      <c r="Q3381" s="11" t="s">
        <v>8315</v>
      </c>
      <c r="R3381" t="s">
        <v>8316</v>
      </c>
      <c r="S3381" s="15">
        <f t="shared" si="211"/>
        <v>42225.513888888891</v>
      </c>
      <c r="T3381" s="15">
        <f t="shared" si="212"/>
        <v>42242.958333333328</v>
      </c>
    </row>
    <row r="3382" spans="1:20" ht="48" hidden="1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9"/>
        <v>104</v>
      </c>
      <c r="P3382">
        <f t="shared" si="210"/>
        <v>111.89</v>
      </c>
      <c r="Q3382" s="11" t="s">
        <v>8315</v>
      </c>
      <c r="R3382" t="s">
        <v>8316</v>
      </c>
      <c r="S3382" s="15">
        <f t="shared" si="211"/>
        <v>41937.95344907407</v>
      </c>
      <c r="T3382" s="15">
        <f t="shared" si="212"/>
        <v>41972.995115740734</v>
      </c>
    </row>
    <row r="3383" spans="1:20" ht="48" hidden="1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9"/>
        <v>102</v>
      </c>
      <c r="P3383">
        <f t="shared" si="210"/>
        <v>85.21</v>
      </c>
      <c r="Q3383" s="11" t="s">
        <v>8315</v>
      </c>
      <c r="R3383" t="s">
        <v>8316</v>
      </c>
      <c r="S3383" s="15">
        <f t="shared" si="211"/>
        <v>42044.184988425928</v>
      </c>
      <c r="T3383" s="15">
        <f t="shared" si="212"/>
        <v>42074.143321759257</v>
      </c>
    </row>
    <row r="3384" spans="1:20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9"/>
        <v>101</v>
      </c>
      <c r="P3384">
        <f t="shared" si="210"/>
        <v>76.650000000000006</v>
      </c>
      <c r="Q3384" s="11" t="s">
        <v>8315</v>
      </c>
      <c r="R3384" t="s">
        <v>8316</v>
      </c>
      <c r="S3384" s="15">
        <f t="shared" si="211"/>
        <v>42559.431203703702</v>
      </c>
      <c r="T3384" s="15">
        <f t="shared" si="212"/>
        <v>42583.957638888889</v>
      </c>
    </row>
    <row r="3385" spans="1:20" ht="48" hidden="1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9"/>
        <v>112</v>
      </c>
      <c r="P3385">
        <f t="shared" si="210"/>
        <v>65.17</v>
      </c>
      <c r="Q3385" s="11" t="s">
        <v>8315</v>
      </c>
      <c r="R3385" t="s">
        <v>8316</v>
      </c>
      <c r="S3385" s="15">
        <f t="shared" si="211"/>
        <v>42524.782638888893</v>
      </c>
      <c r="T3385" s="15">
        <f t="shared" si="212"/>
        <v>42544.782638888893</v>
      </c>
    </row>
    <row r="3386" spans="1:20" ht="48" hidden="1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9"/>
        <v>100</v>
      </c>
      <c r="P3386">
        <f t="shared" si="210"/>
        <v>93.76</v>
      </c>
      <c r="Q3386" s="11" t="s">
        <v>8315</v>
      </c>
      <c r="R3386" t="s">
        <v>8316</v>
      </c>
      <c r="S3386" s="15">
        <f t="shared" si="211"/>
        <v>42292.087592592594</v>
      </c>
      <c r="T3386" s="15">
        <f t="shared" si="212"/>
        <v>42329.125</v>
      </c>
    </row>
    <row r="3387" spans="1:20" ht="48" hidden="1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9"/>
        <v>100</v>
      </c>
      <c r="P3387">
        <f t="shared" si="210"/>
        <v>133.33000000000001</v>
      </c>
      <c r="Q3387" s="11" t="s">
        <v>8315</v>
      </c>
      <c r="R3387" t="s">
        <v>8316</v>
      </c>
      <c r="S3387" s="15">
        <f t="shared" si="211"/>
        <v>41953.8675</v>
      </c>
      <c r="T3387" s="15">
        <f t="shared" si="212"/>
        <v>41983.8675</v>
      </c>
    </row>
    <row r="3388" spans="1:20" ht="48" hidden="1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9"/>
        <v>105</v>
      </c>
      <c r="P3388">
        <f t="shared" si="210"/>
        <v>51.22</v>
      </c>
      <c r="Q3388" s="11" t="s">
        <v>8315</v>
      </c>
      <c r="R3388" t="s">
        <v>8316</v>
      </c>
      <c r="S3388" s="15">
        <f t="shared" si="211"/>
        <v>41946.644745370373</v>
      </c>
      <c r="T3388" s="15">
        <f t="shared" si="212"/>
        <v>41976.644745370373</v>
      </c>
    </row>
    <row r="3389" spans="1:20" ht="48" hidden="1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9"/>
        <v>117</v>
      </c>
      <c r="P3389">
        <f t="shared" si="210"/>
        <v>100.17</v>
      </c>
      <c r="Q3389" s="11" t="s">
        <v>8315</v>
      </c>
      <c r="R3389" t="s">
        <v>8316</v>
      </c>
      <c r="S3389" s="15">
        <f t="shared" si="211"/>
        <v>41947.762592592589</v>
      </c>
      <c r="T3389" s="15">
        <f t="shared" si="212"/>
        <v>41987.762592592597</v>
      </c>
    </row>
    <row r="3390" spans="1:20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9"/>
        <v>104</v>
      </c>
      <c r="P3390">
        <f t="shared" si="210"/>
        <v>34.6</v>
      </c>
      <c r="Q3390" s="11" t="s">
        <v>8315</v>
      </c>
      <c r="R3390" t="s">
        <v>8316</v>
      </c>
      <c r="S3390" s="15">
        <f t="shared" si="211"/>
        <v>42143.461122685185</v>
      </c>
      <c r="T3390" s="15">
        <f t="shared" si="212"/>
        <v>42173.461122685185</v>
      </c>
    </row>
    <row r="3391" spans="1:20" ht="48" hidden="1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9"/>
        <v>115</v>
      </c>
      <c r="P3391">
        <f t="shared" si="210"/>
        <v>184.68</v>
      </c>
      <c r="Q3391" s="11" t="s">
        <v>8315</v>
      </c>
      <c r="R3391" t="s">
        <v>8316</v>
      </c>
      <c r="S3391" s="15">
        <f t="shared" si="211"/>
        <v>42494.563449074078</v>
      </c>
      <c r="T3391" s="15">
        <f t="shared" si="212"/>
        <v>42524.563449074078</v>
      </c>
    </row>
    <row r="3392" spans="1:20" ht="48" hidden="1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9"/>
        <v>102</v>
      </c>
      <c r="P3392">
        <f t="shared" si="210"/>
        <v>69.819999999999993</v>
      </c>
      <c r="Q3392" s="11" t="s">
        <v>8315</v>
      </c>
      <c r="R3392" t="s">
        <v>8316</v>
      </c>
      <c r="S3392" s="15">
        <f t="shared" si="211"/>
        <v>41815.774826388886</v>
      </c>
      <c r="T3392" s="15">
        <f t="shared" si="212"/>
        <v>41830.774826388886</v>
      </c>
    </row>
    <row r="3393" spans="1:20" ht="48" hidden="1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9"/>
        <v>223</v>
      </c>
      <c r="P3393">
        <f t="shared" si="210"/>
        <v>61.94</v>
      </c>
      <c r="Q3393" s="11" t="s">
        <v>8315</v>
      </c>
      <c r="R3393" t="s">
        <v>8316</v>
      </c>
      <c r="S3393" s="15">
        <f t="shared" si="211"/>
        <v>41830.545694444445</v>
      </c>
      <c r="T3393" s="15">
        <f t="shared" si="212"/>
        <v>41859.936111111114</v>
      </c>
    </row>
    <row r="3394" spans="1:20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3">ROUND(E3394/D3394*100,0)</f>
        <v>100</v>
      </c>
      <c r="P3394">
        <f t="shared" si="210"/>
        <v>41.67</v>
      </c>
      <c r="Q3394" s="11" t="s">
        <v>8315</v>
      </c>
      <c r="R3394" t="s">
        <v>8316</v>
      </c>
      <c r="S3394" s="15">
        <f t="shared" si="211"/>
        <v>42446.845543981486</v>
      </c>
      <c r="T3394" s="15">
        <f t="shared" si="212"/>
        <v>42496.845543981486</v>
      </c>
    </row>
    <row r="3395" spans="1:20" ht="48" hidden="1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3"/>
        <v>106</v>
      </c>
      <c r="P3395">
        <f t="shared" ref="P3395:P3458" si="214">IFERROR(ROUND(E3395/L3395,2),0)</f>
        <v>36.07</v>
      </c>
      <c r="Q3395" s="11" t="s">
        <v>8315</v>
      </c>
      <c r="R3395" t="s">
        <v>8316</v>
      </c>
      <c r="S3395" s="15">
        <f t="shared" ref="S3395:S3458" si="215">(((J3395/60)/60)/24)+DATE(1970,1,1)</f>
        <v>41923.921643518523</v>
      </c>
      <c r="T3395" s="15">
        <f t="shared" ref="T3395:T3458" si="216">(((I3395/60)/60)/24)+DATE(1970,1,1)</f>
        <v>41949.031944444447</v>
      </c>
    </row>
    <row r="3396" spans="1:20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3"/>
        <v>142</v>
      </c>
      <c r="P3396">
        <f t="shared" si="214"/>
        <v>29</v>
      </c>
      <c r="Q3396" s="11" t="s">
        <v>8315</v>
      </c>
      <c r="R3396" t="s">
        <v>8316</v>
      </c>
      <c r="S3396" s="15">
        <f t="shared" si="215"/>
        <v>41817.59542824074</v>
      </c>
      <c r="T3396" s="15">
        <f t="shared" si="216"/>
        <v>41847.59542824074</v>
      </c>
    </row>
    <row r="3397" spans="1:20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3"/>
        <v>184</v>
      </c>
      <c r="P3397">
        <f t="shared" si="214"/>
        <v>24.21</v>
      </c>
      <c r="Q3397" s="11" t="s">
        <v>8315</v>
      </c>
      <c r="R3397" t="s">
        <v>8316</v>
      </c>
      <c r="S3397" s="15">
        <f t="shared" si="215"/>
        <v>42140.712314814817</v>
      </c>
      <c r="T3397" s="15">
        <f t="shared" si="216"/>
        <v>42154.756944444445</v>
      </c>
    </row>
    <row r="3398" spans="1:20" ht="48" hidden="1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3"/>
        <v>104</v>
      </c>
      <c r="P3398">
        <f t="shared" si="214"/>
        <v>55.89</v>
      </c>
      <c r="Q3398" s="11" t="s">
        <v>8315</v>
      </c>
      <c r="R3398" t="s">
        <v>8316</v>
      </c>
      <c r="S3398" s="15">
        <f t="shared" si="215"/>
        <v>41764.44663194444</v>
      </c>
      <c r="T3398" s="15">
        <f t="shared" si="216"/>
        <v>41791.165972222225</v>
      </c>
    </row>
    <row r="3399" spans="1:20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3"/>
        <v>112</v>
      </c>
      <c r="P3399">
        <f t="shared" si="214"/>
        <v>11.67</v>
      </c>
      <c r="Q3399" s="11" t="s">
        <v>8315</v>
      </c>
      <c r="R3399" t="s">
        <v>8316</v>
      </c>
      <c r="S3399" s="15">
        <f t="shared" si="215"/>
        <v>42378.478344907402</v>
      </c>
      <c r="T3399" s="15">
        <f t="shared" si="216"/>
        <v>42418.916666666672</v>
      </c>
    </row>
    <row r="3400" spans="1:20" ht="48" hidden="1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3"/>
        <v>111</v>
      </c>
      <c r="P3400">
        <f t="shared" si="214"/>
        <v>68.349999999999994</v>
      </c>
      <c r="Q3400" s="11" t="s">
        <v>8315</v>
      </c>
      <c r="R3400" t="s">
        <v>8316</v>
      </c>
      <c r="S3400" s="15">
        <f t="shared" si="215"/>
        <v>41941.75203703704</v>
      </c>
      <c r="T3400" s="15">
        <f t="shared" si="216"/>
        <v>41964.708333333328</v>
      </c>
    </row>
    <row r="3401" spans="1:20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3"/>
        <v>104</v>
      </c>
      <c r="P3401">
        <f t="shared" si="214"/>
        <v>27.07</v>
      </c>
      <c r="Q3401" s="11" t="s">
        <v>8315</v>
      </c>
      <c r="R3401" t="s">
        <v>8316</v>
      </c>
      <c r="S3401" s="15">
        <f t="shared" si="215"/>
        <v>42026.920428240745</v>
      </c>
      <c r="T3401" s="15">
        <f t="shared" si="216"/>
        <v>42056.920428240745</v>
      </c>
    </row>
    <row r="3402" spans="1:20" ht="48" hidden="1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3"/>
        <v>100</v>
      </c>
      <c r="P3402">
        <f t="shared" si="214"/>
        <v>118.13</v>
      </c>
      <c r="Q3402" s="11" t="s">
        <v>8315</v>
      </c>
      <c r="R3402" t="s">
        <v>8316</v>
      </c>
      <c r="S3402" s="15">
        <f t="shared" si="215"/>
        <v>41834.953865740739</v>
      </c>
      <c r="T3402" s="15">
        <f t="shared" si="216"/>
        <v>41879.953865740739</v>
      </c>
    </row>
    <row r="3403" spans="1:20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3"/>
        <v>102</v>
      </c>
      <c r="P3403">
        <f t="shared" si="214"/>
        <v>44.76</v>
      </c>
      <c r="Q3403" s="11" t="s">
        <v>8315</v>
      </c>
      <c r="R3403" t="s">
        <v>8316</v>
      </c>
      <c r="S3403" s="15">
        <f t="shared" si="215"/>
        <v>42193.723912037036</v>
      </c>
      <c r="T3403" s="15">
        <f t="shared" si="216"/>
        <v>42223.723912037036</v>
      </c>
    </row>
    <row r="3404" spans="1:20" ht="48" hidden="1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3"/>
        <v>110</v>
      </c>
      <c r="P3404">
        <f t="shared" si="214"/>
        <v>99.79</v>
      </c>
      <c r="Q3404" s="11" t="s">
        <v>8315</v>
      </c>
      <c r="R3404" t="s">
        <v>8316</v>
      </c>
      <c r="S3404" s="15">
        <f t="shared" si="215"/>
        <v>42290.61855324074</v>
      </c>
      <c r="T3404" s="15">
        <f t="shared" si="216"/>
        <v>42320.104861111111</v>
      </c>
    </row>
    <row r="3405" spans="1:20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3"/>
        <v>100</v>
      </c>
      <c r="P3405">
        <f t="shared" si="214"/>
        <v>117.65</v>
      </c>
      <c r="Q3405" s="11" t="s">
        <v>8315</v>
      </c>
      <c r="R3405" t="s">
        <v>8316</v>
      </c>
      <c r="S3405" s="15">
        <f t="shared" si="215"/>
        <v>42150.462083333332</v>
      </c>
      <c r="T3405" s="15">
        <f t="shared" si="216"/>
        <v>42180.462083333332</v>
      </c>
    </row>
    <row r="3406" spans="1:20" ht="48" hidden="1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3"/>
        <v>122</v>
      </c>
      <c r="P3406">
        <f t="shared" si="214"/>
        <v>203.33</v>
      </c>
      <c r="Q3406" s="11" t="s">
        <v>8315</v>
      </c>
      <c r="R3406" t="s">
        <v>8316</v>
      </c>
      <c r="S3406" s="15">
        <f t="shared" si="215"/>
        <v>42152.503495370373</v>
      </c>
      <c r="T3406" s="15">
        <f t="shared" si="216"/>
        <v>42172.503495370373</v>
      </c>
    </row>
    <row r="3407" spans="1:20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3"/>
        <v>138</v>
      </c>
      <c r="P3407">
        <f t="shared" si="214"/>
        <v>28.32</v>
      </c>
      <c r="Q3407" s="11" t="s">
        <v>8315</v>
      </c>
      <c r="R3407" t="s">
        <v>8316</v>
      </c>
      <c r="S3407" s="15">
        <f t="shared" si="215"/>
        <v>42410.017199074078</v>
      </c>
      <c r="T3407" s="15">
        <f t="shared" si="216"/>
        <v>42430.999305555553</v>
      </c>
    </row>
    <row r="3408" spans="1:20" ht="32" hidden="1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3"/>
        <v>100</v>
      </c>
      <c r="P3408">
        <f t="shared" si="214"/>
        <v>110.23</v>
      </c>
      <c r="Q3408" s="11" t="s">
        <v>8315</v>
      </c>
      <c r="R3408" t="s">
        <v>8316</v>
      </c>
      <c r="S3408" s="15">
        <f t="shared" si="215"/>
        <v>41791.492777777778</v>
      </c>
      <c r="T3408" s="15">
        <f t="shared" si="216"/>
        <v>41836.492777777778</v>
      </c>
    </row>
    <row r="3409" spans="1:20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3"/>
        <v>107</v>
      </c>
      <c r="P3409">
        <f t="shared" si="214"/>
        <v>31.97</v>
      </c>
      <c r="Q3409" s="11" t="s">
        <v>8315</v>
      </c>
      <c r="R3409" t="s">
        <v>8316</v>
      </c>
      <c r="S3409" s="15">
        <f t="shared" si="215"/>
        <v>41796.422326388885</v>
      </c>
      <c r="T3409" s="15">
        <f t="shared" si="216"/>
        <v>41826.422326388885</v>
      </c>
    </row>
    <row r="3410" spans="1:20" ht="48" hidden="1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3"/>
        <v>211</v>
      </c>
      <c r="P3410">
        <f t="shared" si="214"/>
        <v>58.61</v>
      </c>
      <c r="Q3410" s="11" t="s">
        <v>8315</v>
      </c>
      <c r="R3410" t="s">
        <v>8316</v>
      </c>
      <c r="S3410" s="15">
        <f t="shared" si="215"/>
        <v>41808.991944444446</v>
      </c>
      <c r="T3410" s="15">
        <f t="shared" si="216"/>
        <v>41838.991944444446</v>
      </c>
    </row>
    <row r="3411" spans="1:20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3"/>
        <v>124</v>
      </c>
      <c r="P3411">
        <f t="shared" si="214"/>
        <v>29.43</v>
      </c>
      <c r="Q3411" s="11" t="s">
        <v>8315</v>
      </c>
      <c r="R3411" t="s">
        <v>8316</v>
      </c>
      <c r="S3411" s="15">
        <f t="shared" si="215"/>
        <v>42544.814328703709</v>
      </c>
      <c r="T3411" s="15">
        <f t="shared" si="216"/>
        <v>42582.873611111107</v>
      </c>
    </row>
    <row r="3412" spans="1:20" ht="48" hidden="1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3"/>
        <v>109</v>
      </c>
      <c r="P3412">
        <f t="shared" si="214"/>
        <v>81.38</v>
      </c>
      <c r="Q3412" s="11" t="s">
        <v>8315</v>
      </c>
      <c r="R3412" t="s">
        <v>8316</v>
      </c>
      <c r="S3412" s="15">
        <f t="shared" si="215"/>
        <v>42500.041550925926</v>
      </c>
      <c r="T3412" s="15">
        <f t="shared" si="216"/>
        <v>42527.291666666672</v>
      </c>
    </row>
    <row r="3413" spans="1:20" ht="48" hidden="1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3"/>
        <v>104</v>
      </c>
      <c r="P3413">
        <f t="shared" si="214"/>
        <v>199.17</v>
      </c>
      <c r="Q3413" s="11" t="s">
        <v>8315</v>
      </c>
      <c r="R3413" t="s">
        <v>8316</v>
      </c>
      <c r="S3413" s="15">
        <f t="shared" si="215"/>
        <v>42265.022824074069</v>
      </c>
      <c r="T3413" s="15">
        <f t="shared" si="216"/>
        <v>42285.022824074069</v>
      </c>
    </row>
    <row r="3414" spans="1:20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3"/>
        <v>100</v>
      </c>
      <c r="P3414">
        <f t="shared" si="214"/>
        <v>115.38</v>
      </c>
      <c r="Q3414" s="11" t="s">
        <v>8315</v>
      </c>
      <c r="R3414" t="s">
        <v>8316</v>
      </c>
      <c r="S3414" s="15">
        <f t="shared" si="215"/>
        <v>41879.959050925929</v>
      </c>
      <c r="T3414" s="15">
        <f t="shared" si="216"/>
        <v>41909.959050925929</v>
      </c>
    </row>
    <row r="3415" spans="1:20" ht="48" hidden="1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3"/>
        <v>130</v>
      </c>
      <c r="P3415">
        <f t="shared" si="214"/>
        <v>46.43</v>
      </c>
      <c r="Q3415" s="11" t="s">
        <v>8315</v>
      </c>
      <c r="R3415" t="s">
        <v>8316</v>
      </c>
      <c r="S3415" s="15">
        <f t="shared" si="215"/>
        <v>42053.733078703706</v>
      </c>
      <c r="T3415" s="15">
        <f t="shared" si="216"/>
        <v>42063.207638888889</v>
      </c>
    </row>
    <row r="3416" spans="1:20" ht="48" hidden="1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3"/>
        <v>104</v>
      </c>
      <c r="P3416">
        <f t="shared" si="214"/>
        <v>70.569999999999993</v>
      </c>
      <c r="Q3416" s="11" t="s">
        <v>8315</v>
      </c>
      <c r="R3416" t="s">
        <v>8316</v>
      </c>
      <c r="S3416" s="15">
        <f t="shared" si="215"/>
        <v>42675.832465277781</v>
      </c>
      <c r="T3416" s="15">
        <f t="shared" si="216"/>
        <v>42705.332638888889</v>
      </c>
    </row>
    <row r="3417" spans="1:20" ht="32" hidden="1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3"/>
        <v>100</v>
      </c>
      <c r="P3417">
        <f t="shared" si="214"/>
        <v>22.22</v>
      </c>
      <c r="Q3417" s="11" t="s">
        <v>8315</v>
      </c>
      <c r="R3417" t="s">
        <v>8316</v>
      </c>
      <c r="S3417" s="15">
        <f t="shared" si="215"/>
        <v>42467.144166666665</v>
      </c>
      <c r="T3417" s="15">
        <f t="shared" si="216"/>
        <v>42477.979166666672</v>
      </c>
    </row>
    <row r="3418" spans="1:20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3"/>
        <v>120</v>
      </c>
      <c r="P3418">
        <f t="shared" si="214"/>
        <v>159.47</v>
      </c>
      <c r="Q3418" s="11" t="s">
        <v>8315</v>
      </c>
      <c r="R3418" t="s">
        <v>8316</v>
      </c>
      <c r="S3418" s="15">
        <f t="shared" si="215"/>
        <v>42089.412557870368</v>
      </c>
      <c r="T3418" s="15">
        <f t="shared" si="216"/>
        <v>42117.770833333328</v>
      </c>
    </row>
    <row r="3419" spans="1:20" ht="48" hidden="1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3"/>
        <v>100</v>
      </c>
      <c r="P3419">
        <f t="shared" si="214"/>
        <v>37.78</v>
      </c>
      <c r="Q3419" s="11" t="s">
        <v>8315</v>
      </c>
      <c r="R3419" t="s">
        <v>8316</v>
      </c>
      <c r="S3419" s="15">
        <f t="shared" si="215"/>
        <v>41894.91375</v>
      </c>
      <c r="T3419" s="15">
        <f t="shared" si="216"/>
        <v>41938.029861111114</v>
      </c>
    </row>
    <row r="3420" spans="1:20" ht="48" hidden="1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3"/>
        <v>101</v>
      </c>
      <c r="P3420">
        <f t="shared" si="214"/>
        <v>72.05</v>
      </c>
      <c r="Q3420" s="11" t="s">
        <v>8315</v>
      </c>
      <c r="R3420" t="s">
        <v>8316</v>
      </c>
      <c r="S3420" s="15">
        <f t="shared" si="215"/>
        <v>41752.83457175926</v>
      </c>
      <c r="T3420" s="15">
        <f t="shared" si="216"/>
        <v>41782.83457175926</v>
      </c>
    </row>
    <row r="3421" spans="1:20" ht="64" hidden="1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3"/>
        <v>107</v>
      </c>
      <c r="P3421">
        <f t="shared" si="214"/>
        <v>63.7</v>
      </c>
      <c r="Q3421" s="11" t="s">
        <v>8315</v>
      </c>
      <c r="R3421" t="s">
        <v>8316</v>
      </c>
      <c r="S3421" s="15">
        <f t="shared" si="215"/>
        <v>42448.821585648147</v>
      </c>
      <c r="T3421" s="15">
        <f t="shared" si="216"/>
        <v>42466.895833333328</v>
      </c>
    </row>
    <row r="3422" spans="1:20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3"/>
        <v>138</v>
      </c>
      <c r="P3422">
        <f t="shared" si="214"/>
        <v>28.41</v>
      </c>
      <c r="Q3422" s="11" t="s">
        <v>8315</v>
      </c>
      <c r="R3422" t="s">
        <v>8316</v>
      </c>
      <c r="S3422" s="15">
        <f t="shared" si="215"/>
        <v>42405.090300925927</v>
      </c>
      <c r="T3422" s="15">
        <f t="shared" si="216"/>
        <v>42414</v>
      </c>
    </row>
    <row r="3423" spans="1:20" ht="48" hidden="1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3"/>
        <v>101</v>
      </c>
      <c r="P3423">
        <f t="shared" si="214"/>
        <v>103.21</v>
      </c>
      <c r="Q3423" s="11" t="s">
        <v>8315</v>
      </c>
      <c r="R3423" t="s">
        <v>8316</v>
      </c>
      <c r="S3423" s="15">
        <f t="shared" si="215"/>
        <v>42037.791238425925</v>
      </c>
      <c r="T3423" s="15">
        <f t="shared" si="216"/>
        <v>42067.791238425925</v>
      </c>
    </row>
    <row r="3424" spans="1:20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3"/>
        <v>109</v>
      </c>
      <c r="P3424">
        <f t="shared" si="214"/>
        <v>71.150000000000006</v>
      </c>
      <c r="Q3424" s="11" t="s">
        <v>8315</v>
      </c>
      <c r="R3424" t="s">
        <v>8316</v>
      </c>
      <c r="S3424" s="15">
        <f t="shared" si="215"/>
        <v>42323.562222222223</v>
      </c>
      <c r="T3424" s="15">
        <f t="shared" si="216"/>
        <v>42352</v>
      </c>
    </row>
    <row r="3425" spans="1:20" ht="48" hidden="1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3"/>
        <v>140</v>
      </c>
      <c r="P3425">
        <f t="shared" si="214"/>
        <v>35</v>
      </c>
      <c r="Q3425" s="11" t="s">
        <v>8315</v>
      </c>
      <c r="R3425" t="s">
        <v>8316</v>
      </c>
      <c r="S3425" s="15">
        <f t="shared" si="215"/>
        <v>42088.911354166667</v>
      </c>
      <c r="T3425" s="15">
        <f t="shared" si="216"/>
        <v>42118.911354166667</v>
      </c>
    </row>
    <row r="3426" spans="1:20" ht="48" hidden="1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3"/>
        <v>104</v>
      </c>
      <c r="P3426">
        <f t="shared" si="214"/>
        <v>81.78</v>
      </c>
      <c r="Q3426" s="11" t="s">
        <v>8315</v>
      </c>
      <c r="R3426" t="s">
        <v>8316</v>
      </c>
      <c r="S3426" s="15">
        <f t="shared" si="215"/>
        <v>42018.676898148144</v>
      </c>
      <c r="T3426" s="15">
        <f t="shared" si="216"/>
        <v>42040.290972222225</v>
      </c>
    </row>
    <row r="3427" spans="1:20" ht="48" hidden="1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3"/>
        <v>103</v>
      </c>
      <c r="P3427">
        <f t="shared" si="214"/>
        <v>297.02999999999997</v>
      </c>
      <c r="Q3427" s="11" t="s">
        <v>8315</v>
      </c>
      <c r="R3427" t="s">
        <v>8316</v>
      </c>
      <c r="S3427" s="15">
        <f t="shared" si="215"/>
        <v>41884.617314814815</v>
      </c>
      <c r="T3427" s="15">
        <f t="shared" si="216"/>
        <v>41916.617314814815</v>
      </c>
    </row>
    <row r="3428" spans="1:20" ht="48" hidden="1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3"/>
        <v>108</v>
      </c>
      <c r="P3428">
        <f t="shared" si="214"/>
        <v>46.61</v>
      </c>
      <c r="Q3428" s="11" t="s">
        <v>8315</v>
      </c>
      <c r="R3428" t="s">
        <v>8316</v>
      </c>
      <c r="S3428" s="15">
        <f t="shared" si="215"/>
        <v>41884.056747685187</v>
      </c>
      <c r="T3428" s="15">
        <f t="shared" si="216"/>
        <v>41903.083333333336</v>
      </c>
    </row>
    <row r="3429" spans="1:20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3"/>
        <v>100</v>
      </c>
      <c r="P3429">
        <f t="shared" si="214"/>
        <v>51.72</v>
      </c>
      <c r="Q3429" s="11" t="s">
        <v>8315</v>
      </c>
      <c r="R3429" t="s">
        <v>8316</v>
      </c>
      <c r="S3429" s="15">
        <f t="shared" si="215"/>
        <v>41792.645277777774</v>
      </c>
      <c r="T3429" s="15">
        <f t="shared" si="216"/>
        <v>41822.645277777774</v>
      </c>
    </row>
    <row r="3430" spans="1:20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3"/>
        <v>103</v>
      </c>
      <c r="P3430">
        <f t="shared" si="214"/>
        <v>40.29</v>
      </c>
      <c r="Q3430" s="11" t="s">
        <v>8315</v>
      </c>
      <c r="R3430" t="s">
        <v>8316</v>
      </c>
      <c r="S3430" s="15">
        <f t="shared" si="215"/>
        <v>42038.720451388886</v>
      </c>
      <c r="T3430" s="15">
        <f t="shared" si="216"/>
        <v>42063.708333333328</v>
      </c>
    </row>
    <row r="3431" spans="1:20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3"/>
        <v>130</v>
      </c>
      <c r="P3431">
        <f t="shared" si="214"/>
        <v>16.25</v>
      </c>
      <c r="Q3431" s="11" t="s">
        <v>8315</v>
      </c>
      <c r="R3431" t="s">
        <v>8316</v>
      </c>
      <c r="S3431" s="15">
        <f t="shared" si="215"/>
        <v>42662.021539351852</v>
      </c>
      <c r="T3431" s="15">
        <f t="shared" si="216"/>
        <v>42676.021539351852</v>
      </c>
    </row>
    <row r="3432" spans="1:20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3"/>
        <v>109</v>
      </c>
      <c r="P3432">
        <f t="shared" si="214"/>
        <v>30.15</v>
      </c>
      <c r="Q3432" s="11" t="s">
        <v>8315</v>
      </c>
      <c r="R3432" t="s">
        <v>8316</v>
      </c>
      <c r="S3432" s="15">
        <f t="shared" si="215"/>
        <v>41820.945613425924</v>
      </c>
      <c r="T3432" s="15">
        <f t="shared" si="216"/>
        <v>41850.945613425924</v>
      </c>
    </row>
    <row r="3433" spans="1:20" ht="48" hidden="1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3"/>
        <v>100</v>
      </c>
      <c r="P3433">
        <f t="shared" si="214"/>
        <v>95.24</v>
      </c>
      <c r="Q3433" s="11" t="s">
        <v>8315</v>
      </c>
      <c r="R3433" t="s">
        <v>8316</v>
      </c>
      <c r="S3433" s="15">
        <f t="shared" si="215"/>
        <v>41839.730937500004</v>
      </c>
      <c r="T3433" s="15">
        <f t="shared" si="216"/>
        <v>41869.730937500004</v>
      </c>
    </row>
    <row r="3434" spans="1:20" ht="48" hidden="1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3"/>
        <v>110</v>
      </c>
      <c r="P3434">
        <f t="shared" si="214"/>
        <v>52.21</v>
      </c>
      <c r="Q3434" s="11" t="s">
        <v>8315</v>
      </c>
      <c r="R3434" t="s">
        <v>8316</v>
      </c>
      <c r="S3434" s="15">
        <f t="shared" si="215"/>
        <v>42380.581180555557</v>
      </c>
      <c r="T3434" s="15">
        <f t="shared" si="216"/>
        <v>42405.916666666672</v>
      </c>
    </row>
    <row r="3435" spans="1:20" ht="48" hidden="1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3"/>
        <v>100</v>
      </c>
      <c r="P3435">
        <f t="shared" si="214"/>
        <v>134.15</v>
      </c>
      <c r="Q3435" s="11" t="s">
        <v>8315</v>
      </c>
      <c r="R3435" t="s">
        <v>8316</v>
      </c>
      <c r="S3435" s="15">
        <f t="shared" si="215"/>
        <v>41776.063136574077</v>
      </c>
      <c r="T3435" s="15">
        <f t="shared" si="216"/>
        <v>41807.125</v>
      </c>
    </row>
    <row r="3436" spans="1:20" ht="48" hidden="1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3"/>
        <v>106</v>
      </c>
      <c r="P3436">
        <f t="shared" si="214"/>
        <v>62.83</v>
      </c>
      <c r="Q3436" s="11" t="s">
        <v>8315</v>
      </c>
      <c r="R3436" t="s">
        <v>8316</v>
      </c>
      <c r="S3436" s="15">
        <f t="shared" si="215"/>
        <v>41800.380428240744</v>
      </c>
      <c r="T3436" s="15">
        <f t="shared" si="216"/>
        <v>41830.380428240744</v>
      </c>
    </row>
    <row r="3437" spans="1:20" ht="48" hidden="1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3"/>
        <v>112</v>
      </c>
      <c r="P3437">
        <f t="shared" si="214"/>
        <v>58.95</v>
      </c>
      <c r="Q3437" s="11" t="s">
        <v>8315</v>
      </c>
      <c r="R3437" t="s">
        <v>8316</v>
      </c>
      <c r="S3437" s="15">
        <f t="shared" si="215"/>
        <v>42572.61681712963</v>
      </c>
      <c r="T3437" s="15">
        <f t="shared" si="216"/>
        <v>42589.125</v>
      </c>
    </row>
    <row r="3438" spans="1:20" ht="48" hidden="1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3"/>
        <v>106</v>
      </c>
      <c r="P3438">
        <f t="shared" si="214"/>
        <v>143.11000000000001</v>
      </c>
      <c r="Q3438" s="11" t="s">
        <v>8315</v>
      </c>
      <c r="R3438" t="s">
        <v>8316</v>
      </c>
      <c r="S3438" s="15">
        <f t="shared" si="215"/>
        <v>41851.541585648149</v>
      </c>
      <c r="T3438" s="15">
        <f t="shared" si="216"/>
        <v>41872.686111111114</v>
      </c>
    </row>
    <row r="3439" spans="1:20" ht="48" hidden="1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3"/>
        <v>101</v>
      </c>
      <c r="P3439">
        <f t="shared" si="214"/>
        <v>84.17</v>
      </c>
      <c r="Q3439" s="11" t="s">
        <v>8315</v>
      </c>
      <c r="R3439" t="s">
        <v>8316</v>
      </c>
      <c r="S3439" s="15">
        <f t="shared" si="215"/>
        <v>42205.710879629631</v>
      </c>
      <c r="T3439" s="15">
        <f t="shared" si="216"/>
        <v>42235.710879629631</v>
      </c>
    </row>
    <row r="3440" spans="1:20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3"/>
        <v>104</v>
      </c>
      <c r="P3440">
        <f t="shared" si="214"/>
        <v>186.07</v>
      </c>
      <c r="Q3440" s="11" t="s">
        <v>8315</v>
      </c>
      <c r="R3440" t="s">
        <v>8316</v>
      </c>
      <c r="S3440" s="15">
        <f t="shared" si="215"/>
        <v>42100.927858796291</v>
      </c>
      <c r="T3440" s="15">
        <f t="shared" si="216"/>
        <v>42126.875</v>
      </c>
    </row>
    <row r="3441" spans="1:20" ht="32" hidden="1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3"/>
        <v>135</v>
      </c>
      <c r="P3441">
        <f t="shared" si="214"/>
        <v>89.79</v>
      </c>
      <c r="Q3441" s="11" t="s">
        <v>8315</v>
      </c>
      <c r="R3441" t="s">
        <v>8316</v>
      </c>
      <c r="S3441" s="15">
        <f t="shared" si="215"/>
        <v>42374.911226851851</v>
      </c>
      <c r="T3441" s="15">
        <f t="shared" si="216"/>
        <v>42388.207638888889</v>
      </c>
    </row>
    <row r="3442" spans="1:20" ht="48" hidden="1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3"/>
        <v>105</v>
      </c>
      <c r="P3442">
        <f t="shared" si="214"/>
        <v>64.16</v>
      </c>
      <c r="Q3442" s="11" t="s">
        <v>8315</v>
      </c>
      <c r="R3442" t="s">
        <v>8316</v>
      </c>
      <c r="S3442" s="15">
        <f t="shared" si="215"/>
        <v>41809.12300925926</v>
      </c>
      <c r="T3442" s="15">
        <f t="shared" si="216"/>
        <v>41831.677083333336</v>
      </c>
    </row>
    <row r="3443" spans="1:20" ht="48" hidden="1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3"/>
        <v>103</v>
      </c>
      <c r="P3443">
        <f t="shared" si="214"/>
        <v>59.65</v>
      </c>
      <c r="Q3443" s="11" t="s">
        <v>8315</v>
      </c>
      <c r="R3443" t="s">
        <v>8316</v>
      </c>
      <c r="S3443" s="15">
        <f t="shared" si="215"/>
        <v>42294.429641203707</v>
      </c>
      <c r="T3443" s="15">
        <f t="shared" si="216"/>
        <v>42321.845138888893</v>
      </c>
    </row>
    <row r="3444" spans="1:20" ht="48" hidden="1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3"/>
        <v>100</v>
      </c>
      <c r="P3444">
        <f t="shared" si="214"/>
        <v>31.25</v>
      </c>
      <c r="Q3444" s="11" t="s">
        <v>8315</v>
      </c>
      <c r="R3444" t="s">
        <v>8316</v>
      </c>
      <c r="S3444" s="15">
        <f t="shared" si="215"/>
        <v>42124.841111111105</v>
      </c>
      <c r="T3444" s="15">
        <f t="shared" si="216"/>
        <v>42154.841111111105</v>
      </c>
    </row>
    <row r="3445" spans="1:20" ht="48" hidden="1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3"/>
        <v>186</v>
      </c>
      <c r="P3445">
        <f t="shared" si="214"/>
        <v>41.22</v>
      </c>
      <c r="Q3445" s="11" t="s">
        <v>8315</v>
      </c>
      <c r="R3445" t="s">
        <v>8316</v>
      </c>
      <c r="S3445" s="15">
        <f t="shared" si="215"/>
        <v>41861.524837962963</v>
      </c>
      <c r="T3445" s="15">
        <f t="shared" si="216"/>
        <v>41891.524837962963</v>
      </c>
    </row>
    <row r="3446" spans="1:20" ht="48" hidden="1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3"/>
        <v>289</v>
      </c>
      <c r="P3446">
        <f t="shared" si="214"/>
        <v>43.35</v>
      </c>
      <c r="Q3446" s="11" t="s">
        <v>8315</v>
      </c>
      <c r="R3446" t="s">
        <v>8316</v>
      </c>
      <c r="S3446" s="15">
        <f t="shared" si="215"/>
        <v>42521.291504629626</v>
      </c>
      <c r="T3446" s="15">
        <f t="shared" si="216"/>
        <v>42529.582638888889</v>
      </c>
    </row>
    <row r="3447" spans="1:20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3"/>
        <v>100</v>
      </c>
      <c r="P3447">
        <f t="shared" si="214"/>
        <v>64.52</v>
      </c>
      <c r="Q3447" s="11" t="s">
        <v>8315</v>
      </c>
      <c r="R3447" t="s">
        <v>8316</v>
      </c>
      <c r="S3447" s="15">
        <f t="shared" si="215"/>
        <v>42272.530509259261</v>
      </c>
      <c r="T3447" s="15">
        <f t="shared" si="216"/>
        <v>42300.530509259261</v>
      </c>
    </row>
    <row r="3448" spans="1:20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3"/>
        <v>108</v>
      </c>
      <c r="P3448">
        <f t="shared" si="214"/>
        <v>43.28</v>
      </c>
      <c r="Q3448" s="11" t="s">
        <v>8315</v>
      </c>
      <c r="R3448" t="s">
        <v>8316</v>
      </c>
      <c r="S3448" s="15">
        <f t="shared" si="215"/>
        <v>42016.832465277781</v>
      </c>
      <c r="T3448" s="15">
        <f t="shared" si="216"/>
        <v>42040.513888888891</v>
      </c>
    </row>
    <row r="3449" spans="1:20" ht="32" hidden="1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3"/>
        <v>108</v>
      </c>
      <c r="P3449">
        <f t="shared" si="214"/>
        <v>77</v>
      </c>
      <c r="Q3449" s="11" t="s">
        <v>8315</v>
      </c>
      <c r="R3449" t="s">
        <v>8316</v>
      </c>
      <c r="S3449" s="15">
        <f t="shared" si="215"/>
        <v>42402.889027777783</v>
      </c>
      <c r="T3449" s="15">
        <f t="shared" si="216"/>
        <v>42447.847361111111</v>
      </c>
    </row>
    <row r="3450" spans="1:20" ht="48" hidden="1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3"/>
        <v>110</v>
      </c>
      <c r="P3450">
        <f t="shared" si="214"/>
        <v>51.22</v>
      </c>
      <c r="Q3450" s="11" t="s">
        <v>8315</v>
      </c>
      <c r="R3450" t="s">
        <v>8316</v>
      </c>
      <c r="S3450" s="15">
        <f t="shared" si="215"/>
        <v>41960.119085648148</v>
      </c>
      <c r="T3450" s="15">
        <f t="shared" si="216"/>
        <v>41990.119085648148</v>
      </c>
    </row>
    <row r="3451" spans="1:20" ht="48" hidden="1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3"/>
        <v>171</v>
      </c>
      <c r="P3451">
        <f t="shared" si="214"/>
        <v>68.25</v>
      </c>
      <c r="Q3451" s="11" t="s">
        <v>8315</v>
      </c>
      <c r="R3451" t="s">
        <v>8316</v>
      </c>
      <c r="S3451" s="15">
        <f t="shared" si="215"/>
        <v>42532.052523148144</v>
      </c>
      <c r="T3451" s="15">
        <f t="shared" si="216"/>
        <v>42560.166666666672</v>
      </c>
    </row>
    <row r="3452" spans="1:20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3"/>
        <v>152</v>
      </c>
      <c r="P3452">
        <f t="shared" si="214"/>
        <v>19.489999999999998</v>
      </c>
      <c r="Q3452" s="11" t="s">
        <v>8315</v>
      </c>
      <c r="R3452" t="s">
        <v>8316</v>
      </c>
      <c r="S3452" s="15">
        <f t="shared" si="215"/>
        <v>42036.704525462963</v>
      </c>
      <c r="T3452" s="15">
        <f t="shared" si="216"/>
        <v>42096.662858796291</v>
      </c>
    </row>
    <row r="3453" spans="1:20" ht="48" hidden="1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3"/>
        <v>101</v>
      </c>
      <c r="P3453">
        <f t="shared" si="214"/>
        <v>41.13</v>
      </c>
      <c r="Q3453" s="11" t="s">
        <v>8315</v>
      </c>
      <c r="R3453" t="s">
        <v>8316</v>
      </c>
      <c r="S3453" s="15">
        <f t="shared" si="215"/>
        <v>42088.723692129628</v>
      </c>
      <c r="T3453" s="15">
        <f t="shared" si="216"/>
        <v>42115.723692129628</v>
      </c>
    </row>
    <row r="3454" spans="1:20" ht="48" hidden="1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3"/>
        <v>153</v>
      </c>
      <c r="P3454">
        <f t="shared" si="214"/>
        <v>41.41</v>
      </c>
      <c r="Q3454" s="11" t="s">
        <v>8315</v>
      </c>
      <c r="R3454" t="s">
        <v>8316</v>
      </c>
      <c r="S3454" s="15">
        <f t="shared" si="215"/>
        <v>41820.639189814814</v>
      </c>
      <c r="T3454" s="15">
        <f t="shared" si="216"/>
        <v>41843.165972222225</v>
      </c>
    </row>
    <row r="3455" spans="1:20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3"/>
        <v>128</v>
      </c>
      <c r="P3455">
        <f t="shared" si="214"/>
        <v>27.5</v>
      </c>
      <c r="Q3455" s="11" t="s">
        <v>8315</v>
      </c>
      <c r="R3455" t="s">
        <v>8316</v>
      </c>
      <c r="S3455" s="15">
        <f t="shared" si="215"/>
        <v>42535.97865740741</v>
      </c>
      <c r="T3455" s="15">
        <f t="shared" si="216"/>
        <v>42595.97865740741</v>
      </c>
    </row>
    <row r="3456" spans="1:20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3"/>
        <v>101</v>
      </c>
      <c r="P3456">
        <f t="shared" si="214"/>
        <v>33.57</v>
      </c>
      <c r="Q3456" s="11" t="s">
        <v>8315</v>
      </c>
      <c r="R3456" t="s">
        <v>8316</v>
      </c>
      <c r="S3456" s="15">
        <f t="shared" si="215"/>
        <v>41821.698599537034</v>
      </c>
      <c r="T3456" s="15">
        <f t="shared" si="216"/>
        <v>41851.698599537034</v>
      </c>
    </row>
    <row r="3457" spans="1:20" ht="48" hidden="1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3"/>
        <v>101</v>
      </c>
      <c r="P3457">
        <f t="shared" si="214"/>
        <v>145.87</v>
      </c>
      <c r="Q3457" s="11" t="s">
        <v>8315</v>
      </c>
      <c r="R3457" t="s">
        <v>8316</v>
      </c>
      <c r="S3457" s="15">
        <f t="shared" si="215"/>
        <v>42626.7503125</v>
      </c>
      <c r="T3457" s="15">
        <f t="shared" si="216"/>
        <v>42656.7503125</v>
      </c>
    </row>
    <row r="3458" spans="1:20" ht="48" hidden="1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7">ROUND(E3458/D3458*100,0)</f>
        <v>191</v>
      </c>
      <c r="P3458">
        <f t="shared" si="214"/>
        <v>358.69</v>
      </c>
      <c r="Q3458" s="11" t="s">
        <v>8315</v>
      </c>
      <c r="R3458" t="s">
        <v>8316</v>
      </c>
      <c r="S3458" s="15">
        <f t="shared" si="215"/>
        <v>41821.205636574072</v>
      </c>
      <c r="T3458" s="15">
        <f t="shared" si="216"/>
        <v>41852.290972222225</v>
      </c>
    </row>
    <row r="3459" spans="1:20" ht="32" hidden="1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7"/>
        <v>140</v>
      </c>
      <c r="P3459">
        <f t="shared" ref="P3459:P3522" si="218">IFERROR(ROUND(E3459/L3459,2),0)</f>
        <v>50.98</v>
      </c>
      <c r="Q3459" s="11" t="s">
        <v>8315</v>
      </c>
      <c r="R3459" t="s">
        <v>8316</v>
      </c>
      <c r="S3459" s="15">
        <f t="shared" ref="S3459:S3522" si="219">(((J3459/60)/60)/24)+DATE(1970,1,1)</f>
        <v>42016.706678240742</v>
      </c>
      <c r="T3459" s="15">
        <f t="shared" ref="T3459:T3522" si="220">(((I3459/60)/60)/24)+DATE(1970,1,1)</f>
        <v>42047.249305555553</v>
      </c>
    </row>
    <row r="3460" spans="1:20" ht="48" hidden="1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7"/>
        <v>124</v>
      </c>
      <c r="P3460">
        <f t="shared" si="218"/>
        <v>45.04</v>
      </c>
      <c r="Q3460" s="11" t="s">
        <v>8315</v>
      </c>
      <c r="R3460" t="s">
        <v>8316</v>
      </c>
      <c r="S3460" s="15">
        <f t="shared" si="219"/>
        <v>42011.202581018515</v>
      </c>
      <c r="T3460" s="15">
        <f t="shared" si="220"/>
        <v>42038.185416666667</v>
      </c>
    </row>
    <row r="3461" spans="1:20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7"/>
        <v>126</v>
      </c>
      <c r="P3461">
        <f t="shared" si="218"/>
        <v>17.53</v>
      </c>
      <c r="Q3461" s="11" t="s">
        <v>8315</v>
      </c>
      <c r="R3461" t="s">
        <v>8316</v>
      </c>
      <c r="S3461" s="15">
        <f t="shared" si="219"/>
        <v>42480.479861111111</v>
      </c>
      <c r="T3461" s="15">
        <f t="shared" si="220"/>
        <v>42510.479861111111</v>
      </c>
    </row>
    <row r="3462" spans="1:20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7"/>
        <v>190</v>
      </c>
      <c r="P3462">
        <f t="shared" si="218"/>
        <v>50</v>
      </c>
      <c r="Q3462" s="11" t="s">
        <v>8315</v>
      </c>
      <c r="R3462" t="s">
        <v>8316</v>
      </c>
      <c r="S3462" s="15">
        <f t="shared" si="219"/>
        <v>41852.527222222219</v>
      </c>
      <c r="T3462" s="15">
        <f t="shared" si="220"/>
        <v>41866.527222222219</v>
      </c>
    </row>
    <row r="3463" spans="1:20" ht="48" hidden="1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7"/>
        <v>139</v>
      </c>
      <c r="P3463">
        <f t="shared" si="218"/>
        <v>57.92</v>
      </c>
      <c r="Q3463" s="11" t="s">
        <v>8315</v>
      </c>
      <c r="R3463" t="s">
        <v>8316</v>
      </c>
      <c r="S3463" s="15">
        <f t="shared" si="219"/>
        <v>42643.632858796293</v>
      </c>
      <c r="T3463" s="15">
        <f t="shared" si="220"/>
        <v>42672.125</v>
      </c>
    </row>
    <row r="3464" spans="1:20" ht="48" hidden="1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7"/>
        <v>202</v>
      </c>
      <c r="P3464">
        <f t="shared" si="218"/>
        <v>29.71</v>
      </c>
      <c r="Q3464" s="11" t="s">
        <v>8315</v>
      </c>
      <c r="R3464" t="s">
        <v>8316</v>
      </c>
      <c r="S3464" s="15">
        <f t="shared" si="219"/>
        <v>42179.898472222223</v>
      </c>
      <c r="T3464" s="15">
        <f t="shared" si="220"/>
        <v>42195.75</v>
      </c>
    </row>
    <row r="3465" spans="1:20" ht="48" hidden="1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7"/>
        <v>103</v>
      </c>
      <c r="P3465">
        <f t="shared" si="218"/>
        <v>90.68</v>
      </c>
      <c r="Q3465" s="11" t="s">
        <v>8315</v>
      </c>
      <c r="R3465" t="s">
        <v>8316</v>
      </c>
      <c r="S3465" s="15">
        <f t="shared" si="219"/>
        <v>42612.918807870374</v>
      </c>
      <c r="T3465" s="15">
        <f t="shared" si="220"/>
        <v>42654.165972222225</v>
      </c>
    </row>
    <row r="3466" spans="1:20" ht="48" hidden="1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7"/>
        <v>102</v>
      </c>
      <c r="P3466">
        <f t="shared" si="218"/>
        <v>55.01</v>
      </c>
      <c r="Q3466" s="11" t="s">
        <v>8315</v>
      </c>
      <c r="R3466" t="s">
        <v>8316</v>
      </c>
      <c r="S3466" s="15">
        <f t="shared" si="219"/>
        <v>42575.130057870367</v>
      </c>
      <c r="T3466" s="15">
        <f t="shared" si="220"/>
        <v>42605.130057870367</v>
      </c>
    </row>
    <row r="3467" spans="1:20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7"/>
        <v>103</v>
      </c>
      <c r="P3467">
        <f t="shared" si="218"/>
        <v>57.22</v>
      </c>
      <c r="Q3467" s="11" t="s">
        <v>8315</v>
      </c>
      <c r="R3467" t="s">
        <v>8316</v>
      </c>
      <c r="S3467" s="15">
        <f t="shared" si="219"/>
        <v>42200.625833333332</v>
      </c>
      <c r="T3467" s="15">
        <f t="shared" si="220"/>
        <v>42225.666666666672</v>
      </c>
    </row>
    <row r="3468" spans="1:20" ht="32" hidden="1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7"/>
        <v>127</v>
      </c>
      <c r="P3468">
        <f t="shared" si="218"/>
        <v>72.95</v>
      </c>
      <c r="Q3468" s="11" t="s">
        <v>8315</v>
      </c>
      <c r="R3468" t="s">
        <v>8316</v>
      </c>
      <c r="S3468" s="15">
        <f t="shared" si="219"/>
        <v>42420.019097222219</v>
      </c>
      <c r="T3468" s="15">
        <f t="shared" si="220"/>
        <v>42479.977430555555</v>
      </c>
    </row>
    <row r="3469" spans="1:20" ht="16" hidden="1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7"/>
        <v>101</v>
      </c>
      <c r="P3469">
        <f t="shared" si="218"/>
        <v>64.47</v>
      </c>
      <c r="Q3469" s="11" t="s">
        <v>8315</v>
      </c>
      <c r="R3469" t="s">
        <v>8316</v>
      </c>
      <c r="S3469" s="15">
        <f t="shared" si="219"/>
        <v>42053.671666666662</v>
      </c>
      <c r="T3469" s="15">
        <f t="shared" si="220"/>
        <v>42083.630000000005</v>
      </c>
    </row>
    <row r="3470" spans="1:20" ht="48" hidden="1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7"/>
        <v>122</v>
      </c>
      <c r="P3470">
        <f t="shared" si="218"/>
        <v>716.35</v>
      </c>
      <c r="Q3470" s="11" t="s">
        <v>8315</v>
      </c>
      <c r="R3470" t="s">
        <v>8316</v>
      </c>
      <c r="S3470" s="15">
        <f t="shared" si="219"/>
        <v>42605.765381944439</v>
      </c>
      <c r="T3470" s="15">
        <f t="shared" si="220"/>
        <v>42634.125</v>
      </c>
    </row>
    <row r="3471" spans="1:20" ht="48" hidden="1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7"/>
        <v>113</v>
      </c>
      <c r="P3471">
        <f t="shared" si="218"/>
        <v>50.4</v>
      </c>
      <c r="Q3471" s="11" t="s">
        <v>8315</v>
      </c>
      <c r="R3471" t="s">
        <v>8316</v>
      </c>
      <c r="S3471" s="15">
        <f t="shared" si="219"/>
        <v>42458.641724537039</v>
      </c>
      <c r="T3471" s="15">
        <f t="shared" si="220"/>
        <v>42488.641724537039</v>
      </c>
    </row>
    <row r="3472" spans="1:20" ht="32" hidden="1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7"/>
        <v>150</v>
      </c>
      <c r="P3472">
        <f t="shared" si="218"/>
        <v>41.67</v>
      </c>
      <c r="Q3472" s="11" t="s">
        <v>8315</v>
      </c>
      <c r="R3472" t="s">
        <v>8316</v>
      </c>
      <c r="S3472" s="15">
        <f t="shared" si="219"/>
        <v>42529.022013888884</v>
      </c>
      <c r="T3472" s="15">
        <f t="shared" si="220"/>
        <v>42566.901388888888</v>
      </c>
    </row>
    <row r="3473" spans="1:20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7"/>
        <v>215</v>
      </c>
      <c r="P3473">
        <f t="shared" si="218"/>
        <v>35.770000000000003</v>
      </c>
      <c r="Q3473" s="11" t="s">
        <v>8315</v>
      </c>
      <c r="R3473" t="s">
        <v>8316</v>
      </c>
      <c r="S3473" s="15">
        <f t="shared" si="219"/>
        <v>41841.820486111108</v>
      </c>
      <c r="T3473" s="15">
        <f t="shared" si="220"/>
        <v>41882.833333333336</v>
      </c>
    </row>
    <row r="3474" spans="1:20" ht="48" hidden="1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7"/>
        <v>102</v>
      </c>
      <c r="P3474">
        <f t="shared" si="218"/>
        <v>88.74</v>
      </c>
      <c r="Q3474" s="11" t="s">
        <v>8315</v>
      </c>
      <c r="R3474" t="s">
        <v>8316</v>
      </c>
      <c r="S3474" s="15">
        <f t="shared" si="219"/>
        <v>41928.170497685183</v>
      </c>
      <c r="T3474" s="15">
        <f t="shared" si="220"/>
        <v>41949.249305555553</v>
      </c>
    </row>
    <row r="3475" spans="1:20" ht="48" hidden="1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7"/>
        <v>100</v>
      </c>
      <c r="P3475">
        <f t="shared" si="218"/>
        <v>148.47999999999999</v>
      </c>
      <c r="Q3475" s="11" t="s">
        <v>8315</v>
      </c>
      <c r="R3475" t="s">
        <v>8316</v>
      </c>
      <c r="S3475" s="15">
        <f t="shared" si="219"/>
        <v>42062.834444444445</v>
      </c>
      <c r="T3475" s="15">
        <f t="shared" si="220"/>
        <v>42083.852083333331</v>
      </c>
    </row>
    <row r="3476" spans="1:20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7"/>
        <v>101</v>
      </c>
      <c r="P3476">
        <f t="shared" si="218"/>
        <v>51.79</v>
      </c>
      <c r="Q3476" s="11" t="s">
        <v>8315</v>
      </c>
      <c r="R3476" t="s">
        <v>8316</v>
      </c>
      <c r="S3476" s="15">
        <f t="shared" si="219"/>
        <v>42541.501516203702</v>
      </c>
      <c r="T3476" s="15">
        <f t="shared" si="220"/>
        <v>42571.501516203702</v>
      </c>
    </row>
    <row r="3477" spans="1:20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7"/>
        <v>113</v>
      </c>
      <c r="P3477">
        <f t="shared" si="218"/>
        <v>20</v>
      </c>
      <c r="Q3477" s="11" t="s">
        <v>8315</v>
      </c>
      <c r="R3477" t="s">
        <v>8316</v>
      </c>
      <c r="S3477" s="15">
        <f t="shared" si="219"/>
        <v>41918.880833333329</v>
      </c>
      <c r="T3477" s="15">
        <f t="shared" si="220"/>
        <v>41946</v>
      </c>
    </row>
    <row r="3478" spans="1:20" ht="48" hidden="1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7"/>
        <v>104</v>
      </c>
      <c r="P3478">
        <f t="shared" si="218"/>
        <v>52</v>
      </c>
      <c r="Q3478" s="11" t="s">
        <v>8315</v>
      </c>
      <c r="R3478" t="s">
        <v>8316</v>
      </c>
      <c r="S3478" s="15">
        <f t="shared" si="219"/>
        <v>41921.279976851853</v>
      </c>
      <c r="T3478" s="15">
        <f t="shared" si="220"/>
        <v>41939.125</v>
      </c>
    </row>
    <row r="3479" spans="1:20" ht="48" hidden="1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7"/>
        <v>115</v>
      </c>
      <c r="P3479">
        <f t="shared" si="218"/>
        <v>53.23</v>
      </c>
      <c r="Q3479" s="11" t="s">
        <v>8315</v>
      </c>
      <c r="R3479" t="s">
        <v>8316</v>
      </c>
      <c r="S3479" s="15">
        <f t="shared" si="219"/>
        <v>42128.736608796295</v>
      </c>
      <c r="T3479" s="15">
        <f t="shared" si="220"/>
        <v>42141.125</v>
      </c>
    </row>
    <row r="3480" spans="1:20" ht="48" hidden="1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7"/>
        <v>113</v>
      </c>
      <c r="P3480">
        <f t="shared" si="218"/>
        <v>39.6</v>
      </c>
      <c r="Q3480" s="11" t="s">
        <v>8315</v>
      </c>
      <c r="R3480" t="s">
        <v>8316</v>
      </c>
      <c r="S3480" s="15">
        <f t="shared" si="219"/>
        <v>42053.916921296302</v>
      </c>
      <c r="T3480" s="15">
        <f t="shared" si="220"/>
        <v>42079.875</v>
      </c>
    </row>
    <row r="3481" spans="1:20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7"/>
        <v>128</v>
      </c>
      <c r="P3481">
        <f t="shared" si="218"/>
        <v>34.25</v>
      </c>
      <c r="Q3481" s="11" t="s">
        <v>8315</v>
      </c>
      <c r="R3481" t="s">
        <v>8316</v>
      </c>
      <c r="S3481" s="15">
        <f t="shared" si="219"/>
        <v>41781.855092592588</v>
      </c>
      <c r="T3481" s="15">
        <f t="shared" si="220"/>
        <v>41811.855092592588</v>
      </c>
    </row>
    <row r="3482" spans="1:20" ht="48" hidden="1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7"/>
        <v>143</v>
      </c>
      <c r="P3482">
        <f t="shared" si="218"/>
        <v>164.62</v>
      </c>
      <c r="Q3482" s="11" t="s">
        <v>8315</v>
      </c>
      <c r="R3482" t="s">
        <v>8316</v>
      </c>
      <c r="S3482" s="15">
        <f t="shared" si="219"/>
        <v>42171.317442129628</v>
      </c>
      <c r="T3482" s="15">
        <f t="shared" si="220"/>
        <v>42195.875</v>
      </c>
    </row>
    <row r="3483" spans="1:20" ht="48" hidden="1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7"/>
        <v>119</v>
      </c>
      <c r="P3483">
        <f t="shared" si="218"/>
        <v>125.05</v>
      </c>
      <c r="Q3483" s="11" t="s">
        <v>8315</v>
      </c>
      <c r="R3483" t="s">
        <v>8316</v>
      </c>
      <c r="S3483" s="15">
        <f t="shared" si="219"/>
        <v>41989.24754629629</v>
      </c>
      <c r="T3483" s="15">
        <f t="shared" si="220"/>
        <v>42006.24754629629</v>
      </c>
    </row>
    <row r="3484" spans="1:20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7"/>
        <v>138</v>
      </c>
      <c r="P3484">
        <f t="shared" si="218"/>
        <v>51.88</v>
      </c>
      <c r="Q3484" s="11" t="s">
        <v>8315</v>
      </c>
      <c r="R3484" t="s">
        <v>8316</v>
      </c>
      <c r="S3484" s="15">
        <f t="shared" si="219"/>
        <v>41796.771597222221</v>
      </c>
      <c r="T3484" s="15">
        <f t="shared" si="220"/>
        <v>41826.771597222221</v>
      </c>
    </row>
    <row r="3485" spans="1:20" ht="48" hidden="1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7"/>
        <v>160</v>
      </c>
      <c r="P3485">
        <f t="shared" si="218"/>
        <v>40.29</v>
      </c>
      <c r="Q3485" s="11" t="s">
        <v>8315</v>
      </c>
      <c r="R3485" t="s">
        <v>8316</v>
      </c>
      <c r="S3485" s="15">
        <f t="shared" si="219"/>
        <v>41793.668761574074</v>
      </c>
      <c r="T3485" s="15">
        <f t="shared" si="220"/>
        <v>41823.668761574074</v>
      </c>
    </row>
    <row r="3486" spans="1:20" ht="48" hidden="1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7"/>
        <v>114</v>
      </c>
      <c r="P3486">
        <f t="shared" si="218"/>
        <v>64.91</v>
      </c>
      <c r="Q3486" s="11" t="s">
        <v>8315</v>
      </c>
      <c r="R3486" t="s">
        <v>8316</v>
      </c>
      <c r="S3486" s="15">
        <f t="shared" si="219"/>
        <v>42506.760405092587</v>
      </c>
      <c r="T3486" s="15">
        <f t="shared" si="220"/>
        <v>42536.760405092587</v>
      </c>
    </row>
    <row r="3487" spans="1:20" ht="48" hidden="1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7"/>
        <v>101</v>
      </c>
      <c r="P3487">
        <f t="shared" si="218"/>
        <v>55.33</v>
      </c>
      <c r="Q3487" s="11" t="s">
        <v>8315</v>
      </c>
      <c r="R3487" t="s">
        <v>8316</v>
      </c>
      <c r="S3487" s="15">
        <f t="shared" si="219"/>
        <v>42372.693055555559</v>
      </c>
      <c r="T3487" s="15">
        <f t="shared" si="220"/>
        <v>42402.693055555559</v>
      </c>
    </row>
    <row r="3488" spans="1:20" ht="48" hidden="1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7"/>
        <v>155</v>
      </c>
      <c r="P3488">
        <f t="shared" si="218"/>
        <v>83.14</v>
      </c>
      <c r="Q3488" s="11" t="s">
        <v>8315</v>
      </c>
      <c r="R3488" t="s">
        <v>8316</v>
      </c>
      <c r="S3488" s="15">
        <f t="shared" si="219"/>
        <v>42126.87501157407</v>
      </c>
      <c r="T3488" s="15">
        <f t="shared" si="220"/>
        <v>42158.290972222225</v>
      </c>
    </row>
    <row r="3489" spans="1:20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7"/>
        <v>128</v>
      </c>
      <c r="P3489">
        <f t="shared" si="218"/>
        <v>38.71</v>
      </c>
      <c r="Q3489" s="11" t="s">
        <v>8315</v>
      </c>
      <c r="R3489" t="s">
        <v>8316</v>
      </c>
      <c r="S3489" s="15">
        <f t="shared" si="219"/>
        <v>42149.940416666665</v>
      </c>
      <c r="T3489" s="15">
        <f t="shared" si="220"/>
        <v>42179.940416666665</v>
      </c>
    </row>
    <row r="3490" spans="1:20" ht="48" hidden="1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7"/>
        <v>121</v>
      </c>
      <c r="P3490">
        <f t="shared" si="218"/>
        <v>125.38</v>
      </c>
      <c r="Q3490" s="11" t="s">
        <v>8315</v>
      </c>
      <c r="R3490" t="s">
        <v>8316</v>
      </c>
      <c r="S3490" s="15">
        <f t="shared" si="219"/>
        <v>42087.768055555556</v>
      </c>
      <c r="T3490" s="15">
        <f t="shared" si="220"/>
        <v>42111.666666666672</v>
      </c>
    </row>
    <row r="3491" spans="1:20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7"/>
        <v>113</v>
      </c>
      <c r="P3491">
        <f t="shared" si="218"/>
        <v>78.260000000000005</v>
      </c>
      <c r="Q3491" s="11" t="s">
        <v>8315</v>
      </c>
      <c r="R3491" t="s">
        <v>8316</v>
      </c>
      <c r="S3491" s="15">
        <f t="shared" si="219"/>
        <v>41753.635775462964</v>
      </c>
      <c r="T3491" s="15">
        <f t="shared" si="220"/>
        <v>41783.875</v>
      </c>
    </row>
    <row r="3492" spans="1:20" ht="48" hidden="1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7"/>
        <v>128</v>
      </c>
      <c r="P3492">
        <f t="shared" si="218"/>
        <v>47.22</v>
      </c>
      <c r="Q3492" s="11" t="s">
        <v>8315</v>
      </c>
      <c r="R3492" t="s">
        <v>8316</v>
      </c>
      <c r="S3492" s="15">
        <f t="shared" si="219"/>
        <v>42443.802361111113</v>
      </c>
      <c r="T3492" s="15">
        <f t="shared" si="220"/>
        <v>42473.802361111113</v>
      </c>
    </row>
    <row r="3493" spans="1:20" ht="48" hidden="1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7"/>
        <v>158</v>
      </c>
      <c r="P3493">
        <f t="shared" si="218"/>
        <v>79.099999999999994</v>
      </c>
      <c r="Q3493" s="11" t="s">
        <v>8315</v>
      </c>
      <c r="R3493" t="s">
        <v>8316</v>
      </c>
      <c r="S3493" s="15">
        <f t="shared" si="219"/>
        <v>42121.249814814815</v>
      </c>
      <c r="T3493" s="15">
        <f t="shared" si="220"/>
        <v>42142.249814814815</v>
      </c>
    </row>
    <row r="3494" spans="1:20" ht="48" hidden="1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7"/>
        <v>105</v>
      </c>
      <c r="P3494">
        <f t="shared" si="218"/>
        <v>114.29</v>
      </c>
      <c r="Q3494" s="11" t="s">
        <v>8315</v>
      </c>
      <c r="R3494" t="s">
        <v>8316</v>
      </c>
      <c r="S3494" s="15">
        <f t="shared" si="219"/>
        <v>42268.009224537032</v>
      </c>
      <c r="T3494" s="15">
        <f t="shared" si="220"/>
        <v>42303.009224537032</v>
      </c>
    </row>
    <row r="3495" spans="1:20" ht="48" hidden="1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7"/>
        <v>100</v>
      </c>
      <c r="P3495">
        <f t="shared" si="218"/>
        <v>51.72</v>
      </c>
      <c r="Q3495" s="11" t="s">
        <v>8315</v>
      </c>
      <c r="R3495" t="s">
        <v>8316</v>
      </c>
      <c r="S3495" s="15">
        <f t="shared" si="219"/>
        <v>41848.866157407407</v>
      </c>
      <c r="T3495" s="15">
        <f t="shared" si="220"/>
        <v>41868.21597222222</v>
      </c>
    </row>
    <row r="3496" spans="1:20" ht="48" hidden="1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7"/>
        <v>100</v>
      </c>
      <c r="P3496">
        <f t="shared" si="218"/>
        <v>30.77</v>
      </c>
      <c r="Q3496" s="11" t="s">
        <v>8315</v>
      </c>
      <c r="R3496" t="s">
        <v>8316</v>
      </c>
      <c r="S3496" s="15">
        <f t="shared" si="219"/>
        <v>42689.214988425927</v>
      </c>
      <c r="T3496" s="15">
        <f t="shared" si="220"/>
        <v>42700.25</v>
      </c>
    </row>
    <row r="3497" spans="1:20" ht="48" hidden="1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7"/>
        <v>107</v>
      </c>
      <c r="P3497">
        <f t="shared" si="218"/>
        <v>74.209999999999994</v>
      </c>
      <c r="Q3497" s="11" t="s">
        <v>8315</v>
      </c>
      <c r="R3497" t="s">
        <v>8316</v>
      </c>
      <c r="S3497" s="15">
        <f t="shared" si="219"/>
        <v>41915.762835648151</v>
      </c>
      <c r="T3497" s="15">
        <f t="shared" si="220"/>
        <v>41944.720833333333</v>
      </c>
    </row>
    <row r="3498" spans="1:20" ht="48" hidden="1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7"/>
        <v>124</v>
      </c>
      <c r="P3498">
        <f t="shared" si="218"/>
        <v>47.85</v>
      </c>
      <c r="Q3498" s="11" t="s">
        <v>8315</v>
      </c>
      <c r="R3498" t="s">
        <v>8316</v>
      </c>
      <c r="S3498" s="15">
        <f t="shared" si="219"/>
        <v>42584.846828703703</v>
      </c>
      <c r="T3498" s="15">
        <f t="shared" si="220"/>
        <v>42624.846828703703</v>
      </c>
    </row>
    <row r="3499" spans="1:20" ht="48" hidden="1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7"/>
        <v>109</v>
      </c>
      <c r="P3499">
        <f t="shared" si="218"/>
        <v>34.409999999999997</v>
      </c>
      <c r="Q3499" s="11" t="s">
        <v>8315</v>
      </c>
      <c r="R3499" t="s">
        <v>8316</v>
      </c>
      <c r="S3499" s="15">
        <f t="shared" si="219"/>
        <v>42511.741944444439</v>
      </c>
      <c r="T3499" s="15">
        <f t="shared" si="220"/>
        <v>42523.916666666672</v>
      </c>
    </row>
    <row r="3500" spans="1:20" ht="48" hidden="1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7"/>
        <v>102</v>
      </c>
      <c r="P3500">
        <f t="shared" si="218"/>
        <v>40.24</v>
      </c>
      <c r="Q3500" s="11" t="s">
        <v>8315</v>
      </c>
      <c r="R3500" t="s">
        <v>8316</v>
      </c>
      <c r="S3500" s="15">
        <f t="shared" si="219"/>
        <v>42459.15861111111</v>
      </c>
      <c r="T3500" s="15">
        <f t="shared" si="220"/>
        <v>42518.905555555553</v>
      </c>
    </row>
    <row r="3501" spans="1:20" ht="48" hidden="1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7"/>
        <v>106</v>
      </c>
      <c r="P3501">
        <f t="shared" si="218"/>
        <v>60.29</v>
      </c>
      <c r="Q3501" s="11" t="s">
        <v>8315</v>
      </c>
      <c r="R3501" t="s">
        <v>8316</v>
      </c>
      <c r="S3501" s="15">
        <f t="shared" si="219"/>
        <v>42132.036168981482</v>
      </c>
      <c r="T3501" s="15">
        <f t="shared" si="220"/>
        <v>42186.290972222225</v>
      </c>
    </row>
    <row r="3502" spans="1:20" ht="48" hidden="1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7"/>
        <v>106</v>
      </c>
      <c r="P3502">
        <f t="shared" si="218"/>
        <v>25.31</v>
      </c>
      <c r="Q3502" s="11" t="s">
        <v>8315</v>
      </c>
      <c r="R3502" t="s">
        <v>8316</v>
      </c>
      <c r="S3502" s="15">
        <f t="shared" si="219"/>
        <v>42419.91942129629</v>
      </c>
      <c r="T3502" s="15">
        <f t="shared" si="220"/>
        <v>42436.207638888889</v>
      </c>
    </row>
    <row r="3503" spans="1:20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7"/>
        <v>101</v>
      </c>
      <c r="P3503">
        <f t="shared" si="218"/>
        <v>35.950000000000003</v>
      </c>
      <c r="Q3503" s="11" t="s">
        <v>8315</v>
      </c>
      <c r="R3503" t="s">
        <v>8316</v>
      </c>
      <c r="S3503" s="15">
        <f t="shared" si="219"/>
        <v>42233.763831018514</v>
      </c>
      <c r="T3503" s="15">
        <f t="shared" si="220"/>
        <v>42258.763831018514</v>
      </c>
    </row>
    <row r="3504" spans="1:20" ht="48" hidden="1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7"/>
        <v>105</v>
      </c>
      <c r="P3504">
        <f t="shared" si="218"/>
        <v>136</v>
      </c>
      <c r="Q3504" s="11" t="s">
        <v>8315</v>
      </c>
      <c r="R3504" t="s">
        <v>8316</v>
      </c>
      <c r="S3504" s="15">
        <f t="shared" si="219"/>
        <v>42430.839398148149</v>
      </c>
      <c r="T3504" s="15">
        <f t="shared" si="220"/>
        <v>42445.165972222225</v>
      </c>
    </row>
    <row r="3505" spans="1:20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7"/>
        <v>108</v>
      </c>
      <c r="P3505">
        <f t="shared" si="218"/>
        <v>70.760000000000005</v>
      </c>
      <c r="Q3505" s="11" t="s">
        <v>8315</v>
      </c>
      <c r="R3505" t="s">
        <v>8316</v>
      </c>
      <c r="S3505" s="15">
        <f t="shared" si="219"/>
        <v>42545.478333333333</v>
      </c>
      <c r="T3505" s="15">
        <f t="shared" si="220"/>
        <v>42575.478333333333</v>
      </c>
    </row>
    <row r="3506" spans="1:20" ht="48" hidden="1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7"/>
        <v>100</v>
      </c>
      <c r="P3506">
        <f t="shared" si="218"/>
        <v>125</v>
      </c>
      <c r="Q3506" s="11" t="s">
        <v>8315</v>
      </c>
      <c r="R3506" t="s">
        <v>8316</v>
      </c>
      <c r="S3506" s="15">
        <f t="shared" si="219"/>
        <v>42297.748738425929</v>
      </c>
      <c r="T3506" s="15">
        <f t="shared" si="220"/>
        <v>42327.790405092594</v>
      </c>
    </row>
    <row r="3507" spans="1:20" ht="96" hidden="1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7"/>
        <v>104</v>
      </c>
      <c r="P3507">
        <f t="shared" si="218"/>
        <v>66.510000000000005</v>
      </c>
      <c r="Q3507" s="11" t="s">
        <v>8315</v>
      </c>
      <c r="R3507" t="s">
        <v>8316</v>
      </c>
      <c r="S3507" s="15">
        <f t="shared" si="219"/>
        <v>41760.935706018521</v>
      </c>
      <c r="T3507" s="15">
        <f t="shared" si="220"/>
        <v>41772.166666666664</v>
      </c>
    </row>
    <row r="3508" spans="1:20" ht="48" hidden="1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7"/>
        <v>102</v>
      </c>
      <c r="P3508">
        <f t="shared" si="218"/>
        <v>105</v>
      </c>
      <c r="Q3508" s="11" t="s">
        <v>8315</v>
      </c>
      <c r="R3508" t="s">
        <v>8316</v>
      </c>
      <c r="S3508" s="15">
        <f t="shared" si="219"/>
        <v>41829.734259259261</v>
      </c>
      <c r="T3508" s="15">
        <f t="shared" si="220"/>
        <v>41874.734259259261</v>
      </c>
    </row>
    <row r="3509" spans="1:20" ht="32" hidden="1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7"/>
        <v>104</v>
      </c>
      <c r="P3509">
        <f t="shared" si="218"/>
        <v>145</v>
      </c>
      <c r="Q3509" s="11" t="s">
        <v>8315</v>
      </c>
      <c r="R3509" t="s">
        <v>8316</v>
      </c>
      <c r="S3509" s="15">
        <f t="shared" si="219"/>
        <v>42491.92288194444</v>
      </c>
      <c r="T3509" s="15">
        <f t="shared" si="220"/>
        <v>42521.92288194444</v>
      </c>
    </row>
    <row r="3510" spans="1:20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7"/>
        <v>180</v>
      </c>
      <c r="P3510">
        <f t="shared" si="218"/>
        <v>12</v>
      </c>
      <c r="Q3510" s="11" t="s">
        <v>8315</v>
      </c>
      <c r="R3510" t="s">
        <v>8316</v>
      </c>
      <c r="S3510" s="15">
        <f t="shared" si="219"/>
        <v>42477.729780092588</v>
      </c>
      <c r="T3510" s="15">
        <f t="shared" si="220"/>
        <v>42500.875</v>
      </c>
    </row>
    <row r="3511" spans="1:20" ht="48" hidden="1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7"/>
        <v>106</v>
      </c>
      <c r="P3511">
        <f t="shared" si="218"/>
        <v>96.67</v>
      </c>
      <c r="Q3511" s="11" t="s">
        <v>8315</v>
      </c>
      <c r="R3511" t="s">
        <v>8316</v>
      </c>
      <c r="S3511" s="15">
        <f t="shared" si="219"/>
        <v>41950.859560185185</v>
      </c>
      <c r="T3511" s="15">
        <f t="shared" si="220"/>
        <v>41964.204861111109</v>
      </c>
    </row>
    <row r="3512" spans="1:20" ht="48" hidden="1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7"/>
        <v>101</v>
      </c>
      <c r="P3512">
        <f t="shared" si="218"/>
        <v>60.33</v>
      </c>
      <c r="Q3512" s="11" t="s">
        <v>8315</v>
      </c>
      <c r="R3512" t="s">
        <v>8316</v>
      </c>
      <c r="S3512" s="15">
        <f t="shared" si="219"/>
        <v>41802.62090277778</v>
      </c>
      <c r="T3512" s="15">
        <f t="shared" si="220"/>
        <v>41822.62090277778</v>
      </c>
    </row>
    <row r="3513" spans="1:20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7"/>
        <v>101</v>
      </c>
      <c r="P3513">
        <f t="shared" si="218"/>
        <v>79.89</v>
      </c>
      <c r="Q3513" s="11" t="s">
        <v>8315</v>
      </c>
      <c r="R3513" t="s">
        <v>8316</v>
      </c>
      <c r="S3513" s="15">
        <f t="shared" si="219"/>
        <v>41927.873784722222</v>
      </c>
      <c r="T3513" s="15">
        <f t="shared" si="220"/>
        <v>41950.770833333336</v>
      </c>
    </row>
    <row r="3514" spans="1:20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7"/>
        <v>100</v>
      </c>
      <c r="P3514">
        <f t="shared" si="218"/>
        <v>58.82</v>
      </c>
      <c r="Q3514" s="11" t="s">
        <v>8315</v>
      </c>
      <c r="R3514" t="s">
        <v>8316</v>
      </c>
      <c r="S3514" s="15">
        <f t="shared" si="219"/>
        <v>42057.536944444444</v>
      </c>
      <c r="T3514" s="15">
        <f t="shared" si="220"/>
        <v>42117.49527777778</v>
      </c>
    </row>
    <row r="3515" spans="1:20" ht="48" hidden="1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7"/>
        <v>118</v>
      </c>
      <c r="P3515">
        <f t="shared" si="218"/>
        <v>75.34</v>
      </c>
      <c r="Q3515" s="11" t="s">
        <v>8315</v>
      </c>
      <c r="R3515" t="s">
        <v>8316</v>
      </c>
      <c r="S3515" s="15">
        <f t="shared" si="219"/>
        <v>41781.096203703702</v>
      </c>
      <c r="T3515" s="15">
        <f t="shared" si="220"/>
        <v>41794.207638888889</v>
      </c>
    </row>
    <row r="3516" spans="1:20" ht="48" hidden="1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7"/>
        <v>110</v>
      </c>
      <c r="P3516">
        <f t="shared" si="218"/>
        <v>55</v>
      </c>
      <c r="Q3516" s="11" t="s">
        <v>8315</v>
      </c>
      <c r="R3516" t="s">
        <v>8316</v>
      </c>
      <c r="S3516" s="15">
        <f t="shared" si="219"/>
        <v>42020.846666666665</v>
      </c>
      <c r="T3516" s="15">
        <f t="shared" si="220"/>
        <v>42037.207638888889</v>
      </c>
    </row>
    <row r="3517" spans="1:20" ht="48" hidden="1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7"/>
        <v>103</v>
      </c>
      <c r="P3517">
        <f t="shared" si="218"/>
        <v>66.959999999999994</v>
      </c>
      <c r="Q3517" s="11" t="s">
        <v>8315</v>
      </c>
      <c r="R3517" t="s">
        <v>8316</v>
      </c>
      <c r="S3517" s="15">
        <f t="shared" si="219"/>
        <v>42125.772812499999</v>
      </c>
      <c r="T3517" s="15">
        <f t="shared" si="220"/>
        <v>42155.772812499999</v>
      </c>
    </row>
    <row r="3518" spans="1:20" ht="48" hidden="1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7"/>
        <v>100</v>
      </c>
      <c r="P3518">
        <f t="shared" si="218"/>
        <v>227.27</v>
      </c>
      <c r="Q3518" s="11" t="s">
        <v>8315</v>
      </c>
      <c r="R3518" t="s">
        <v>8316</v>
      </c>
      <c r="S3518" s="15">
        <f t="shared" si="219"/>
        <v>41856.010069444441</v>
      </c>
      <c r="T3518" s="15">
        <f t="shared" si="220"/>
        <v>41890.125</v>
      </c>
    </row>
    <row r="3519" spans="1:20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7"/>
        <v>100</v>
      </c>
      <c r="P3519">
        <f t="shared" si="218"/>
        <v>307.69</v>
      </c>
      <c r="Q3519" s="11" t="s">
        <v>8315</v>
      </c>
      <c r="R3519" t="s">
        <v>8316</v>
      </c>
      <c r="S3519" s="15">
        <f t="shared" si="219"/>
        <v>41794.817523148151</v>
      </c>
      <c r="T3519" s="15">
        <f t="shared" si="220"/>
        <v>41824.458333333336</v>
      </c>
    </row>
    <row r="3520" spans="1:20" ht="48" hidden="1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7"/>
        <v>110</v>
      </c>
      <c r="P3520">
        <f t="shared" si="218"/>
        <v>50.02</v>
      </c>
      <c r="Q3520" s="11" t="s">
        <v>8315</v>
      </c>
      <c r="R3520" t="s">
        <v>8316</v>
      </c>
      <c r="S3520" s="15">
        <f t="shared" si="219"/>
        <v>41893.783553240741</v>
      </c>
      <c r="T3520" s="15">
        <f t="shared" si="220"/>
        <v>41914.597916666666</v>
      </c>
    </row>
    <row r="3521" spans="1:20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7"/>
        <v>101</v>
      </c>
      <c r="P3521">
        <f t="shared" si="218"/>
        <v>72.39</v>
      </c>
      <c r="Q3521" s="11" t="s">
        <v>8315</v>
      </c>
      <c r="R3521" t="s">
        <v>8316</v>
      </c>
      <c r="S3521" s="15">
        <f t="shared" si="219"/>
        <v>42037.598958333328</v>
      </c>
      <c r="T3521" s="15">
        <f t="shared" si="220"/>
        <v>42067.598958333328</v>
      </c>
    </row>
    <row r="3522" spans="1:20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1">ROUND(E3522/D3522*100,0)</f>
        <v>101</v>
      </c>
      <c r="P3522">
        <f t="shared" si="218"/>
        <v>95.95</v>
      </c>
      <c r="Q3522" s="11" t="s">
        <v>8315</v>
      </c>
      <c r="R3522" t="s">
        <v>8316</v>
      </c>
      <c r="S3522" s="15">
        <f t="shared" si="219"/>
        <v>42227.824212962965</v>
      </c>
      <c r="T3522" s="15">
        <f t="shared" si="220"/>
        <v>42253.57430555555</v>
      </c>
    </row>
    <row r="3523" spans="1:20" ht="48" hidden="1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1"/>
        <v>169</v>
      </c>
      <c r="P3523">
        <f t="shared" ref="P3523:P3586" si="222">IFERROR(ROUND(E3523/L3523,2),0)</f>
        <v>45.62</v>
      </c>
      <c r="Q3523" s="11" t="s">
        <v>8315</v>
      </c>
      <c r="R3523" t="s">
        <v>8316</v>
      </c>
      <c r="S3523" s="15">
        <f t="shared" ref="S3523:S3586" si="223">(((J3523/60)/60)/24)+DATE(1970,1,1)</f>
        <v>41881.361342592594</v>
      </c>
      <c r="T3523" s="15">
        <f t="shared" ref="T3523:T3586" si="224">(((I3523/60)/60)/24)+DATE(1970,1,1)</f>
        <v>41911.361342592594</v>
      </c>
    </row>
    <row r="3524" spans="1:20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1"/>
        <v>100</v>
      </c>
      <c r="P3524">
        <f t="shared" si="222"/>
        <v>41.03</v>
      </c>
      <c r="Q3524" s="11" t="s">
        <v>8315</v>
      </c>
      <c r="R3524" t="s">
        <v>8316</v>
      </c>
      <c r="S3524" s="15">
        <f t="shared" si="223"/>
        <v>42234.789884259255</v>
      </c>
      <c r="T3524" s="15">
        <f t="shared" si="224"/>
        <v>42262.420833333337</v>
      </c>
    </row>
    <row r="3525" spans="1:20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1"/>
        <v>114</v>
      </c>
      <c r="P3525">
        <f t="shared" si="222"/>
        <v>56.83</v>
      </c>
      <c r="Q3525" s="11" t="s">
        <v>8315</v>
      </c>
      <c r="R3525" t="s">
        <v>8316</v>
      </c>
      <c r="S3525" s="15">
        <f t="shared" si="223"/>
        <v>42581.397546296299</v>
      </c>
      <c r="T3525" s="15">
        <f t="shared" si="224"/>
        <v>42638.958333333328</v>
      </c>
    </row>
    <row r="3526" spans="1:20" ht="48" hidden="1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1"/>
        <v>102</v>
      </c>
      <c r="P3526">
        <f t="shared" si="222"/>
        <v>137.24</v>
      </c>
      <c r="Q3526" s="11" t="s">
        <v>8315</v>
      </c>
      <c r="R3526" t="s">
        <v>8316</v>
      </c>
      <c r="S3526" s="15">
        <f t="shared" si="223"/>
        <v>41880.76357638889</v>
      </c>
      <c r="T3526" s="15">
        <f t="shared" si="224"/>
        <v>41895.166666666664</v>
      </c>
    </row>
    <row r="3527" spans="1:20" ht="48" hidden="1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1"/>
        <v>106</v>
      </c>
      <c r="P3527">
        <f t="shared" si="222"/>
        <v>75.709999999999994</v>
      </c>
      <c r="Q3527" s="11" t="s">
        <v>8315</v>
      </c>
      <c r="R3527" t="s">
        <v>8316</v>
      </c>
      <c r="S3527" s="15">
        <f t="shared" si="223"/>
        <v>42214.6956712963</v>
      </c>
      <c r="T3527" s="15">
        <f t="shared" si="224"/>
        <v>42225.666666666672</v>
      </c>
    </row>
    <row r="3528" spans="1:20" ht="48" hidden="1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1"/>
        <v>102</v>
      </c>
      <c r="P3528">
        <f t="shared" si="222"/>
        <v>99</v>
      </c>
      <c r="Q3528" s="11" t="s">
        <v>8315</v>
      </c>
      <c r="R3528" t="s">
        <v>8316</v>
      </c>
      <c r="S3528" s="15">
        <f t="shared" si="223"/>
        <v>42460.335312499999</v>
      </c>
      <c r="T3528" s="15">
        <f t="shared" si="224"/>
        <v>42488.249305555553</v>
      </c>
    </row>
    <row r="3529" spans="1:20" ht="48" hidden="1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1"/>
        <v>117</v>
      </c>
      <c r="P3529">
        <f t="shared" si="222"/>
        <v>81.569999999999993</v>
      </c>
      <c r="Q3529" s="11" t="s">
        <v>8315</v>
      </c>
      <c r="R3529" t="s">
        <v>8316</v>
      </c>
      <c r="S3529" s="15">
        <f t="shared" si="223"/>
        <v>42167.023206018523</v>
      </c>
      <c r="T3529" s="15">
        <f t="shared" si="224"/>
        <v>42196.165972222225</v>
      </c>
    </row>
    <row r="3530" spans="1:20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1"/>
        <v>101</v>
      </c>
      <c r="P3530">
        <f t="shared" si="222"/>
        <v>45.11</v>
      </c>
      <c r="Q3530" s="11" t="s">
        <v>8315</v>
      </c>
      <c r="R3530" t="s">
        <v>8316</v>
      </c>
      <c r="S3530" s="15">
        <f t="shared" si="223"/>
        <v>42733.50136574074</v>
      </c>
      <c r="T3530" s="15">
        <f t="shared" si="224"/>
        <v>42753.50136574074</v>
      </c>
    </row>
    <row r="3531" spans="1:20" ht="48" hidden="1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1"/>
        <v>132</v>
      </c>
      <c r="P3531">
        <f t="shared" si="222"/>
        <v>36.67</v>
      </c>
      <c r="Q3531" s="11" t="s">
        <v>8315</v>
      </c>
      <c r="R3531" t="s">
        <v>8316</v>
      </c>
      <c r="S3531" s="15">
        <f t="shared" si="223"/>
        <v>42177.761782407411</v>
      </c>
      <c r="T3531" s="15">
        <f t="shared" si="224"/>
        <v>42198.041666666672</v>
      </c>
    </row>
    <row r="3532" spans="1:20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1"/>
        <v>100</v>
      </c>
      <c r="P3532">
        <f t="shared" si="222"/>
        <v>125</v>
      </c>
      <c r="Q3532" s="11" t="s">
        <v>8315</v>
      </c>
      <c r="R3532" t="s">
        <v>8316</v>
      </c>
      <c r="S3532" s="15">
        <f t="shared" si="223"/>
        <v>42442.623344907406</v>
      </c>
      <c r="T3532" s="15">
        <f t="shared" si="224"/>
        <v>42470.833333333328</v>
      </c>
    </row>
    <row r="3533" spans="1:20" ht="16" hidden="1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1"/>
        <v>128</v>
      </c>
      <c r="P3533">
        <f t="shared" si="222"/>
        <v>49.23</v>
      </c>
      <c r="Q3533" s="11" t="s">
        <v>8315</v>
      </c>
      <c r="R3533" t="s">
        <v>8316</v>
      </c>
      <c r="S3533" s="15">
        <f t="shared" si="223"/>
        <v>42521.654328703706</v>
      </c>
      <c r="T3533" s="15">
        <f t="shared" si="224"/>
        <v>42551.654328703706</v>
      </c>
    </row>
    <row r="3534" spans="1:20" ht="48" hidden="1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1"/>
        <v>119</v>
      </c>
      <c r="P3534">
        <f t="shared" si="222"/>
        <v>42.3</v>
      </c>
      <c r="Q3534" s="11" t="s">
        <v>8315</v>
      </c>
      <c r="R3534" t="s">
        <v>8316</v>
      </c>
      <c r="S3534" s="15">
        <f t="shared" si="223"/>
        <v>41884.599849537037</v>
      </c>
      <c r="T3534" s="15">
        <f t="shared" si="224"/>
        <v>41900.165972222225</v>
      </c>
    </row>
    <row r="3535" spans="1:20" ht="48" hidden="1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1"/>
        <v>126</v>
      </c>
      <c r="P3535">
        <f t="shared" si="222"/>
        <v>78.88</v>
      </c>
      <c r="Q3535" s="11" t="s">
        <v>8315</v>
      </c>
      <c r="R3535" t="s">
        <v>8316</v>
      </c>
      <c r="S3535" s="15">
        <f t="shared" si="223"/>
        <v>42289.761192129634</v>
      </c>
      <c r="T3535" s="15">
        <f t="shared" si="224"/>
        <v>42319.802858796291</v>
      </c>
    </row>
    <row r="3536" spans="1:20" ht="32" hidden="1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1"/>
        <v>156</v>
      </c>
      <c r="P3536">
        <f t="shared" si="222"/>
        <v>38.28</v>
      </c>
      <c r="Q3536" s="11" t="s">
        <v>8315</v>
      </c>
      <c r="R3536" t="s">
        <v>8316</v>
      </c>
      <c r="S3536" s="15">
        <f t="shared" si="223"/>
        <v>42243.6252662037</v>
      </c>
      <c r="T3536" s="15">
        <f t="shared" si="224"/>
        <v>42278.6252662037</v>
      </c>
    </row>
    <row r="3537" spans="1:20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1"/>
        <v>103</v>
      </c>
      <c r="P3537">
        <f t="shared" si="222"/>
        <v>44.85</v>
      </c>
      <c r="Q3537" s="11" t="s">
        <v>8315</v>
      </c>
      <c r="R3537" t="s">
        <v>8316</v>
      </c>
      <c r="S3537" s="15">
        <f t="shared" si="223"/>
        <v>42248.640162037031</v>
      </c>
      <c r="T3537" s="15">
        <f t="shared" si="224"/>
        <v>42279.75</v>
      </c>
    </row>
    <row r="3538" spans="1:20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1"/>
        <v>153</v>
      </c>
      <c r="P3538">
        <f t="shared" si="222"/>
        <v>13.53</v>
      </c>
      <c r="Q3538" s="11" t="s">
        <v>8315</v>
      </c>
      <c r="R3538" t="s">
        <v>8316</v>
      </c>
      <c r="S3538" s="15">
        <f t="shared" si="223"/>
        <v>42328.727141203708</v>
      </c>
      <c r="T3538" s="15">
        <f t="shared" si="224"/>
        <v>42358.499305555553</v>
      </c>
    </row>
    <row r="3539" spans="1:20" ht="48" hidden="1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1"/>
        <v>180</v>
      </c>
      <c r="P3539">
        <f t="shared" si="222"/>
        <v>43.5</v>
      </c>
      <c r="Q3539" s="11" t="s">
        <v>8315</v>
      </c>
      <c r="R3539" t="s">
        <v>8316</v>
      </c>
      <c r="S3539" s="15">
        <f t="shared" si="223"/>
        <v>41923.354351851849</v>
      </c>
      <c r="T3539" s="15">
        <f t="shared" si="224"/>
        <v>41960.332638888889</v>
      </c>
    </row>
    <row r="3540" spans="1:20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1"/>
        <v>128</v>
      </c>
      <c r="P3540">
        <f t="shared" si="222"/>
        <v>30.95</v>
      </c>
      <c r="Q3540" s="11" t="s">
        <v>8315</v>
      </c>
      <c r="R3540" t="s">
        <v>8316</v>
      </c>
      <c r="S3540" s="15">
        <f t="shared" si="223"/>
        <v>42571.420601851853</v>
      </c>
      <c r="T3540" s="15">
        <f t="shared" si="224"/>
        <v>42599.420601851853</v>
      </c>
    </row>
    <row r="3541" spans="1:20" ht="48" hidden="1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1"/>
        <v>120</v>
      </c>
      <c r="P3541">
        <f t="shared" si="222"/>
        <v>55.23</v>
      </c>
      <c r="Q3541" s="11" t="s">
        <v>8315</v>
      </c>
      <c r="R3541" t="s">
        <v>8316</v>
      </c>
      <c r="S3541" s="15">
        <f t="shared" si="223"/>
        <v>42600.756041666667</v>
      </c>
      <c r="T3541" s="15">
        <f t="shared" si="224"/>
        <v>42621.756041666667</v>
      </c>
    </row>
    <row r="3542" spans="1:20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1"/>
        <v>123</v>
      </c>
      <c r="P3542">
        <f t="shared" si="222"/>
        <v>46.13</v>
      </c>
      <c r="Q3542" s="11" t="s">
        <v>8315</v>
      </c>
      <c r="R3542" t="s">
        <v>8316</v>
      </c>
      <c r="S3542" s="15">
        <f t="shared" si="223"/>
        <v>42517.003368055557</v>
      </c>
      <c r="T3542" s="15">
        <f t="shared" si="224"/>
        <v>42547.003368055557</v>
      </c>
    </row>
    <row r="3543" spans="1:20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1"/>
        <v>105</v>
      </c>
      <c r="P3543">
        <f t="shared" si="222"/>
        <v>39.380000000000003</v>
      </c>
      <c r="Q3543" s="11" t="s">
        <v>8315</v>
      </c>
      <c r="R3543" t="s">
        <v>8316</v>
      </c>
      <c r="S3543" s="15">
        <f t="shared" si="223"/>
        <v>42222.730034722219</v>
      </c>
      <c r="T3543" s="15">
        <f t="shared" si="224"/>
        <v>42247.730034722219</v>
      </c>
    </row>
    <row r="3544" spans="1:20" ht="48" hidden="1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1"/>
        <v>102</v>
      </c>
      <c r="P3544">
        <f t="shared" si="222"/>
        <v>66.150000000000006</v>
      </c>
      <c r="Q3544" s="11" t="s">
        <v>8315</v>
      </c>
      <c r="R3544" t="s">
        <v>8316</v>
      </c>
      <c r="S3544" s="15">
        <f t="shared" si="223"/>
        <v>41829.599791666667</v>
      </c>
      <c r="T3544" s="15">
        <f t="shared" si="224"/>
        <v>41889.599791666667</v>
      </c>
    </row>
    <row r="3545" spans="1:20" ht="48" hidden="1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1"/>
        <v>105</v>
      </c>
      <c r="P3545">
        <f t="shared" si="222"/>
        <v>54.14</v>
      </c>
      <c r="Q3545" s="11" t="s">
        <v>8315</v>
      </c>
      <c r="R3545" t="s">
        <v>8316</v>
      </c>
      <c r="S3545" s="15">
        <f t="shared" si="223"/>
        <v>42150.755312499998</v>
      </c>
      <c r="T3545" s="15">
        <f t="shared" si="224"/>
        <v>42180.755312499998</v>
      </c>
    </row>
    <row r="3546" spans="1:20" ht="32" hidden="1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1"/>
        <v>100</v>
      </c>
      <c r="P3546">
        <f t="shared" si="222"/>
        <v>104.17</v>
      </c>
      <c r="Q3546" s="11" t="s">
        <v>8315</v>
      </c>
      <c r="R3546" t="s">
        <v>8316</v>
      </c>
      <c r="S3546" s="15">
        <f t="shared" si="223"/>
        <v>42040.831678240742</v>
      </c>
      <c r="T3546" s="15">
        <f t="shared" si="224"/>
        <v>42070.831678240742</v>
      </c>
    </row>
    <row r="3547" spans="1:20" ht="48" hidden="1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1"/>
        <v>100</v>
      </c>
      <c r="P3547">
        <f t="shared" si="222"/>
        <v>31.38</v>
      </c>
      <c r="Q3547" s="11" t="s">
        <v>8315</v>
      </c>
      <c r="R3547" t="s">
        <v>8316</v>
      </c>
      <c r="S3547" s="15">
        <f t="shared" si="223"/>
        <v>42075.807395833333</v>
      </c>
      <c r="T3547" s="15">
        <f t="shared" si="224"/>
        <v>42105.807395833333</v>
      </c>
    </row>
    <row r="3548" spans="1:20" ht="48" hidden="1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1"/>
        <v>102</v>
      </c>
      <c r="P3548">
        <f t="shared" si="222"/>
        <v>59.21</v>
      </c>
      <c r="Q3548" s="11" t="s">
        <v>8315</v>
      </c>
      <c r="R3548" t="s">
        <v>8316</v>
      </c>
      <c r="S3548" s="15">
        <f t="shared" si="223"/>
        <v>42073.660694444443</v>
      </c>
      <c r="T3548" s="15">
        <f t="shared" si="224"/>
        <v>42095.165972222225</v>
      </c>
    </row>
    <row r="3549" spans="1:20" ht="48" hidden="1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1"/>
        <v>114</v>
      </c>
      <c r="P3549">
        <f t="shared" si="222"/>
        <v>119.18</v>
      </c>
      <c r="Q3549" s="11" t="s">
        <v>8315</v>
      </c>
      <c r="R3549" t="s">
        <v>8316</v>
      </c>
      <c r="S3549" s="15">
        <f t="shared" si="223"/>
        <v>42480.078715277778</v>
      </c>
      <c r="T3549" s="15">
        <f t="shared" si="224"/>
        <v>42504.165972222225</v>
      </c>
    </row>
    <row r="3550" spans="1:20" ht="48" hidden="1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1"/>
        <v>102</v>
      </c>
      <c r="P3550">
        <f t="shared" si="222"/>
        <v>164.62</v>
      </c>
      <c r="Q3550" s="11" t="s">
        <v>8315</v>
      </c>
      <c r="R3550" t="s">
        <v>8316</v>
      </c>
      <c r="S3550" s="15">
        <f t="shared" si="223"/>
        <v>42411.942291666666</v>
      </c>
      <c r="T3550" s="15">
        <f t="shared" si="224"/>
        <v>42434.041666666672</v>
      </c>
    </row>
    <row r="3551" spans="1:20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1"/>
        <v>102</v>
      </c>
      <c r="P3551">
        <f t="shared" si="222"/>
        <v>24.29</v>
      </c>
      <c r="Q3551" s="11" t="s">
        <v>8315</v>
      </c>
      <c r="R3551" t="s">
        <v>8316</v>
      </c>
      <c r="S3551" s="15">
        <f t="shared" si="223"/>
        <v>42223.394363425927</v>
      </c>
      <c r="T3551" s="15">
        <f t="shared" si="224"/>
        <v>42251.394363425927</v>
      </c>
    </row>
    <row r="3552" spans="1:20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1"/>
        <v>105</v>
      </c>
      <c r="P3552">
        <f t="shared" si="222"/>
        <v>40.94</v>
      </c>
      <c r="Q3552" s="11" t="s">
        <v>8315</v>
      </c>
      <c r="R3552" t="s">
        <v>8316</v>
      </c>
      <c r="S3552" s="15">
        <f t="shared" si="223"/>
        <v>42462.893495370372</v>
      </c>
      <c r="T3552" s="15">
        <f t="shared" si="224"/>
        <v>42492.893495370372</v>
      </c>
    </row>
    <row r="3553" spans="1:20" ht="48" hidden="1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1"/>
        <v>102</v>
      </c>
      <c r="P3553">
        <f t="shared" si="222"/>
        <v>61.1</v>
      </c>
      <c r="Q3553" s="11" t="s">
        <v>8315</v>
      </c>
      <c r="R3553" t="s">
        <v>8316</v>
      </c>
      <c r="S3553" s="15">
        <f t="shared" si="223"/>
        <v>41753.515856481477</v>
      </c>
      <c r="T3553" s="15">
        <f t="shared" si="224"/>
        <v>41781.921527777777</v>
      </c>
    </row>
    <row r="3554" spans="1:20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1"/>
        <v>100</v>
      </c>
      <c r="P3554">
        <f t="shared" si="222"/>
        <v>38.65</v>
      </c>
      <c r="Q3554" s="11" t="s">
        <v>8315</v>
      </c>
      <c r="R3554" t="s">
        <v>8316</v>
      </c>
      <c r="S3554" s="15">
        <f t="shared" si="223"/>
        <v>41788.587083333332</v>
      </c>
      <c r="T3554" s="15">
        <f t="shared" si="224"/>
        <v>41818.587083333332</v>
      </c>
    </row>
    <row r="3555" spans="1:20" ht="48" hidden="1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1"/>
        <v>106</v>
      </c>
      <c r="P3555">
        <f t="shared" si="222"/>
        <v>56.2</v>
      </c>
      <c r="Q3555" s="11" t="s">
        <v>8315</v>
      </c>
      <c r="R3555" t="s">
        <v>8316</v>
      </c>
      <c r="S3555" s="15">
        <f t="shared" si="223"/>
        <v>42196.028703703705</v>
      </c>
      <c r="T3555" s="15">
        <f t="shared" si="224"/>
        <v>42228</v>
      </c>
    </row>
    <row r="3556" spans="1:20" ht="48" hidden="1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1"/>
        <v>113</v>
      </c>
      <c r="P3556">
        <f t="shared" si="222"/>
        <v>107</v>
      </c>
      <c r="Q3556" s="11" t="s">
        <v>8315</v>
      </c>
      <c r="R3556" t="s">
        <v>8316</v>
      </c>
      <c r="S3556" s="15">
        <f t="shared" si="223"/>
        <v>42016.050451388888</v>
      </c>
      <c r="T3556" s="15">
        <f t="shared" si="224"/>
        <v>42046.708333333328</v>
      </c>
    </row>
    <row r="3557" spans="1:20" ht="48" hidden="1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1"/>
        <v>100</v>
      </c>
      <c r="P3557">
        <f t="shared" si="222"/>
        <v>171.43</v>
      </c>
      <c r="Q3557" s="11" t="s">
        <v>8315</v>
      </c>
      <c r="R3557" t="s">
        <v>8316</v>
      </c>
      <c r="S3557" s="15">
        <f t="shared" si="223"/>
        <v>42661.442060185189</v>
      </c>
      <c r="T3557" s="15">
        <f t="shared" si="224"/>
        <v>42691.483726851846</v>
      </c>
    </row>
    <row r="3558" spans="1:20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1"/>
        <v>100</v>
      </c>
      <c r="P3558">
        <f t="shared" si="222"/>
        <v>110.5</v>
      </c>
      <c r="Q3558" s="11" t="s">
        <v>8315</v>
      </c>
      <c r="R3558" t="s">
        <v>8316</v>
      </c>
      <c r="S3558" s="15">
        <f t="shared" si="223"/>
        <v>41808.649583333332</v>
      </c>
      <c r="T3558" s="15">
        <f t="shared" si="224"/>
        <v>41868.649583333332</v>
      </c>
    </row>
    <row r="3559" spans="1:20" ht="48" hidden="1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1"/>
        <v>100</v>
      </c>
      <c r="P3559">
        <f t="shared" si="222"/>
        <v>179.28</v>
      </c>
      <c r="Q3559" s="11" t="s">
        <v>8315</v>
      </c>
      <c r="R3559" t="s">
        <v>8316</v>
      </c>
      <c r="S3559" s="15">
        <f t="shared" si="223"/>
        <v>41730.276747685188</v>
      </c>
      <c r="T3559" s="15">
        <f t="shared" si="224"/>
        <v>41764.276747685188</v>
      </c>
    </row>
    <row r="3560" spans="1:20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1"/>
        <v>144</v>
      </c>
      <c r="P3560">
        <f t="shared" si="222"/>
        <v>22.91</v>
      </c>
      <c r="Q3560" s="11" t="s">
        <v>8315</v>
      </c>
      <c r="R3560" t="s">
        <v>8316</v>
      </c>
      <c r="S3560" s="15">
        <f t="shared" si="223"/>
        <v>42139.816840277781</v>
      </c>
      <c r="T3560" s="15">
        <f t="shared" si="224"/>
        <v>42181.875</v>
      </c>
    </row>
    <row r="3561" spans="1:20" ht="48" hidden="1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1"/>
        <v>104</v>
      </c>
      <c r="P3561">
        <f t="shared" si="222"/>
        <v>43.13</v>
      </c>
      <c r="Q3561" s="11" t="s">
        <v>8315</v>
      </c>
      <c r="R3561" t="s">
        <v>8316</v>
      </c>
      <c r="S3561" s="15">
        <f t="shared" si="223"/>
        <v>42194.096157407403</v>
      </c>
      <c r="T3561" s="15">
        <f t="shared" si="224"/>
        <v>42216.373611111107</v>
      </c>
    </row>
    <row r="3562" spans="1:20" ht="48" hidden="1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1"/>
        <v>108</v>
      </c>
      <c r="P3562">
        <f t="shared" si="222"/>
        <v>46.89</v>
      </c>
      <c r="Q3562" s="11" t="s">
        <v>8315</v>
      </c>
      <c r="R3562" t="s">
        <v>8316</v>
      </c>
      <c r="S3562" s="15">
        <f t="shared" si="223"/>
        <v>42115.889652777783</v>
      </c>
      <c r="T3562" s="15">
        <f t="shared" si="224"/>
        <v>42151.114583333328</v>
      </c>
    </row>
    <row r="3563" spans="1:20" ht="112" hidden="1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1"/>
        <v>102</v>
      </c>
      <c r="P3563">
        <f t="shared" si="222"/>
        <v>47.41</v>
      </c>
      <c r="Q3563" s="11" t="s">
        <v>8315</v>
      </c>
      <c r="R3563" t="s">
        <v>8316</v>
      </c>
      <c r="S3563" s="15">
        <f t="shared" si="223"/>
        <v>42203.680300925931</v>
      </c>
      <c r="T3563" s="15">
        <f t="shared" si="224"/>
        <v>42221.774999999994</v>
      </c>
    </row>
    <row r="3564" spans="1:20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1"/>
        <v>149</v>
      </c>
      <c r="P3564">
        <f t="shared" si="222"/>
        <v>15.13</v>
      </c>
      <c r="Q3564" s="11" t="s">
        <v>8315</v>
      </c>
      <c r="R3564" t="s">
        <v>8316</v>
      </c>
      <c r="S3564" s="15">
        <f t="shared" si="223"/>
        <v>42433.761886574073</v>
      </c>
      <c r="T3564" s="15">
        <f t="shared" si="224"/>
        <v>42442.916666666672</v>
      </c>
    </row>
    <row r="3565" spans="1:20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1"/>
        <v>105</v>
      </c>
      <c r="P3565">
        <f t="shared" si="222"/>
        <v>21.1</v>
      </c>
      <c r="Q3565" s="11" t="s">
        <v>8315</v>
      </c>
      <c r="R3565" t="s">
        <v>8316</v>
      </c>
      <c r="S3565" s="15">
        <f t="shared" si="223"/>
        <v>42555.671944444446</v>
      </c>
      <c r="T3565" s="15">
        <f t="shared" si="224"/>
        <v>42583.791666666672</v>
      </c>
    </row>
    <row r="3566" spans="1:20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1"/>
        <v>101</v>
      </c>
      <c r="P3566">
        <f t="shared" si="222"/>
        <v>59.12</v>
      </c>
      <c r="Q3566" s="11" t="s">
        <v>8315</v>
      </c>
      <c r="R3566" t="s">
        <v>8316</v>
      </c>
      <c r="S3566" s="15">
        <f t="shared" si="223"/>
        <v>42236.623252314821</v>
      </c>
      <c r="T3566" s="15">
        <f t="shared" si="224"/>
        <v>42282.666666666672</v>
      </c>
    </row>
    <row r="3567" spans="1:20" ht="48" hidden="1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1"/>
        <v>131</v>
      </c>
      <c r="P3567">
        <f t="shared" si="222"/>
        <v>97.92</v>
      </c>
      <c r="Q3567" s="11" t="s">
        <v>8315</v>
      </c>
      <c r="R3567" t="s">
        <v>8316</v>
      </c>
      <c r="S3567" s="15">
        <f t="shared" si="223"/>
        <v>41974.743148148147</v>
      </c>
      <c r="T3567" s="15">
        <f t="shared" si="224"/>
        <v>42004.743148148147</v>
      </c>
    </row>
    <row r="3568" spans="1:20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1"/>
        <v>105</v>
      </c>
      <c r="P3568">
        <f t="shared" si="222"/>
        <v>55.13</v>
      </c>
      <c r="Q3568" s="11" t="s">
        <v>8315</v>
      </c>
      <c r="R3568" t="s">
        <v>8316</v>
      </c>
      <c r="S3568" s="15">
        <f t="shared" si="223"/>
        <v>41997.507905092592</v>
      </c>
      <c r="T3568" s="15">
        <f t="shared" si="224"/>
        <v>42027.507905092592</v>
      </c>
    </row>
    <row r="3569" spans="1:20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1"/>
        <v>109</v>
      </c>
      <c r="P3569">
        <f t="shared" si="222"/>
        <v>26.54</v>
      </c>
      <c r="Q3569" s="11" t="s">
        <v>8315</v>
      </c>
      <c r="R3569" t="s">
        <v>8316</v>
      </c>
      <c r="S3569" s="15">
        <f t="shared" si="223"/>
        <v>42135.810694444444</v>
      </c>
      <c r="T3569" s="15">
        <f t="shared" si="224"/>
        <v>42165.810694444444</v>
      </c>
    </row>
    <row r="3570" spans="1:20" ht="48" hidden="1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1"/>
        <v>111</v>
      </c>
      <c r="P3570">
        <f t="shared" si="222"/>
        <v>58.42</v>
      </c>
      <c r="Q3570" s="11" t="s">
        <v>8315</v>
      </c>
      <c r="R3570" t="s">
        <v>8316</v>
      </c>
      <c r="S3570" s="15">
        <f t="shared" si="223"/>
        <v>41869.740671296298</v>
      </c>
      <c r="T3570" s="15">
        <f t="shared" si="224"/>
        <v>41899.740671296298</v>
      </c>
    </row>
    <row r="3571" spans="1:20" ht="48" hidden="1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1"/>
        <v>100</v>
      </c>
      <c r="P3571">
        <f t="shared" si="222"/>
        <v>122.54</v>
      </c>
      <c r="Q3571" s="11" t="s">
        <v>8315</v>
      </c>
      <c r="R3571" t="s">
        <v>8316</v>
      </c>
      <c r="S3571" s="15">
        <f t="shared" si="223"/>
        <v>41982.688611111109</v>
      </c>
      <c r="T3571" s="15">
        <f t="shared" si="224"/>
        <v>42012.688611111109</v>
      </c>
    </row>
    <row r="3572" spans="1:20" ht="48" hidden="1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1"/>
        <v>114</v>
      </c>
      <c r="P3572">
        <f t="shared" si="222"/>
        <v>87.96</v>
      </c>
      <c r="Q3572" s="11" t="s">
        <v>8315</v>
      </c>
      <c r="R3572" t="s">
        <v>8316</v>
      </c>
      <c r="S3572" s="15">
        <f t="shared" si="223"/>
        <v>41976.331979166673</v>
      </c>
      <c r="T3572" s="15">
        <f t="shared" si="224"/>
        <v>42004.291666666672</v>
      </c>
    </row>
    <row r="3573" spans="1:20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1"/>
        <v>122</v>
      </c>
      <c r="P3573">
        <f t="shared" si="222"/>
        <v>73.239999999999995</v>
      </c>
      <c r="Q3573" s="11" t="s">
        <v>8315</v>
      </c>
      <c r="R3573" t="s">
        <v>8316</v>
      </c>
      <c r="S3573" s="15">
        <f t="shared" si="223"/>
        <v>41912.858946759261</v>
      </c>
      <c r="T3573" s="15">
        <f t="shared" si="224"/>
        <v>41942.858946759261</v>
      </c>
    </row>
    <row r="3574" spans="1:20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1"/>
        <v>100</v>
      </c>
      <c r="P3574">
        <f t="shared" si="222"/>
        <v>55.56</v>
      </c>
      <c r="Q3574" s="11" t="s">
        <v>8315</v>
      </c>
      <c r="R3574" t="s">
        <v>8316</v>
      </c>
      <c r="S3574" s="15">
        <f t="shared" si="223"/>
        <v>42146.570393518516</v>
      </c>
      <c r="T3574" s="15">
        <f t="shared" si="224"/>
        <v>42176.570393518516</v>
      </c>
    </row>
    <row r="3575" spans="1:20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1"/>
        <v>103</v>
      </c>
      <c r="P3575">
        <f t="shared" si="222"/>
        <v>39.54</v>
      </c>
      <c r="Q3575" s="11" t="s">
        <v>8315</v>
      </c>
      <c r="R3575" t="s">
        <v>8316</v>
      </c>
      <c r="S3575" s="15">
        <f t="shared" si="223"/>
        <v>41921.375532407408</v>
      </c>
      <c r="T3575" s="15">
        <f t="shared" si="224"/>
        <v>41951.417199074072</v>
      </c>
    </row>
    <row r="3576" spans="1:20" ht="48" hidden="1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1"/>
        <v>106</v>
      </c>
      <c r="P3576">
        <f t="shared" si="222"/>
        <v>136.78</v>
      </c>
      <c r="Q3576" s="11" t="s">
        <v>8315</v>
      </c>
      <c r="R3576" t="s">
        <v>8316</v>
      </c>
      <c r="S3576" s="15">
        <f t="shared" si="223"/>
        <v>41926.942685185182</v>
      </c>
      <c r="T3576" s="15">
        <f t="shared" si="224"/>
        <v>41956.984351851846</v>
      </c>
    </row>
    <row r="3577" spans="1:20" ht="48" hidden="1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1"/>
        <v>101</v>
      </c>
      <c r="P3577">
        <f t="shared" si="222"/>
        <v>99.34</v>
      </c>
      <c r="Q3577" s="11" t="s">
        <v>8315</v>
      </c>
      <c r="R3577" t="s">
        <v>8316</v>
      </c>
      <c r="S3577" s="15">
        <f t="shared" si="223"/>
        <v>42561.783877314811</v>
      </c>
      <c r="T3577" s="15">
        <f t="shared" si="224"/>
        <v>42593.165972222225</v>
      </c>
    </row>
    <row r="3578" spans="1:20" ht="48" hidden="1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1"/>
        <v>100</v>
      </c>
      <c r="P3578">
        <f t="shared" si="222"/>
        <v>20</v>
      </c>
      <c r="Q3578" s="11" t="s">
        <v>8315</v>
      </c>
      <c r="R3578" t="s">
        <v>8316</v>
      </c>
      <c r="S3578" s="15">
        <f t="shared" si="223"/>
        <v>42649.54923611111</v>
      </c>
      <c r="T3578" s="15">
        <f t="shared" si="224"/>
        <v>42709.590902777782</v>
      </c>
    </row>
    <row r="3579" spans="1:20" ht="48" hidden="1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1"/>
        <v>130</v>
      </c>
      <c r="P3579">
        <f t="shared" si="222"/>
        <v>28.89</v>
      </c>
      <c r="Q3579" s="11" t="s">
        <v>8315</v>
      </c>
      <c r="R3579" t="s">
        <v>8316</v>
      </c>
      <c r="S3579" s="15">
        <f t="shared" si="223"/>
        <v>42093.786840277782</v>
      </c>
      <c r="T3579" s="15">
        <f t="shared" si="224"/>
        <v>42120.26944444445</v>
      </c>
    </row>
    <row r="3580" spans="1:20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1"/>
        <v>100</v>
      </c>
      <c r="P3580">
        <f t="shared" si="222"/>
        <v>40.549999999999997</v>
      </c>
      <c r="Q3580" s="11" t="s">
        <v>8315</v>
      </c>
      <c r="R3580" t="s">
        <v>8316</v>
      </c>
      <c r="S3580" s="15">
        <f t="shared" si="223"/>
        <v>42460.733530092592</v>
      </c>
      <c r="T3580" s="15">
        <f t="shared" si="224"/>
        <v>42490.733530092592</v>
      </c>
    </row>
    <row r="3581" spans="1:20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1"/>
        <v>100</v>
      </c>
      <c r="P3581">
        <f t="shared" si="222"/>
        <v>35.71</v>
      </c>
      <c r="Q3581" s="11" t="s">
        <v>8315</v>
      </c>
      <c r="R3581" t="s">
        <v>8316</v>
      </c>
      <c r="S3581" s="15">
        <f t="shared" si="223"/>
        <v>42430.762222222227</v>
      </c>
      <c r="T3581" s="15">
        <f t="shared" si="224"/>
        <v>42460.720555555556</v>
      </c>
    </row>
    <row r="3582" spans="1:20" ht="48" hidden="1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1"/>
        <v>114</v>
      </c>
      <c r="P3582">
        <f t="shared" si="222"/>
        <v>37.96</v>
      </c>
      <c r="Q3582" s="11" t="s">
        <v>8315</v>
      </c>
      <c r="R3582" t="s">
        <v>8316</v>
      </c>
      <c r="S3582" s="15">
        <f t="shared" si="223"/>
        <v>42026.176180555558</v>
      </c>
      <c r="T3582" s="15">
        <f t="shared" si="224"/>
        <v>42064.207638888889</v>
      </c>
    </row>
    <row r="3583" spans="1:20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1"/>
        <v>100</v>
      </c>
      <c r="P3583">
        <f t="shared" si="222"/>
        <v>33.33</v>
      </c>
      <c r="Q3583" s="11" t="s">
        <v>8315</v>
      </c>
      <c r="R3583" t="s">
        <v>8316</v>
      </c>
      <c r="S3583" s="15">
        <f t="shared" si="223"/>
        <v>41836.471180555556</v>
      </c>
      <c r="T3583" s="15">
        <f t="shared" si="224"/>
        <v>41850.471180555556</v>
      </c>
    </row>
    <row r="3584" spans="1:20" ht="48" hidden="1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1"/>
        <v>287</v>
      </c>
      <c r="P3584">
        <f t="shared" si="222"/>
        <v>58.57</v>
      </c>
      <c r="Q3584" s="11" t="s">
        <v>8315</v>
      </c>
      <c r="R3584" t="s">
        <v>8316</v>
      </c>
      <c r="S3584" s="15">
        <f t="shared" si="223"/>
        <v>42451.095856481479</v>
      </c>
      <c r="T3584" s="15">
        <f t="shared" si="224"/>
        <v>42465.095856481479</v>
      </c>
    </row>
    <row r="3585" spans="1:20" ht="48" hidden="1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1"/>
        <v>109</v>
      </c>
      <c r="P3585">
        <f t="shared" si="222"/>
        <v>135.63</v>
      </c>
      <c r="Q3585" s="11" t="s">
        <v>8315</v>
      </c>
      <c r="R3585" t="s">
        <v>8316</v>
      </c>
      <c r="S3585" s="15">
        <f t="shared" si="223"/>
        <v>42418.425983796296</v>
      </c>
      <c r="T3585" s="15">
        <f t="shared" si="224"/>
        <v>42478.384317129632</v>
      </c>
    </row>
    <row r="3586" spans="1:20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5">ROUND(E3586/D3586*100,0)</f>
        <v>116</v>
      </c>
      <c r="P3586">
        <f t="shared" si="222"/>
        <v>30.94</v>
      </c>
      <c r="Q3586" s="11" t="s">
        <v>8315</v>
      </c>
      <c r="R3586" t="s">
        <v>8316</v>
      </c>
      <c r="S3586" s="15">
        <f t="shared" si="223"/>
        <v>42168.316481481481</v>
      </c>
      <c r="T3586" s="15">
        <f t="shared" si="224"/>
        <v>42198.316481481481</v>
      </c>
    </row>
    <row r="3587" spans="1:20" ht="48" hidden="1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5"/>
        <v>119</v>
      </c>
      <c r="P3587">
        <f t="shared" ref="P3587:P3650" si="226">IFERROR(ROUND(E3587/L3587,2),0)</f>
        <v>176.09</v>
      </c>
      <c r="Q3587" s="11" t="s">
        <v>8315</v>
      </c>
      <c r="R3587" t="s">
        <v>8316</v>
      </c>
      <c r="S3587" s="15">
        <f t="shared" ref="S3587:S3650" si="227">(((J3587/60)/60)/24)+DATE(1970,1,1)</f>
        <v>41964.716319444444</v>
      </c>
      <c r="T3587" s="15">
        <f t="shared" ref="T3587:T3650" si="228">(((I3587/60)/60)/24)+DATE(1970,1,1)</f>
        <v>41994.716319444444</v>
      </c>
    </row>
    <row r="3588" spans="1:20" ht="16" hidden="1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5"/>
        <v>109</v>
      </c>
      <c r="P3588">
        <f t="shared" si="226"/>
        <v>151.97999999999999</v>
      </c>
      <c r="Q3588" s="11" t="s">
        <v>8315</v>
      </c>
      <c r="R3588" t="s">
        <v>8316</v>
      </c>
      <c r="S3588" s="15">
        <f t="shared" si="227"/>
        <v>42576.697569444441</v>
      </c>
      <c r="T3588" s="15">
        <f t="shared" si="228"/>
        <v>42636.697569444441</v>
      </c>
    </row>
    <row r="3589" spans="1:20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5"/>
        <v>127</v>
      </c>
      <c r="P3589">
        <f t="shared" si="226"/>
        <v>22.61</v>
      </c>
      <c r="Q3589" s="11" t="s">
        <v>8315</v>
      </c>
      <c r="R3589" t="s">
        <v>8316</v>
      </c>
      <c r="S3589" s="15">
        <f t="shared" si="227"/>
        <v>42503.539976851855</v>
      </c>
      <c r="T3589" s="15">
        <f t="shared" si="228"/>
        <v>42548.791666666672</v>
      </c>
    </row>
    <row r="3590" spans="1:20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5"/>
        <v>101</v>
      </c>
      <c r="P3590">
        <f t="shared" si="226"/>
        <v>18.27</v>
      </c>
      <c r="Q3590" s="11" t="s">
        <v>8315</v>
      </c>
      <c r="R3590" t="s">
        <v>8316</v>
      </c>
      <c r="S3590" s="15">
        <f t="shared" si="227"/>
        <v>42101.828819444447</v>
      </c>
      <c r="T3590" s="15">
        <f t="shared" si="228"/>
        <v>42123.958333333328</v>
      </c>
    </row>
    <row r="3591" spans="1:20" ht="48" hidden="1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5"/>
        <v>128</v>
      </c>
      <c r="P3591">
        <f t="shared" si="226"/>
        <v>82.26</v>
      </c>
      <c r="Q3591" s="11" t="s">
        <v>8315</v>
      </c>
      <c r="R3591" t="s">
        <v>8316</v>
      </c>
      <c r="S3591" s="15">
        <f t="shared" si="227"/>
        <v>42125.647534722222</v>
      </c>
      <c r="T3591" s="15">
        <f t="shared" si="228"/>
        <v>42150.647534722222</v>
      </c>
    </row>
    <row r="3592" spans="1:20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5"/>
        <v>100</v>
      </c>
      <c r="P3592">
        <f t="shared" si="226"/>
        <v>68.53</v>
      </c>
      <c r="Q3592" s="11" t="s">
        <v>8315</v>
      </c>
      <c r="R3592" t="s">
        <v>8316</v>
      </c>
      <c r="S3592" s="15">
        <f t="shared" si="227"/>
        <v>41902.333726851852</v>
      </c>
      <c r="T3592" s="15">
        <f t="shared" si="228"/>
        <v>41932.333726851852</v>
      </c>
    </row>
    <row r="3593" spans="1:20" ht="48" hidden="1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5"/>
        <v>175</v>
      </c>
      <c r="P3593">
        <f t="shared" si="226"/>
        <v>68.06</v>
      </c>
      <c r="Q3593" s="11" t="s">
        <v>8315</v>
      </c>
      <c r="R3593" t="s">
        <v>8316</v>
      </c>
      <c r="S3593" s="15">
        <f t="shared" si="227"/>
        <v>42003.948425925926</v>
      </c>
      <c r="T3593" s="15">
        <f t="shared" si="228"/>
        <v>42028.207638888889</v>
      </c>
    </row>
    <row r="3594" spans="1:20" ht="48" hidden="1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5"/>
        <v>127</v>
      </c>
      <c r="P3594">
        <f t="shared" si="226"/>
        <v>72.709999999999994</v>
      </c>
      <c r="Q3594" s="11" t="s">
        <v>8315</v>
      </c>
      <c r="R3594" t="s">
        <v>8316</v>
      </c>
      <c r="S3594" s="15">
        <f t="shared" si="227"/>
        <v>41988.829942129625</v>
      </c>
      <c r="T3594" s="15">
        <f t="shared" si="228"/>
        <v>42046.207638888889</v>
      </c>
    </row>
    <row r="3595" spans="1:20" ht="48" hidden="1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5"/>
        <v>111</v>
      </c>
      <c r="P3595">
        <f t="shared" si="226"/>
        <v>77.19</v>
      </c>
      <c r="Q3595" s="11" t="s">
        <v>8315</v>
      </c>
      <c r="R3595" t="s">
        <v>8316</v>
      </c>
      <c r="S3595" s="15">
        <f t="shared" si="227"/>
        <v>41974.898599537039</v>
      </c>
      <c r="T3595" s="15">
        <f t="shared" si="228"/>
        <v>42009.851388888885</v>
      </c>
    </row>
    <row r="3596" spans="1:20" ht="48" hidden="1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5"/>
        <v>126</v>
      </c>
      <c r="P3596">
        <f t="shared" si="226"/>
        <v>55.97</v>
      </c>
      <c r="Q3596" s="11" t="s">
        <v>8315</v>
      </c>
      <c r="R3596" t="s">
        <v>8316</v>
      </c>
      <c r="S3596" s="15">
        <f t="shared" si="227"/>
        <v>42592.066921296297</v>
      </c>
      <c r="T3596" s="15">
        <f t="shared" si="228"/>
        <v>42617.066921296297</v>
      </c>
    </row>
    <row r="3597" spans="1:20" ht="32" hidden="1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5"/>
        <v>119</v>
      </c>
      <c r="P3597">
        <f t="shared" si="226"/>
        <v>49.69</v>
      </c>
      <c r="Q3597" s="11" t="s">
        <v>8315</v>
      </c>
      <c r="R3597" t="s">
        <v>8316</v>
      </c>
      <c r="S3597" s="15">
        <f t="shared" si="227"/>
        <v>42050.008368055554</v>
      </c>
      <c r="T3597" s="15">
        <f t="shared" si="228"/>
        <v>42076.290972222225</v>
      </c>
    </row>
    <row r="3598" spans="1:20" ht="48" hidden="1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5"/>
        <v>108</v>
      </c>
      <c r="P3598">
        <f t="shared" si="226"/>
        <v>79</v>
      </c>
      <c r="Q3598" s="11" t="s">
        <v>8315</v>
      </c>
      <c r="R3598" t="s">
        <v>8316</v>
      </c>
      <c r="S3598" s="15">
        <f t="shared" si="227"/>
        <v>41856.715069444443</v>
      </c>
      <c r="T3598" s="15">
        <f t="shared" si="228"/>
        <v>41877.715069444443</v>
      </c>
    </row>
    <row r="3599" spans="1:20" ht="32" hidden="1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5"/>
        <v>103</v>
      </c>
      <c r="P3599">
        <f t="shared" si="226"/>
        <v>77.73</v>
      </c>
      <c r="Q3599" s="11" t="s">
        <v>8315</v>
      </c>
      <c r="R3599" t="s">
        <v>8316</v>
      </c>
      <c r="S3599" s="15">
        <f t="shared" si="227"/>
        <v>42417.585532407407</v>
      </c>
      <c r="T3599" s="15">
        <f t="shared" si="228"/>
        <v>42432.249305555553</v>
      </c>
    </row>
    <row r="3600" spans="1:20" ht="48" hidden="1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5"/>
        <v>110</v>
      </c>
      <c r="P3600">
        <f t="shared" si="226"/>
        <v>40.78</v>
      </c>
      <c r="Q3600" s="11" t="s">
        <v>8315</v>
      </c>
      <c r="R3600" t="s">
        <v>8316</v>
      </c>
      <c r="S3600" s="15">
        <f t="shared" si="227"/>
        <v>41866.79886574074</v>
      </c>
      <c r="T3600" s="15">
        <f t="shared" si="228"/>
        <v>41885.207638888889</v>
      </c>
    </row>
    <row r="3601" spans="1:20" ht="48" hidden="1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5"/>
        <v>202</v>
      </c>
      <c r="P3601">
        <f t="shared" si="226"/>
        <v>59.41</v>
      </c>
      <c r="Q3601" s="11" t="s">
        <v>8315</v>
      </c>
      <c r="R3601" t="s">
        <v>8316</v>
      </c>
      <c r="S3601" s="15">
        <f t="shared" si="227"/>
        <v>42220.79487268519</v>
      </c>
      <c r="T3601" s="15">
        <f t="shared" si="228"/>
        <v>42246</v>
      </c>
    </row>
    <row r="3602" spans="1:20" ht="32" hidden="1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5"/>
        <v>130</v>
      </c>
      <c r="P3602">
        <f t="shared" si="226"/>
        <v>3.25</v>
      </c>
      <c r="Q3602" s="11" t="s">
        <v>8315</v>
      </c>
      <c r="R3602" t="s">
        <v>8316</v>
      </c>
      <c r="S3602" s="15">
        <f t="shared" si="227"/>
        <v>42628.849120370374</v>
      </c>
      <c r="T3602" s="15">
        <f t="shared" si="228"/>
        <v>42656.849120370374</v>
      </c>
    </row>
    <row r="3603" spans="1:20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5"/>
        <v>104</v>
      </c>
      <c r="P3603">
        <f t="shared" si="226"/>
        <v>39.380000000000003</v>
      </c>
      <c r="Q3603" s="11" t="s">
        <v>8315</v>
      </c>
      <c r="R3603" t="s">
        <v>8316</v>
      </c>
      <c r="S3603" s="15">
        <f t="shared" si="227"/>
        <v>41990.99863425926</v>
      </c>
      <c r="T3603" s="15">
        <f t="shared" si="228"/>
        <v>42020.99863425926</v>
      </c>
    </row>
    <row r="3604" spans="1:20" ht="48" hidden="1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5"/>
        <v>100</v>
      </c>
      <c r="P3604">
        <f t="shared" si="226"/>
        <v>81.67</v>
      </c>
      <c r="Q3604" s="11" t="s">
        <v>8315</v>
      </c>
      <c r="R3604" t="s">
        <v>8316</v>
      </c>
      <c r="S3604" s="15">
        <f t="shared" si="227"/>
        <v>42447.894432870366</v>
      </c>
      <c r="T3604" s="15">
        <f t="shared" si="228"/>
        <v>42507.894432870366</v>
      </c>
    </row>
    <row r="3605" spans="1:20" ht="48" hidden="1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5"/>
        <v>171</v>
      </c>
      <c r="P3605">
        <f t="shared" si="226"/>
        <v>44.91</v>
      </c>
      <c r="Q3605" s="11" t="s">
        <v>8315</v>
      </c>
      <c r="R3605" t="s">
        <v>8316</v>
      </c>
      <c r="S3605" s="15">
        <f t="shared" si="227"/>
        <v>42283.864351851851</v>
      </c>
      <c r="T3605" s="15">
        <f t="shared" si="228"/>
        <v>42313.906018518523</v>
      </c>
    </row>
    <row r="3606" spans="1:20" ht="48" hidden="1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5"/>
        <v>113</v>
      </c>
      <c r="P3606">
        <f t="shared" si="226"/>
        <v>49.06</v>
      </c>
      <c r="Q3606" s="11" t="s">
        <v>8315</v>
      </c>
      <c r="R3606" t="s">
        <v>8316</v>
      </c>
      <c r="S3606" s="15">
        <f t="shared" si="227"/>
        <v>42483.015694444446</v>
      </c>
      <c r="T3606" s="15">
        <f t="shared" si="228"/>
        <v>42489.290972222225</v>
      </c>
    </row>
    <row r="3607" spans="1:20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5"/>
        <v>184</v>
      </c>
      <c r="P3607">
        <f t="shared" si="226"/>
        <v>30.67</v>
      </c>
      <c r="Q3607" s="11" t="s">
        <v>8315</v>
      </c>
      <c r="R3607" t="s">
        <v>8316</v>
      </c>
      <c r="S3607" s="15">
        <f t="shared" si="227"/>
        <v>42383.793124999997</v>
      </c>
      <c r="T3607" s="15">
        <f t="shared" si="228"/>
        <v>42413.793124999997</v>
      </c>
    </row>
    <row r="3608" spans="1:20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5"/>
        <v>130</v>
      </c>
      <c r="P3608">
        <f t="shared" si="226"/>
        <v>61.06</v>
      </c>
      <c r="Q3608" s="11" t="s">
        <v>8315</v>
      </c>
      <c r="R3608" t="s">
        <v>8316</v>
      </c>
      <c r="S3608" s="15">
        <f t="shared" si="227"/>
        <v>42566.604826388888</v>
      </c>
      <c r="T3608" s="15">
        <f t="shared" si="228"/>
        <v>42596.604826388888</v>
      </c>
    </row>
    <row r="3609" spans="1:20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5"/>
        <v>105</v>
      </c>
      <c r="P3609">
        <f t="shared" si="226"/>
        <v>29</v>
      </c>
      <c r="Q3609" s="11" t="s">
        <v>8315</v>
      </c>
      <c r="R3609" t="s">
        <v>8316</v>
      </c>
      <c r="S3609" s="15">
        <f t="shared" si="227"/>
        <v>42338.963912037041</v>
      </c>
      <c r="T3609" s="15">
        <f t="shared" si="228"/>
        <v>42353</v>
      </c>
    </row>
    <row r="3610" spans="1:20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5"/>
        <v>100</v>
      </c>
      <c r="P3610">
        <f t="shared" si="226"/>
        <v>29.63</v>
      </c>
      <c r="Q3610" s="11" t="s">
        <v>8315</v>
      </c>
      <c r="R3610" t="s">
        <v>8316</v>
      </c>
      <c r="S3610" s="15">
        <f t="shared" si="227"/>
        <v>42506.709375000006</v>
      </c>
      <c r="T3610" s="15">
        <f t="shared" si="228"/>
        <v>42538.583333333328</v>
      </c>
    </row>
    <row r="3611" spans="1:20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5"/>
        <v>153</v>
      </c>
      <c r="P3611">
        <f t="shared" si="226"/>
        <v>143.1</v>
      </c>
      <c r="Q3611" s="11" t="s">
        <v>8315</v>
      </c>
      <c r="R3611" t="s">
        <v>8316</v>
      </c>
      <c r="S3611" s="15">
        <f t="shared" si="227"/>
        <v>42429.991724537031</v>
      </c>
      <c r="T3611" s="15">
        <f t="shared" si="228"/>
        <v>42459.950057870374</v>
      </c>
    </row>
    <row r="3612" spans="1:20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5"/>
        <v>162</v>
      </c>
      <c r="P3612">
        <f t="shared" si="226"/>
        <v>52.35</v>
      </c>
      <c r="Q3612" s="11" t="s">
        <v>8315</v>
      </c>
      <c r="R3612" t="s">
        <v>8316</v>
      </c>
      <c r="S3612" s="15">
        <f t="shared" si="227"/>
        <v>42203.432129629626</v>
      </c>
      <c r="T3612" s="15">
        <f t="shared" si="228"/>
        <v>42233.432129629626</v>
      </c>
    </row>
    <row r="3613" spans="1:20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5"/>
        <v>136</v>
      </c>
      <c r="P3613">
        <f t="shared" si="226"/>
        <v>66.67</v>
      </c>
      <c r="Q3613" s="11" t="s">
        <v>8315</v>
      </c>
      <c r="R3613" t="s">
        <v>8316</v>
      </c>
      <c r="S3613" s="15">
        <f t="shared" si="227"/>
        <v>42072.370381944449</v>
      </c>
      <c r="T3613" s="15">
        <f t="shared" si="228"/>
        <v>42102.370381944449</v>
      </c>
    </row>
    <row r="3614" spans="1:20" ht="48" hidden="1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5"/>
        <v>144</v>
      </c>
      <c r="P3614">
        <f t="shared" si="226"/>
        <v>126.67</v>
      </c>
      <c r="Q3614" s="11" t="s">
        <v>8315</v>
      </c>
      <c r="R3614" t="s">
        <v>8316</v>
      </c>
      <c r="S3614" s="15">
        <f t="shared" si="227"/>
        <v>41789.726979166669</v>
      </c>
      <c r="T3614" s="15">
        <f t="shared" si="228"/>
        <v>41799.726979166669</v>
      </c>
    </row>
    <row r="3615" spans="1:20" ht="32" hidden="1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5"/>
        <v>100</v>
      </c>
      <c r="P3615">
        <f t="shared" si="226"/>
        <v>62.5</v>
      </c>
      <c r="Q3615" s="11" t="s">
        <v>8315</v>
      </c>
      <c r="R3615" t="s">
        <v>8316</v>
      </c>
      <c r="S3615" s="15">
        <f t="shared" si="227"/>
        <v>41788.58997685185</v>
      </c>
      <c r="T3615" s="15">
        <f t="shared" si="228"/>
        <v>41818.58997685185</v>
      </c>
    </row>
    <row r="3616" spans="1:20" ht="48" hidden="1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5"/>
        <v>101</v>
      </c>
      <c r="P3616">
        <f t="shared" si="226"/>
        <v>35.49</v>
      </c>
      <c r="Q3616" s="11" t="s">
        <v>8315</v>
      </c>
      <c r="R3616" t="s">
        <v>8316</v>
      </c>
      <c r="S3616" s="15">
        <f t="shared" si="227"/>
        <v>42144.041851851856</v>
      </c>
      <c r="T3616" s="15">
        <f t="shared" si="228"/>
        <v>42174.041851851856</v>
      </c>
    </row>
    <row r="3617" spans="1:21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5"/>
        <v>107</v>
      </c>
      <c r="P3617">
        <f t="shared" si="226"/>
        <v>37.08</v>
      </c>
      <c r="Q3617" s="11" t="s">
        <v>8315</v>
      </c>
      <c r="R3617" t="s">
        <v>8316</v>
      </c>
      <c r="S3617" s="15">
        <f t="shared" si="227"/>
        <v>42318.593703703707</v>
      </c>
      <c r="T3617" s="15">
        <f t="shared" si="228"/>
        <v>42348.593703703707</v>
      </c>
    </row>
    <row r="3618" spans="1:21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5"/>
        <v>125</v>
      </c>
      <c r="P3618">
        <f t="shared" si="226"/>
        <v>69.33</v>
      </c>
      <c r="Q3618" s="11" t="s">
        <v>8315</v>
      </c>
      <c r="R3618" t="s">
        <v>8316</v>
      </c>
      <c r="S3618" s="15">
        <f t="shared" si="227"/>
        <v>42052.949814814812</v>
      </c>
      <c r="T3618" s="15">
        <f t="shared" si="228"/>
        <v>42082.908148148148</v>
      </c>
    </row>
    <row r="3619" spans="1:21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5"/>
        <v>119</v>
      </c>
      <c r="P3619">
        <f t="shared" si="226"/>
        <v>17.25</v>
      </c>
      <c r="Q3619" s="11" t="s">
        <v>8315</v>
      </c>
      <c r="R3619" t="s">
        <v>8316</v>
      </c>
      <c r="S3619" s="15">
        <f t="shared" si="227"/>
        <v>42779.610289351855</v>
      </c>
      <c r="T3619" s="15">
        <f t="shared" si="228"/>
        <v>42794</v>
      </c>
    </row>
    <row r="3620" spans="1:21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5"/>
        <v>101</v>
      </c>
      <c r="P3620">
        <f t="shared" si="226"/>
        <v>36.07</v>
      </c>
      <c r="Q3620" s="11" t="s">
        <v>8315</v>
      </c>
      <c r="R3620" t="s">
        <v>8316</v>
      </c>
      <c r="S3620" s="15">
        <f t="shared" si="227"/>
        <v>42128.627893518518</v>
      </c>
      <c r="T3620" s="15">
        <f t="shared" si="228"/>
        <v>42158.627893518518</v>
      </c>
    </row>
    <row r="3621" spans="1:21" ht="48" hidden="1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5"/>
        <v>113</v>
      </c>
      <c r="P3621">
        <f t="shared" si="226"/>
        <v>66.47</v>
      </c>
      <c r="Q3621" s="11" t="s">
        <v>8315</v>
      </c>
      <c r="R3621" t="s">
        <v>8316</v>
      </c>
      <c r="S3621" s="15">
        <f t="shared" si="227"/>
        <v>42661.132245370376</v>
      </c>
      <c r="T3621" s="15">
        <f t="shared" si="228"/>
        <v>42693.916666666672</v>
      </c>
    </row>
    <row r="3622" spans="1:21" ht="48" hidden="1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5"/>
        <v>105</v>
      </c>
      <c r="P3622">
        <f t="shared" si="226"/>
        <v>56.07</v>
      </c>
      <c r="Q3622" s="11" t="s">
        <v>8315</v>
      </c>
      <c r="R3622" t="s">
        <v>8316</v>
      </c>
      <c r="S3622" s="15">
        <f t="shared" si="227"/>
        <v>42037.938206018516</v>
      </c>
      <c r="T3622" s="15">
        <f t="shared" si="228"/>
        <v>42068.166666666672</v>
      </c>
    </row>
    <row r="3623" spans="1:21" ht="48" hidden="1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5"/>
        <v>110</v>
      </c>
      <c r="P3623">
        <f t="shared" si="226"/>
        <v>47.03</v>
      </c>
      <c r="Q3623" s="11" t="s">
        <v>8315</v>
      </c>
      <c r="R3623" t="s">
        <v>8316</v>
      </c>
      <c r="S3623" s="15">
        <f t="shared" si="227"/>
        <v>42619.935694444444</v>
      </c>
      <c r="T3623" s="15">
        <f t="shared" si="228"/>
        <v>42643.875</v>
      </c>
    </row>
    <row r="3624" spans="1:21" ht="32" hidden="1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5"/>
        <v>100</v>
      </c>
      <c r="P3624">
        <f t="shared" si="226"/>
        <v>47.67</v>
      </c>
      <c r="Q3624" s="11" t="s">
        <v>8315</v>
      </c>
      <c r="R3624" t="s">
        <v>8316</v>
      </c>
      <c r="S3624" s="15">
        <f t="shared" si="227"/>
        <v>41877.221886574072</v>
      </c>
      <c r="T3624" s="15">
        <f t="shared" si="228"/>
        <v>41910.140972222223</v>
      </c>
    </row>
    <row r="3625" spans="1:21" ht="32" hidden="1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5"/>
        <v>120</v>
      </c>
      <c r="P3625">
        <f t="shared" si="226"/>
        <v>88.24</v>
      </c>
      <c r="Q3625" s="11" t="s">
        <v>8315</v>
      </c>
      <c r="R3625" t="s">
        <v>8316</v>
      </c>
      <c r="S3625" s="15">
        <f t="shared" si="227"/>
        <v>41828.736921296295</v>
      </c>
      <c r="T3625" s="15">
        <f t="shared" si="228"/>
        <v>41846.291666666664</v>
      </c>
    </row>
    <row r="3626" spans="1:21" ht="80" hidden="1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5"/>
        <v>105</v>
      </c>
      <c r="P3626">
        <f t="shared" si="226"/>
        <v>80.72</v>
      </c>
      <c r="Q3626" s="11" t="s">
        <v>8315</v>
      </c>
      <c r="R3626" t="s">
        <v>8316</v>
      </c>
      <c r="S3626" s="15">
        <f t="shared" si="227"/>
        <v>42545.774189814809</v>
      </c>
      <c r="T3626" s="15">
        <f t="shared" si="228"/>
        <v>42605.774189814809</v>
      </c>
    </row>
    <row r="3627" spans="1:21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5"/>
        <v>103</v>
      </c>
      <c r="P3627">
        <f t="shared" si="226"/>
        <v>39.49</v>
      </c>
      <c r="Q3627" s="11" t="s">
        <v>8315</v>
      </c>
      <c r="R3627" t="s">
        <v>8316</v>
      </c>
      <c r="S3627" s="15">
        <f t="shared" si="227"/>
        <v>42157.652511574073</v>
      </c>
      <c r="T3627" s="15">
        <f t="shared" si="228"/>
        <v>42187.652511574073</v>
      </c>
    </row>
    <row r="3628" spans="1:21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5"/>
        <v>102</v>
      </c>
      <c r="P3628">
        <f t="shared" si="226"/>
        <v>84.85</v>
      </c>
      <c r="Q3628" s="11" t="s">
        <v>8315</v>
      </c>
      <c r="R3628" t="s">
        <v>8316</v>
      </c>
      <c r="S3628" s="15">
        <f t="shared" si="227"/>
        <v>41846.667326388888</v>
      </c>
      <c r="T3628" s="15">
        <f t="shared" si="228"/>
        <v>41867.667326388888</v>
      </c>
    </row>
    <row r="3629" spans="1:21" ht="48" hidden="1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5"/>
        <v>100</v>
      </c>
      <c r="P3629">
        <f t="shared" si="226"/>
        <v>68.97</v>
      </c>
      <c r="Q3629" s="11" t="s">
        <v>8315</v>
      </c>
      <c r="R3629" t="s">
        <v>8316</v>
      </c>
      <c r="S3629" s="15">
        <f t="shared" si="227"/>
        <v>42460.741747685184</v>
      </c>
      <c r="T3629" s="15">
        <f t="shared" si="228"/>
        <v>42511.165972222225</v>
      </c>
    </row>
    <row r="3630" spans="1:21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5"/>
        <v>0</v>
      </c>
      <c r="P3630">
        <f t="shared" si="226"/>
        <v>0</v>
      </c>
      <c r="Q3630" s="11" t="s">
        <v>8315</v>
      </c>
      <c r="R3630" t="s">
        <v>8357</v>
      </c>
      <c r="S3630" s="15">
        <f t="shared" si="227"/>
        <v>42291.833287037036</v>
      </c>
      <c r="T3630" s="15">
        <f t="shared" si="228"/>
        <v>42351.874953703707</v>
      </c>
    </row>
    <row r="3631" spans="1:21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5"/>
        <v>0</v>
      </c>
      <c r="P3631">
        <f t="shared" si="226"/>
        <v>1</v>
      </c>
      <c r="Q3631" s="11" t="s">
        <v>8315</v>
      </c>
      <c r="R3631" t="s">
        <v>8357</v>
      </c>
      <c r="S3631" s="15">
        <f t="shared" si="227"/>
        <v>42437.094490740739</v>
      </c>
      <c r="T3631" s="15">
        <f t="shared" si="228"/>
        <v>42495.708333333328</v>
      </c>
    </row>
    <row r="3632" spans="1:21" ht="48" hidden="1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5"/>
        <v>0</v>
      </c>
      <c r="P3632">
        <f t="shared" si="226"/>
        <v>1</v>
      </c>
      <c r="Q3632" s="11" t="s">
        <v>8315</v>
      </c>
      <c r="R3632" t="s">
        <v>8357</v>
      </c>
      <c r="S3632" s="15">
        <f t="shared" si="227"/>
        <v>41942.84710648148</v>
      </c>
      <c r="T3632" s="15">
        <f t="shared" si="228"/>
        <v>41972.888773148152</v>
      </c>
      <c r="U3632">
        <f>YEAR(S3632)</f>
        <v>2014</v>
      </c>
    </row>
    <row r="3633" spans="1:21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5"/>
        <v>51</v>
      </c>
      <c r="P3633">
        <f t="shared" si="226"/>
        <v>147.88</v>
      </c>
      <c r="Q3633" s="11" t="s">
        <v>8315</v>
      </c>
      <c r="R3633" t="s">
        <v>8357</v>
      </c>
      <c r="S3633" s="15">
        <f t="shared" si="227"/>
        <v>41880.753437499996</v>
      </c>
      <c r="T3633" s="15">
        <f t="shared" si="228"/>
        <v>41905.165972222225</v>
      </c>
    </row>
    <row r="3634" spans="1:21" ht="48" hidden="1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5"/>
        <v>20</v>
      </c>
      <c r="P3634">
        <f t="shared" si="226"/>
        <v>100</v>
      </c>
      <c r="Q3634" s="11" t="s">
        <v>8315</v>
      </c>
      <c r="R3634" t="s">
        <v>8357</v>
      </c>
      <c r="S3634" s="15">
        <f t="shared" si="227"/>
        <v>41946.936909722222</v>
      </c>
      <c r="T3634" s="15">
        <f t="shared" si="228"/>
        <v>41966.936909722222</v>
      </c>
      <c r="U3634">
        <f>YEAR(S3634)</f>
        <v>2014</v>
      </c>
    </row>
    <row r="3635" spans="1:21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5"/>
        <v>35</v>
      </c>
      <c r="P3635">
        <f t="shared" si="226"/>
        <v>56.84</v>
      </c>
      <c r="Q3635" s="11" t="s">
        <v>8315</v>
      </c>
      <c r="R3635" t="s">
        <v>8357</v>
      </c>
      <c r="S3635" s="15">
        <f t="shared" si="227"/>
        <v>42649.623460648145</v>
      </c>
      <c r="T3635" s="15">
        <f t="shared" si="228"/>
        <v>42693.041666666672</v>
      </c>
    </row>
    <row r="3636" spans="1:21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5"/>
        <v>4</v>
      </c>
      <c r="P3636">
        <f t="shared" si="226"/>
        <v>176.94</v>
      </c>
      <c r="Q3636" s="11" t="s">
        <v>8315</v>
      </c>
      <c r="R3636" t="s">
        <v>8357</v>
      </c>
      <c r="S3636" s="15">
        <f t="shared" si="227"/>
        <v>42701.166365740741</v>
      </c>
      <c r="T3636" s="15">
        <f t="shared" si="228"/>
        <v>42749.165972222225</v>
      </c>
    </row>
    <row r="3637" spans="1:21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5"/>
        <v>36</v>
      </c>
      <c r="P3637">
        <f t="shared" si="226"/>
        <v>127.6</v>
      </c>
      <c r="Q3637" s="11" t="s">
        <v>8315</v>
      </c>
      <c r="R3637" t="s">
        <v>8357</v>
      </c>
      <c r="S3637" s="15">
        <f t="shared" si="227"/>
        <v>42450.88282407407</v>
      </c>
      <c r="T3637" s="15">
        <f t="shared" si="228"/>
        <v>42480.88282407407</v>
      </c>
    </row>
    <row r="3638" spans="1:21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5"/>
        <v>0</v>
      </c>
      <c r="P3638">
        <f t="shared" si="226"/>
        <v>0</v>
      </c>
      <c r="Q3638" s="11" t="s">
        <v>8315</v>
      </c>
      <c r="R3638" t="s">
        <v>8357</v>
      </c>
      <c r="S3638" s="15">
        <f t="shared" si="227"/>
        <v>42226.694780092599</v>
      </c>
      <c r="T3638" s="15">
        <f t="shared" si="228"/>
        <v>42261.694780092599</v>
      </c>
    </row>
    <row r="3639" spans="1:21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5"/>
        <v>31</v>
      </c>
      <c r="P3639">
        <f t="shared" si="226"/>
        <v>66.14</v>
      </c>
      <c r="Q3639" s="11" t="s">
        <v>8315</v>
      </c>
      <c r="R3639" t="s">
        <v>8357</v>
      </c>
      <c r="S3639" s="15">
        <f t="shared" si="227"/>
        <v>41975.700636574074</v>
      </c>
      <c r="T3639" s="15">
        <f t="shared" si="228"/>
        <v>42005.700636574074</v>
      </c>
    </row>
    <row r="3640" spans="1:21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5"/>
        <v>7</v>
      </c>
      <c r="P3640">
        <f t="shared" si="226"/>
        <v>108</v>
      </c>
      <c r="Q3640" s="11" t="s">
        <v>8315</v>
      </c>
      <c r="R3640" t="s">
        <v>8357</v>
      </c>
      <c r="S3640" s="15">
        <f t="shared" si="227"/>
        <v>42053.672824074078</v>
      </c>
      <c r="T3640" s="15">
        <f t="shared" si="228"/>
        <v>42113.631157407406</v>
      </c>
    </row>
    <row r="3641" spans="1:21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5"/>
        <v>0</v>
      </c>
      <c r="P3641">
        <f t="shared" si="226"/>
        <v>1</v>
      </c>
      <c r="Q3641" s="11" t="s">
        <v>8315</v>
      </c>
      <c r="R3641" t="s">
        <v>8357</v>
      </c>
      <c r="S3641" s="15">
        <f t="shared" si="227"/>
        <v>42590.677152777775</v>
      </c>
      <c r="T3641" s="15">
        <f t="shared" si="228"/>
        <v>42650.632638888885</v>
      </c>
    </row>
    <row r="3642" spans="1:21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5"/>
        <v>6</v>
      </c>
      <c r="P3642">
        <f t="shared" si="226"/>
        <v>18.329999999999998</v>
      </c>
      <c r="Q3642" s="11" t="s">
        <v>8315</v>
      </c>
      <c r="R3642" t="s">
        <v>8357</v>
      </c>
      <c r="S3642" s="15">
        <f t="shared" si="227"/>
        <v>42104.781597222223</v>
      </c>
      <c r="T3642" s="15">
        <f t="shared" si="228"/>
        <v>42134.781597222223</v>
      </c>
    </row>
    <row r="3643" spans="1:21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5"/>
        <v>0</v>
      </c>
      <c r="P3643">
        <f t="shared" si="226"/>
        <v>0</v>
      </c>
      <c r="Q3643" s="11" t="s">
        <v>8315</v>
      </c>
      <c r="R3643" t="s">
        <v>8357</v>
      </c>
      <c r="S3643" s="15">
        <f t="shared" si="227"/>
        <v>41899.627071759263</v>
      </c>
      <c r="T3643" s="15">
        <f t="shared" si="228"/>
        <v>41917.208333333336</v>
      </c>
    </row>
    <row r="3644" spans="1:21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5"/>
        <v>2</v>
      </c>
      <c r="P3644">
        <f t="shared" si="226"/>
        <v>7.5</v>
      </c>
      <c r="Q3644" s="11" t="s">
        <v>8315</v>
      </c>
      <c r="R3644" t="s">
        <v>8357</v>
      </c>
      <c r="S3644" s="15">
        <f t="shared" si="227"/>
        <v>42297.816284722227</v>
      </c>
      <c r="T3644" s="15">
        <f t="shared" si="228"/>
        <v>42338.708333333328</v>
      </c>
    </row>
    <row r="3645" spans="1:21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5"/>
        <v>0</v>
      </c>
      <c r="P3645">
        <f t="shared" si="226"/>
        <v>0</v>
      </c>
      <c r="Q3645" s="11" t="s">
        <v>8315</v>
      </c>
      <c r="R3645" t="s">
        <v>8357</v>
      </c>
      <c r="S3645" s="15">
        <f t="shared" si="227"/>
        <v>42285.143969907411</v>
      </c>
      <c r="T3645" s="15">
        <f t="shared" si="228"/>
        <v>42325.185636574075</v>
      </c>
    </row>
    <row r="3646" spans="1:21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5"/>
        <v>16</v>
      </c>
      <c r="P3646">
        <f t="shared" si="226"/>
        <v>68.42</v>
      </c>
      <c r="Q3646" s="11" t="s">
        <v>8315</v>
      </c>
      <c r="R3646" t="s">
        <v>8357</v>
      </c>
      <c r="S3646" s="15">
        <f t="shared" si="227"/>
        <v>42409.241747685184</v>
      </c>
      <c r="T3646" s="15">
        <f t="shared" si="228"/>
        <v>42437.207638888889</v>
      </c>
    </row>
    <row r="3647" spans="1:21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5"/>
        <v>0</v>
      </c>
      <c r="P3647">
        <f t="shared" si="226"/>
        <v>1</v>
      </c>
      <c r="Q3647" s="11" t="s">
        <v>8315</v>
      </c>
      <c r="R3647" t="s">
        <v>8357</v>
      </c>
      <c r="S3647" s="15">
        <f t="shared" si="227"/>
        <v>42665.970347222217</v>
      </c>
      <c r="T3647" s="15">
        <f t="shared" si="228"/>
        <v>42696.012013888889</v>
      </c>
    </row>
    <row r="3648" spans="1:21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5"/>
        <v>5</v>
      </c>
      <c r="P3648">
        <f t="shared" si="226"/>
        <v>60.13</v>
      </c>
      <c r="Q3648" s="11" t="s">
        <v>8315</v>
      </c>
      <c r="R3648" t="s">
        <v>8357</v>
      </c>
      <c r="S3648" s="15">
        <f t="shared" si="227"/>
        <v>42140.421319444446</v>
      </c>
      <c r="T3648" s="15">
        <f t="shared" si="228"/>
        <v>42171.979166666672</v>
      </c>
    </row>
    <row r="3649" spans="1:21" ht="48" hidden="1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5"/>
        <v>6</v>
      </c>
      <c r="P3649">
        <f t="shared" si="226"/>
        <v>15</v>
      </c>
      <c r="Q3649" s="11" t="s">
        <v>8315</v>
      </c>
      <c r="R3649" t="s">
        <v>8357</v>
      </c>
      <c r="S3649" s="15">
        <f t="shared" si="227"/>
        <v>42598.749155092592</v>
      </c>
      <c r="T3649" s="15">
        <f t="shared" si="228"/>
        <v>42643.749155092592</v>
      </c>
      <c r="U3649">
        <f>YEAR(S3649)</f>
        <v>2016</v>
      </c>
    </row>
    <row r="3650" spans="1:21" ht="32" hidden="1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9">ROUND(E3650/D3650*100,0)</f>
        <v>100</v>
      </c>
      <c r="P3650">
        <f t="shared" si="226"/>
        <v>550.04</v>
      </c>
      <c r="Q3650" s="11" t="s">
        <v>8315</v>
      </c>
      <c r="R3650" t="s">
        <v>8316</v>
      </c>
      <c r="S3650" s="15">
        <f t="shared" si="227"/>
        <v>41887.292187500003</v>
      </c>
      <c r="T3650" s="15">
        <f t="shared" si="228"/>
        <v>41917.292187500003</v>
      </c>
    </row>
    <row r="3651" spans="1:21" ht="48" hidden="1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9"/>
        <v>104</v>
      </c>
      <c r="P3651">
        <f t="shared" ref="P3651:P3714" si="230">IFERROR(ROUND(E3651/L3651,2),0)</f>
        <v>97.5</v>
      </c>
      <c r="Q3651" s="11" t="s">
        <v>8315</v>
      </c>
      <c r="R3651" t="s">
        <v>8316</v>
      </c>
      <c r="S3651" s="15">
        <f t="shared" ref="S3651:S3714" si="231">(((J3651/60)/60)/24)+DATE(1970,1,1)</f>
        <v>41780.712893518517</v>
      </c>
      <c r="T3651" s="15">
        <f t="shared" ref="T3651:T3714" si="232">(((I3651/60)/60)/24)+DATE(1970,1,1)</f>
        <v>41806.712893518517</v>
      </c>
    </row>
    <row r="3652" spans="1:21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9"/>
        <v>100</v>
      </c>
      <c r="P3652">
        <f t="shared" si="230"/>
        <v>29.41</v>
      </c>
      <c r="Q3652" s="11" t="s">
        <v>8315</v>
      </c>
      <c r="R3652" t="s">
        <v>8316</v>
      </c>
      <c r="S3652" s="15">
        <f t="shared" si="231"/>
        <v>42381.478981481487</v>
      </c>
      <c r="T3652" s="15">
        <f t="shared" si="232"/>
        <v>42402.478981481487</v>
      </c>
    </row>
    <row r="3653" spans="1:21" ht="32" hidden="1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9"/>
        <v>104</v>
      </c>
      <c r="P3653">
        <f t="shared" si="230"/>
        <v>57.78</v>
      </c>
      <c r="Q3653" s="11" t="s">
        <v>8315</v>
      </c>
      <c r="R3653" t="s">
        <v>8316</v>
      </c>
      <c r="S3653" s="15">
        <f t="shared" si="231"/>
        <v>41828.646319444444</v>
      </c>
      <c r="T3653" s="15">
        <f t="shared" si="232"/>
        <v>41861.665972222225</v>
      </c>
    </row>
    <row r="3654" spans="1:21" ht="48" hidden="1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9"/>
        <v>251</v>
      </c>
      <c r="P3654">
        <f t="shared" si="230"/>
        <v>44.24</v>
      </c>
      <c r="Q3654" s="11" t="s">
        <v>8315</v>
      </c>
      <c r="R3654" t="s">
        <v>8316</v>
      </c>
      <c r="S3654" s="15">
        <f t="shared" si="231"/>
        <v>42596.644699074073</v>
      </c>
      <c r="T3654" s="15">
        <f t="shared" si="232"/>
        <v>42607.165972222225</v>
      </c>
    </row>
    <row r="3655" spans="1:21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9"/>
        <v>101</v>
      </c>
      <c r="P3655">
        <f t="shared" si="230"/>
        <v>60.91</v>
      </c>
      <c r="Q3655" s="11" t="s">
        <v>8315</v>
      </c>
      <c r="R3655" t="s">
        <v>8316</v>
      </c>
      <c r="S3655" s="15">
        <f t="shared" si="231"/>
        <v>42191.363506944443</v>
      </c>
      <c r="T3655" s="15">
        <f t="shared" si="232"/>
        <v>42221.363506944443</v>
      </c>
    </row>
    <row r="3656" spans="1:21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9"/>
        <v>174</v>
      </c>
      <c r="P3656">
        <f t="shared" si="230"/>
        <v>68.84</v>
      </c>
      <c r="Q3656" s="11" t="s">
        <v>8315</v>
      </c>
      <c r="R3656" t="s">
        <v>8316</v>
      </c>
      <c r="S3656" s="15">
        <f t="shared" si="231"/>
        <v>42440.416504629626</v>
      </c>
      <c r="T3656" s="15">
        <f t="shared" si="232"/>
        <v>42463.708333333328</v>
      </c>
    </row>
    <row r="3657" spans="1:21" ht="48" hidden="1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9"/>
        <v>116</v>
      </c>
      <c r="P3657">
        <f t="shared" si="230"/>
        <v>73.58</v>
      </c>
      <c r="Q3657" s="11" t="s">
        <v>8315</v>
      </c>
      <c r="R3657" t="s">
        <v>8316</v>
      </c>
      <c r="S3657" s="15">
        <f t="shared" si="231"/>
        <v>42173.803217592591</v>
      </c>
      <c r="T3657" s="15">
        <f t="shared" si="232"/>
        <v>42203.290972222225</v>
      </c>
    </row>
    <row r="3658" spans="1:21" ht="48" hidden="1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9"/>
        <v>106</v>
      </c>
      <c r="P3658">
        <f t="shared" si="230"/>
        <v>115.02</v>
      </c>
      <c r="Q3658" s="11" t="s">
        <v>8315</v>
      </c>
      <c r="R3658" t="s">
        <v>8316</v>
      </c>
      <c r="S3658" s="15">
        <f t="shared" si="231"/>
        <v>42737.910138888896</v>
      </c>
      <c r="T3658" s="15">
        <f t="shared" si="232"/>
        <v>42767.957638888889</v>
      </c>
    </row>
    <row r="3659" spans="1:21" ht="48" hidden="1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9"/>
        <v>111</v>
      </c>
      <c r="P3659">
        <f t="shared" si="230"/>
        <v>110.75</v>
      </c>
      <c r="Q3659" s="11" t="s">
        <v>8315</v>
      </c>
      <c r="R3659" t="s">
        <v>8316</v>
      </c>
      <c r="S3659" s="15">
        <f t="shared" si="231"/>
        <v>42499.629849537043</v>
      </c>
      <c r="T3659" s="15">
        <f t="shared" si="232"/>
        <v>42522.904166666667</v>
      </c>
    </row>
    <row r="3660" spans="1:21" ht="32" hidden="1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9"/>
        <v>101</v>
      </c>
      <c r="P3660">
        <f t="shared" si="230"/>
        <v>75.5</v>
      </c>
      <c r="Q3660" s="11" t="s">
        <v>8315</v>
      </c>
      <c r="R3660" t="s">
        <v>8316</v>
      </c>
      <c r="S3660" s="15">
        <f t="shared" si="231"/>
        <v>41775.858564814815</v>
      </c>
      <c r="T3660" s="15">
        <f t="shared" si="232"/>
        <v>41822.165972222225</v>
      </c>
    </row>
    <row r="3661" spans="1:21" ht="48" hidden="1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9"/>
        <v>102</v>
      </c>
      <c r="P3661">
        <f t="shared" si="230"/>
        <v>235.46</v>
      </c>
      <c r="Q3661" s="11" t="s">
        <v>8315</v>
      </c>
      <c r="R3661" t="s">
        <v>8316</v>
      </c>
      <c r="S3661" s="15">
        <f t="shared" si="231"/>
        <v>42055.277199074073</v>
      </c>
      <c r="T3661" s="15">
        <f t="shared" si="232"/>
        <v>42082.610416666663</v>
      </c>
    </row>
    <row r="3662" spans="1:21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9"/>
        <v>100</v>
      </c>
      <c r="P3662">
        <f t="shared" si="230"/>
        <v>11.36</v>
      </c>
      <c r="Q3662" s="11" t="s">
        <v>8315</v>
      </c>
      <c r="R3662" t="s">
        <v>8316</v>
      </c>
      <c r="S3662" s="15">
        <f t="shared" si="231"/>
        <v>41971.881076388891</v>
      </c>
      <c r="T3662" s="15">
        <f t="shared" si="232"/>
        <v>41996.881076388891</v>
      </c>
    </row>
    <row r="3663" spans="1:21" ht="48" hidden="1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9"/>
        <v>111</v>
      </c>
      <c r="P3663">
        <f t="shared" si="230"/>
        <v>92.5</v>
      </c>
      <c r="Q3663" s="11" t="s">
        <v>8315</v>
      </c>
      <c r="R3663" t="s">
        <v>8316</v>
      </c>
      <c r="S3663" s="15">
        <f t="shared" si="231"/>
        <v>42447.896666666667</v>
      </c>
      <c r="T3663" s="15">
        <f t="shared" si="232"/>
        <v>42470.166666666672</v>
      </c>
    </row>
    <row r="3664" spans="1:21" ht="48" hidden="1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9"/>
        <v>101</v>
      </c>
      <c r="P3664">
        <f t="shared" si="230"/>
        <v>202.85</v>
      </c>
      <c r="Q3664" s="11" t="s">
        <v>8315</v>
      </c>
      <c r="R3664" t="s">
        <v>8316</v>
      </c>
      <c r="S3664" s="15">
        <f t="shared" si="231"/>
        <v>42064.220069444447</v>
      </c>
      <c r="T3664" s="15">
        <f t="shared" si="232"/>
        <v>42094.178402777776</v>
      </c>
    </row>
    <row r="3665" spans="1:20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9"/>
        <v>104</v>
      </c>
      <c r="P3665">
        <f t="shared" si="230"/>
        <v>26</v>
      </c>
      <c r="Q3665" s="11" t="s">
        <v>8315</v>
      </c>
      <c r="R3665" t="s">
        <v>8316</v>
      </c>
      <c r="S3665" s="15">
        <f t="shared" si="231"/>
        <v>42665.451736111107</v>
      </c>
      <c r="T3665" s="15">
        <f t="shared" si="232"/>
        <v>42725.493402777778</v>
      </c>
    </row>
    <row r="3666" spans="1:20" ht="48" hidden="1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9"/>
        <v>109</v>
      </c>
      <c r="P3666">
        <f t="shared" si="230"/>
        <v>46.05</v>
      </c>
      <c r="Q3666" s="11" t="s">
        <v>8315</v>
      </c>
      <c r="R3666" t="s">
        <v>8316</v>
      </c>
      <c r="S3666" s="15">
        <f t="shared" si="231"/>
        <v>42523.248715277776</v>
      </c>
      <c r="T3666" s="15">
        <f t="shared" si="232"/>
        <v>42537.248715277776</v>
      </c>
    </row>
    <row r="3667" spans="1:20" ht="48" hidden="1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9"/>
        <v>115</v>
      </c>
      <c r="P3667">
        <f t="shared" si="230"/>
        <v>51</v>
      </c>
      <c r="Q3667" s="11" t="s">
        <v>8315</v>
      </c>
      <c r="R3667" t="s">
        <v>8316</v>
      </c>
      <c r="S3667" s="15">
        <f t="shared" si="231"/>
        <v>42294.808124999996</v>
      </c>
      <c r="T3667" s="15">
        <f t="shared" si="232"/>
        <v>42305.829166666663</v>
      </c>
    </row>
    <row r="3668" spans="1:20" ht="16" hidden="1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9"/>
        <v>100</v>
      </c>
      <c r="P3668">
        <f t="shared" si="230"/>
        <v>31.58</v>
      </c>
      <c r="Q3668" s="11" t="s">
        <v>8315</v>
      </c>
      <c r="R3668" t="s">
        <v>8316</v>
      </c>
      <c r="S3668" s="15">
        <f t="shared" si="231"/>
        <v>41822.90488425926</v>
      </c>
      <c r="T3668" s="15">
        <f t="shared" si="232"/>
        <v>41844.291666666664</v>
      </c>
    </row>
    <row r="3669" spans="1:20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9"/>
        <v>103</v>
      </c>
      <c r="P3669">
        <f t="shared" si="230"/>
        <v>53.36</v>
      </c>
      <c r="Q3669" s="11" t="s">
        <v>8315</v>
      </c>
      <c r="R3669" t="s">
        <v>8316</v>
      </c>
      <c r="S3669" s="15">
        <f t="shared" si="231"/>
        <v>42173.970127314817</v>
      </c>
      <c r="T3669" s="15">
        <f t="shared" si="232"/>
        <v>42203.970127314817</v>
      </c>
    </row>
    <row r="3670" spans="1:20" ht="48" hidden="1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9"/>
        <v>104</v>
      </c>
      <c r="P3670">
        <f t="shared" si="230"/>
        <v>36.96</v>
      </c>
      <c r="Q3670" s="11" t="s">
        <v>8315</v>
      </c>
      <c r="R3670" t="s">
        <v>8316</v>
      </c>
      <c r="S3670" s="15">
        <f t="shared" si="231"/>
        <v>42185.556157407409</v>
      </c>
      <c r="T3670" s="15">
        <f t="shared" si="232"/>
        <v>42208.772916666669</v>
      </c>
    </row>
    <row r="3671" spans="1:20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9"/>
        <v>138</v>
      </c>
      <c r="P3671">
        <f t="shared" si="230"/>
        <v>81.290000000000006</v>
      </c>
      <c r="Q3671" s="11" t="s">
        <v>8315</v>
      </c>
      <c r="R3671" t="s">
        <v>8316</v>
      </c>
      <c r="S3671" s="15">
        <f t="shared" si="231"/>
        <v>42136.675196759257</v>
      </c>
      <c r="T3671" s="15">
        <f t="shared" si="232"/>
        <v>42166.675196759257</v>
      </c>
    </row>
    <row r="3672" spans="1:20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9"/>
        <v>110</v>
      </c>
      <c r="P3672">
        <f t="shared" si="230"/>
        <v>20.079999999999998</v>
      </c>
      <c r="Q3672" s="11" t="s">
        <v>8315</v>
      </c>
      <c r="R3672" t="s">
        <v>8316</v>
      </c>
      <c r="S3672" s="15">
        <f t="shared" si="231"/>
        <v>42142.514016203699</v>
      </c>
      <c r="T3672" s="15">
        <f t="shared" si="232"/>
        <v>42155.958333333328</v>
      </c>
    </row>
    <row r="3673" spans="1:20" ht="48" hidden="1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9"/>
        <v>101</v>
      </c>
      <c r="P3673">
        <f t="shared" si="230"/>
        <v>88.25</v>
      </c>
      <c r="Q3673" s="11" t="s">
        <v>8315</v>
      </c>
      <c r="R3673" t="s">
        <v>8316</v>
      </c>
      <c r="S3673" s="15">
        <f t="shared" si="231"/>
        <v>41820.62809027778</v>
      </c>
      <c r="T3673" s="15">
        <f t="shared" si="232"/>
        <v>41841.165972222225</v>
      </c>
    </row>
    <row r="3674" spans="1:20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9"/>
        <v>102</v>
      </c>
      <c r="P3674">
        <f t="shared" si="230"/>
        <v>53.44</v>
      </c>
      <c r="Q3674" s="11" t="s">
        <v>8315</v>
      </c>
      <c r="R3674" t="s">
        <v>8316</v>
      </c>
      <c r="S3674" s="15">
        <f t="shared" si="231"/>
        <v>41878.946574074071</v>
      </c>
      <c r="T3674" s="15">
        <f t="shared" si="232"/>
        <v>41908.946574074071</v>
      </c>
    </row>
    <row r="3675" spans="1:20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9"/>
        <v>114</v>
      </c>
      <c r="P3675">
        <f t="shared" si="230"/>
        <v>39.869999999999997</v>
      </c>
      <c r="Q3675" s="11" t="s">
        <v>8315</v>
      </c>
      <c r="R3675" t="s">
        <v>8316</v>
      </c>
      <c r="S3675" s="15">
        <f t="shared" si="231"/>
        <v>41914.295104166667</v>
      </c>
      <c r="T3675" s="15">
        <f t="shared" si="232"/>
        <v>41948.536111111112</v>
      </c>
    </row>
    <row r="3676" spans="1:20" ht="48" hidden="1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9"/>
        <v>100</v>
      </c>
      <c r="P3676">
        <f t="shared" si="230"/>
        <v>145.16</v>
      </c>
      <c r="Q3676" s="11" t="s">
        <v>8315</v>
      </c>
      <c r="R3676" t="s">
        <v>8316</v>
      </c>
      <c r="S3676" s="15">
        <f t="shared" si="231"/>
        <v>42556.873020833329</v>
      </c>
      <c r="T3676" s="15">
        <f t="shared" si="232"/>
        <v>42616.873020833329</v>
      </c>
    </row>
    <row r="3677" spans="1:20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9"/>
        <v>140</v>
      </c>
      <c r="P3677">
        <f t="shared" si="230"/>
        <v>23.33</v>
      </c>
      <c r="Q3677" s="11" t="s">
        <v>8315</v>
      </c>
      <c r="R3677" t="s">
        <v>8316</v>
      </c>
      <c r="S3677" s="15">
        <f t="shared" si="231"/>
        <v>42493.597013888888</v>
      </c>
      <c r="T3677" s="15">
        <f t="shared" si="232"/>
        <v>42505.958333333328</v>
      </c>
    </row>
    <row r="3678" spans="1:20" ht="48" hidden="1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9"/>
        <v>129</v>
      </c>
      <c r="P3678">
        <f t="shared" si="230"/>
        <v>64.38</v>
      </c>
      <c r="Q3678" s="11" t="s">
        <v>8315</v>
      </c>
      <c r="R3678" t="s">
        <v>8316</v>
      </c>
      <c r="S3678" s="15">
        <f t="shared" si="231"/>
        <v>41876.815787037034</v>
      </c>
      <c r="T3678" s="15">
        <f t="shared" si="232"/>
        <v>41894.815787037034</v>
      </c>
    </row>
    <row r="3679" spans="1:20" ht="32" hidden="1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9"/>
        <v>103</v>
      </c>
      <c r="P3679">
        <f t="shared" si="230"/>
        <v>62.05</v>
      </c>
      <c r="Q3679" s="11" t="s">
        <v>8315</v>
      </c>
      <c r="R3679" t="s">
        <v>8316</v>
      </c>
      <c r="S3679" s="15">
        <f t="shared" si="231"/>
        <v>41802.574282407404</v>
      </c>
      <c r="T3679" s="15">
        <f t="shared" si="232"/>
        <v>41823.165972222225</v>
      </c>
    </row>
    <row r="3680" spans="1:20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9"/>
        <v>103</v>
      </c>
      <c r="P3680">
        <f t="shared" si="230"/>
        <v>66.13</v>
      </c>
      <c r="Q3680" s="11" t="s">
        <v>8315</v>
      </c>
      <c r="R3680" t="s">
        <v>8316</v>
      </c>
      <c r="S3680" s="15">
        <f t="shared" si="231"/>
        <v>42120.531226851846</v>
      </c>
      <c r="T3680" s="15">
        <f t="shared" si="232"/>
        <v>42155.531226851846</v>
      </c>
    </row>
    <row r="3681" spans="1:20" ht="48" hidden="1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9"/>
        <v>110</v>
      </c>
      <c r="P3681">
        <f t="shared" si="230"/>
        <v>73.400000000000006</v>
      </c>
      <c r="Q3681" s="11" t="s">
        <v>8315</v>
      </c>
      <c r="R3681" t="s">
        <v>8316</v>
      </c>
      <c r="S3681" s="15">
        <f t="shared" si="231"/>
        <v>41786.761354166665</v>
      </c>
      <c r="T3681" s="15">
        <f t="shared" si="232"/>
        <v>41821.207638888889</v>
      </c>
    </row>
    <row r="3682" spans="1:20" ht="32" hidden="1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9"/>
        <v>113</v>
      </c>
      <c r="P3682">
        <f t="shared" si="230"/>
        <v>99.5</v>
      </c>
      <c r="Q3682" s="11" t="s">
        <v>8315</v>
      </c>
      <c r="R3682" t="s">
        <v>8316</v>
      </c>
      <c r="S3682" s="15">
        <f t="shared" si="231"/>
        <v>42627.454097222217</v>
      </c>
      <c r="T3682" s="15">
        <f t="shared" si="232"/>
        <v>42648.454097222217</v>
      </c>
    </row>
    <row r="3683" spans="1:20" ht="64" hidden="1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9"/>
        <v>112</v>
      </c>
      <c r="P3683">
        <f t="shared" si="230"/>
        <v>62.17</v>
      </c>
      <c r="Q3683" s="11" t="s">
        <v>8315</v>
      </c>
      <c r="R3683" t="s">
        <v>8316</v>
      </c>
      <c r="S3683" s="15">
        <f t="shared" si="231"/>
        <v>42374.651504629626</v>
      </c>
      <c r="T3683" s="15">
        <f t="shared" si="232"/>
        <v>42384.651504629626</v>
      </c>
    </row>
    <row r="3684" spans="1:20" ht="48" hidden="1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9"/>
        <v>139</v>
      </c>
      <c r="P3684">
        <f t="shared" si="230"/>
        <v>62.33</v>
      </c>
      <c r="Q3684" s="11" t="s">
        <v>8315</v>
      </c>
      <c r="R3684" t="s">
        <v>8316</v>
      </c>
      <c r="S3684" s="15">
        <f t="shared" si="231"/>
        <v>41772.685393518521</v>
      </c>
      <c r="T3684" s="15">
        <f t="shared" si="232"/>
        <v>41806.290972222225</v>
      </c>
    </row>
    <row r="3685" spans="1:20" ht="48" hidden="1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9"/>
        <v>111</v>
      </c>
      <c r="P3685">
        <f t="shared" si="230"/>
        <v>58.79</v>
      </c>
      <c r="Q3685" s="11" t="s">
        <v>8315</v>
      </c>
      <c r="R3685" t="s">
        <v>8316</v>
      </c>
      <c r="S3685" s="15">
        <f t="shared" si="231"/>
        <v>42633.116851851853</v>
      </c>
      <c r="T3685" s="15">
        <f t="shared" si="232"/>
        <v>42663.116851851853</v>
      </c>
    </row>
    <row r="3686" spans="1:20" ht="48" hidden="1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9"/>
        <v>139</v>
      </c>
      <c r="P3686">
        <f t="shared" si="230"/>
        <v>45.35</v>
      </c>
      <c r="Q3686" s="11" t="s">
        <v>8315</v>
      </c>
      <c r="R3686" t="s">
        <v>8316</v>
      </c>
      <c r="S3686" s="15">
        <f t="shared" si="231"/>
        <v>42219.180393518516</v>
      </c>
      <c r="T3686" s="15">
        <f t="shared" si="232"/>
        <v>42249.180393518516</v>
      </c>
    </row>
    <row r="3687" spans="1:20" ht="48" hidden="1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9"/>
        <v>106</v>
      </c>
      <c r="P3687">
        <f t="shared" si="230"/>
        <v>41.94</v>
      </c>
      <c r="Q3687" s="11" t="s">
        <v>8315</v>
      </c>
      <c r="R3687" t="s">
        <v>8316</v>
      </c>
      <c r="S3687" s="15">
        <f t="shared" si="231"/>
        <v>41753.593275462961</v>
      </c>
      <c r="T3687" s="15">
        <f t="shared" si="232"/>
        <v>41778.875</v>
      </c>
    </row>
    <row r="3688" spans="1:20" ht="48" hidden="1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9"/>
        <v>101</v>
      </c>
      <c r="P3688">
        <f t="shared" si="230"/>
        <v>59.17</v>
      </c>
      <c r="Q3688" s="11" t="s">
        <v>8315</v>
      </c>
      <c r="R3688" t="s">
        <v>8316</v>
      </c>
      <c r="S3688" s="15">
        <f t="shared" si="231"/>
        <v>42230.662731481483</v>
      </c>
      <c r="T3688" s="15">
        <f t="shared" si="232"/>
        <v>42245.165972222225</v>
      </c>
    </row>
    <row r="3689" spans="1:20" ht="48" hidden="1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9"/>
        <v>100</v>
      </c>
      <c r="P3689">
        <f t="shared" si="230"/>
        <v>200.49</v>
      </c>
      <c r="Q3689" s="11" t="s">
        <v>8315</v>
      </c>
      <c r="R3689" t="s">
        <v>8316</v>
      </c>
      <c r="S3689" s="15">
        <f t="shared" si="231"/>
        <v>41787.218229166669</v>
      </c>
      <c r="T3689" s="15">
        <f t="shared" si="232"/>
        <v>41817.218229166669</v>
      </c>
    </row>
    <row r="3690" spans="1:20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9"/>
        <v>109</v>
      </c>
      <c r="P3690">
        <f t="shared" si="230"/>
        <v>83.97</v>
      </c>
      <c r="Q3690" s="11" t="s">
        <v>8315</v>
      </c>
      <c r="R3690" t="s">
        <v>8316</v>
      </c>
      <c r="S3690" s="15">
        <f t="shared" si="231"/>
        <v>41829.787083333329</v>
      </c>
      <c r="T3690" s="15">
        <f t="shared" si="232"/>
        <v>41859.787083333329</v>
      </c>
    </row>
    <row r="3691" spans="1:20" ht="48" hidden="1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9"/>
        <v>118</v>
      </c>
      <c r="P3691">
        <f t="shared" si="230"/>
        <v>57.26</v>
      </c>
      <c r="Q3691" s="11" t="s">
        <v>8315</v>
      </c>
      <c r="R3691" t="s">
        <v>8316</v>
      </c>
      <c r="S3691" s="15">
        <f t="shared" si="231"/>
        <v>42147.826840277776</v>
      </c>
      <c r="T3691" s="15">
        <f t="shared" si="232"/>
        <v>42176.934027777781</v>
      </c>
    </row>
    <row r="3692" spans="1:20" ht="48" hidden="1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9"/>
        <v>120</v>
      </c>
      <c r="P3692">
        <f t="shared" si="230"/>
        <v>58.06</v>
      </c>
      <c r="Q3692" s="11" t="s">
        <v>8315</v>
      </c>
      <c r="R3692" t="s">
        <v>8316</v>
      </c>
      <c r="S3692" s="15">
        <f t="shared" si="231"/>
        <v>41940.598182870373</v>
      </c>
      <c r="T3692" s="15">
        <f t="shared" si="232"/>
        <v>41970.639849537038</v>
      </c>
    </row>
    <row r="3693" spans="1:20" ht="32" hidden="1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9"/>
        <v>128</v>
      </c>
      <c r="P3693">
        <f t="shared" si="230"/>
        <v>186.8</v>
      </c>
      <c r="Q3693" s="11" t="s">
        <v>8315</v>
      </c>
      <c r="R3693" t="s">
        <v>8316</v>
      </c>
      <c r="S3693" s="15">
        <f t="shared" si="231"/>
        <v>42020.700567129628</v>
      </c>
      <c r="T3693" s="15">
        <f t="shared" si="232"/>
        <v>42065.207638888889</v>
      </c>
    </row>
    <row r="3694" spans="1:20" ht="32" hidden="1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9"/>
        <v>126</v>
      </c>
      <c r="P3694">
        <f t="shared" si="230"/>
        <v>74.12</v>
      </c>
      <c r="Q3694" s="11" t="s">
        <v>8315</v>
      </c>
      <c r="R3694" t="s">
        <v>8316</v>
      </c>
      <c r="S3694" s="15">
        <f t="shared" si="231"/>
        <v>41891.96503472222</v>
      </c>
      <c r="T3694" s="15">
        <f t="shared" si="232"/>
        <v>41901</v>
      </c>
    </row>
    <row r="3695" spans="1:20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9"/>
        <v>129</v>
      </c>
      <c r="P3695">
        <f t="shared" si="230"/>
        <v>30.71</v>
      </c>
      <c r="Q3695" s="11" t="s">
        <v>8315</v>
      </c>
      <c r="R3695" t="s">
        <v>8316</v>
      </c>
      <c r="S3695" s="15">
        <f t="shared" si="231"/>
        <v>42309.191307870366</v>
      </c>
      <c r="T3695" s="15">
        <f t="shared" si="232"/>
        <v>42338.9375</v>
      </c>
    </row>
    <row r="3696" spans="1:20" ht="48" hidden="1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9"/>
        <v>107</v>
      </c>
      <c r="P3696">
        <f t="shared" si="230"/>
        <v>62.67</v>
      </c>
      <c r="Q3696" s="11" t="s">
        <v>8315</v>
      </c>
      <c r="R3696" t="s">
        <v>8316</v>
      </c>
      <c r="S3696" s="15">
        <f t="shared" si="231"/>
        <v>42490.133877314816</v>
      </c>
      <c r="T3696" s="15">
        <f t="shared" si="232"/>
        <v>42527.083333333328</v>
      </c>
    </row>
    <row r="3697" spans="1:20" ht="64" hidden="1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9"/>
        <v>100</v>
      </c>
      <c r="P3697">
        <f t="shared" si="230"/>
        <v>121.36</v>
      </c>
      <c r="Q3697" s="11" t="s">
        <v>8315</v>
      </c>
      <c r="R3697" t="s">
        <v>8316</v>
      </c>
      <c r="S3697" s="15">
        <f t="shared" si="231"/>
        <v>41995.870486111111</v>
      </c>
      <c r="T3697" s="15">
        <f t="shared" si="232"/>
        <v>42015.870486111111</v>
      </c>
    </row>
    <row r="3698" spans="1:20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9"/>
        <v>155</v>
      </c>
      <c r="P3698">
        <f t="shared" si="230"/>
        <v>39.74</v>
      </c>
      <c r="Q3698" s="11" t="s">
        <v>8315</v>
      </c>
      <c r="R3698" t="s">
        <v>8316</v>
      </c>
      <c r="S3698" s="15">
        <f t="shared" si="231"/>
        <v>41988.617083333331</v>
      </c>
      <c r="T3698" s="15">
        <f t="shared" si="232"/>
        <v>42048.617083333331</v>
      </c>
    </row>
    <row r="3699" spans="1:20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9"/>
        <v>108</v>
      </c>
      <c r="P3699">
        <f t="shared" si="230"/>
        <v>72</v>
      </c>
      <c r="Q3699" s="11" t="s">
        <v>8315</v>
      </c>
      <c r="R3699" t="s">
        <v>8316</v>
      </c>
      <c r="S3699" s="15">
        <f t="shared" si="231"/>
        <v>42479.465833333335</v>
      </c>
      <c r="T3699" s="15">
        <f t="shared" si="232"/>
        <v>42500.465833333335</v>
      </c>
    </row>
    <row r="3700" spans="1:20" ht="32" hidden="1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9"/>
        <v>111</v>
      </c>
      <c r="P3700">
        <f t="shared" si="230"/>
        <v>40.630000000000003</v>
      </c>
      <c r="Q3700" s="11" t="s">
        <v>8315</v>
      </c>
      <c r="R3700" t="s">
        <v>8316</v>
      </c>
      <c r="S3700" s="15">
        <f t="shared" si="231"/>
        <v>42401.806562500002</v>
      </c>
      <c r="T3700" s="15">
        <f t="shared" si="232"/>
        <v>42431.806562500002</v>
      </c>
    </row>
    <row r="3701" spans="1:20" ht="48" hidden="1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9"/>
        <v>101</v>
      </c>
      <c r="P3701">
        <f t="shared" si="230"/>
        <v>63</v>
      </c>
      <c r="Q3701" s="11" t="s">
        <v>8315</v>
      </c>
      <c r="R3701" t="s">
        <v>8316</v>
      </c>
      <c r="S3701" s="15">
        <f t="shared" si="231"/>
        <v>41897.602037037039</v>
      </c>
      <c r="T3701" s="15">
        <f t="shared" si="232"/>
        <v>41927.602037037039</v>
      </c>
    </row>
    <row r="3702" spans="1:20" ht="32" hidden="1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9"/>
        <v>121</v>
      </c>
      <c r="P3702">
        <f t="shared" si="230"/>
        <v>33.67</v>
      </c>
      <c r="Q3702" s="11" t="s">
        <v>8315</v>
      </c>
      <c r="R3702" t="s">
        <v>8316</v>
      </c>
      <c r="S3702" s="15">
        <f t="shared" si="231"/>
        <v>41882.585648148146</v>
      </c>
      <c r="T3702" s="15">
        <f t="shared" si="232"/>
        <v>41912.666666666664</v>
      </c>
    </row>
    <row r="3703" spans="1:20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9"/>
        <v>100</v>
      </c>
      <c r="P3703">
        <f t="shared" si="230"/>
        <v>38.590000000000003</v>
      </c>
      <c r="Q3703" s="11" t="s">
        <v>8315</v>
      </c>
      <c r="R3703" t="s">
        <v>8316</v>
      </c>
      <c r="S3703" s="15">
        <f t="shared" si="231"/>
        <v>42129.541585648149</v>
      </c>
      <c r="T3703" s="15">
        <f t="shared" si="232"/>
        <v>42159.541585648149</v>
      </c>
    </row>
    <row r="3704" spans="1:20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9"/>
        <v>109</v>
      </c>
      <c r="P3704">
        <f t="shared" si="230"/>
        <v>155.94999999999999</v>
      </c>
      <c r="Q3704" s="11" t="s">
        <v>8315</v>
      </c>
      <c r="R3704" t="s">
        <v>8316</v>
      </c>
      <c r="S3704" s="15">
        <f t="shared" si="231"/>
        <v>42524.53800925926</v>
      </c>
      <c r="T3704" s="15">
        <f t="shared" si="232"/>
        <v>42561.957638888889</v>
      </c>
    </row>
    <row r="3705" spans="1:20" ht="48" hidden="1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9"/>
        <v>123</v>
      </c>
      <c r="P3705">
        <f t="shared" si="230"/>
        <v>43.2</v>
      </c>
      <c r="Q3705" s="11" t="s">
        <v>8315</v>
      </c>
      <c r="R3705" t="s">
        <v>8316</v>
      </c>
      <c r="S3705" s="15">
        <f t="shared" si="231"/>
        <v>42556.504490740743</v>
      </c>
      <c r="T3705" s="15">
        <f t="shared" si="232"/>
        <v>42595.290972222225</v>
      </c>
    </row>
    <row r="3706" spans="1:20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9"/>
        <v>136</v>
      </c>
      <c r="P3706">
        <f t="shared" si="230"/>
        <v>15.15</v>
      </c>
      <c r="Q3706" s="11" t="s">
        <v>8315</v>
      </c>
      <c r="R3706" t="s">
        <v>8316</v>
      </c>
      <c r="S3706" s="15">
        <f t="shared" si="231"/>
        <v>42461.689745370371</v>
      </c>
      <c r="T3706" s="15">
        <f t="shared" si="232"/>
        <v>42521.689745370371</v>
      </c>
    </row>
    <row r="3707" spans="1:20" ht="48" hidden="1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9"/>
        <v>103</v>
      </c>
      <c r="P3707">
        <f t="shared" si="230"/>
        <v>83.57</v>
      </c>
      <c r="Q3707" s="11" t="s">
        <v>8315</v>
      </c>
      <c r="R3707" t="s">
        <v>8316</v>
      </c>
      <c r="S3707" s="15">
        <f t="shared" si="231"/>
        <v>41792.542986111112</v>
      </c>
      <c r="T3707" s="15">
        <f t="shared" si="232"/>
        <v>41813.75</v>
      </c>
    </row>
    <row r="3708" spans="1:20" ht="48" hidden="1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9"/>
        <v>121</v>
      </c>
      <c r="P3708">
        <f t="shared" si="230"/>
        <v>140</v>
      </c>
      <c r="Q3708" s="11" t="s">
        <v>8315</v>
      </c>
      <c r="R3708" t="s">
        <v>8316</v>
      </c>
      <c r="S3708" s="15">
        <f t="shared" si="231"/>
        <v>41879.913761574076</v>
      </c>
      <c r="T3708" s="15">
        <f t="shared" si="232"/>
        <v>41894.913761574076</v>
      </c>
    </row>
    <row r="3709" spans="1:20" ht="32" hidden="1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9"/>
        <v>186</v>
      </c>
      <c r="P3709">
        <f t="shared" si="230"/>
        <v>80.87</v>
      </c>
      <c r="Q3709" s="11" t="s">
        <v>8315</v>
      </c>
      <c r="R3709" t="s">
        <v>8316</v>
      </c>
      <c r="S3709" s="15">
        <f t="shared" si="231"/>
        <v>42552.048356481479</v>
      </c>
      <c r="T3709" s="15">
        <f t="shared" si="232"/>
        <v>42573.226388888885</v>
      </c>
    </row>
    <row r="3710" spans="1:20" ht="48" hidden="1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9"/>
        <v>300</v>
      </c>
      <c r="P3710">
        <f t="shared" si="230"/>
        <v>53.85</v>
      </c>
      <c r="Q3710" s="11" t="s">
        <v>8315</v>
      </c>
      <c r="R3710" t="s">
        <v>8316</v>
      </c>
      <c r="S3710" s="15">
        <f t="shared" si="231"/>
        <v>41810.142199074071</v>
      </c>
      <c r="T3710" s="15">
        <f t="shared" si="232"/>
        <v>41824.142199074071</v>
      </c>
    </row>
    <row r="3711" spans="1:20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9"/>
        <v>108</v>
      </c>
      <c r="P3711">
        <f t="shared" si="230"/>
        <v>30.93</v>
      </c>
      <c r="Q3711" s="11" t="s">
        <v>8315</v>
      </c>
      <c r="R3711" t="s">
        <v>8316</v>
      </c>
      <c r="S3711" s="15">
        <f t="shared" si="231"/>
        <v>41785.707708333335</v>
      </c>
      <c r="T3711" s="15">
        <f t="shared" si="232"/>
        <v>41815.707708333335</v>
      </c>
    </row>
    <row r="3712" spans="1:20" ht="32" hidden="1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9"/>
        <v>141</v>
      </c>
      <c r="P3712">
        <f t="shared" si="230"/>
        <v>67.959999999999994</v>
      </c>
      <c r="Q3712" s="11" t="s">
        <v>8315</v>
      </c>
      <c r="R3712" t="s">
        <v>8316</v>
      </c>
      <c r="S3712" s="15">
        <f t="shared" si="231"/>
        <v>42072.576249999998</v>
      </c>
      <c r="T3712" s="15">
        <f t="shared" si="232"/>
        <v>42097.576249999998</v>
      </c>
    </row>
    <row r="3713" spans="1:20" ht="32" hidden="1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9"/>
        <v>114</v>
      </c>
      <c r="P3713">
        <f t="shared" si="230"/>
        <v>27.14</v>
      </c>
      <c r="Q3713" s="11" t="s">
        <v>8315</v>
      </c>
      <c r="R3713" t="s">
        <v>8316</v>
      </c>
      <c r="S3713" s="15">
        <f t="shared" si="231"/>
        <v>41779.724224537036</v>
      </c>
      <c r="T3713" s="15">
        <f t="shared" si="232"/>
        <v>41805.666666666664</v>
      </c>
    </row>
    <row r="3714" spans="1:20" ht="48" hidden="1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3">ROUND(E3714/D3714*100,0)</f>
        <v>154</v>
      </c>
      <c r="P3714">
        <f t="shared" si="230"/>
        <v>110.87</v>
      </c>
      <c r="Q3714" s="11" t="s">
        <v>8315</v>
      </c>
      <c r="R3714" t="s">
        <v>8316</v>
      </c>
      <c r="S3714" s="15">
        <f t="shared" si="231"/>
        <v>42134.172071759262</v>
      </c>
      <c r="T3714" s="15">
        <f t="shared" si="232"/>
        <v>42155.290972222225</v>
      </c>
    </row>
    <row r="3715" spans="1:20" ht="48" hidden="1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3"/>
        <v>102</v>
      </c>
      <c r="P3715">
        <f t="shared" ref="P3715:P3778" si="234">IFERROR(ROUND(E3715/L3715,2),0)</f>
        <v>106.84</v>
      </c>
      <c r="Q3715" s="11" t="s">
        <v>8315</v>
      </c>
      <c r="R3715" t="s">
        <v>8316</v>
      </c>
      <c r="S3715" s="15">
        <f t="shared" ref="S3715:S3778" si="235">(((J3715/60)/60)/24)+DATE(1970,1,1)</f>
        <v>42505.738032407404</v>
      </c>
      <c r="T3715" s="15">
        <f t="shared" ref="T3715:T3778" si="236">(((I3715/60)/60)/24)+DATE(1970,1,1)</f>
        <v>42525.738032407404</v>
      </c>
    </row>
    <row r="3716" spans="1:20" ht="48" hidden="1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3"/>
        <v>102</v>
      </c>
      <c r="P3716">
        <f t="shared" si="234"/>
        <v>105.52</v>
      </c>
      <c r="Q3716" s="11" t="s">
        <v>8315</v>
      </c>
      <c r="R3716" t="s">
        <v>8316</v>
      </c>
      <c r="S3716" s="15">
        <f t="shared" si="235"/>
        <v>42118.556331018524</v>
      </c>
      <c r="T3716" s="15">
        <f t="shared" si="236"/>
        <v>42150.165972222225</v>
      </c>
    </row>
    <row r="3717" spans="1:20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3"/>
        <v>103</v>
      </c>
      <c r="P3717">
        <f t="shared" si="234"/>
        <v>132.96</v>
      </c>
      <c r="Q3717" s="11" t="s">
        <v>8315</v>
      </c>
      <c r="R3717" t="s">
        <v>8316</v>
      </c>
      <c r="S3717" s="15">
        <f t="shared" si="235"/>
        <v>42036.995590277773</v>
      </c>
      <c r="T3717" s="15">
        <f t="shared" si="236"/>
        <v>42094.536111111112</v>
      </c>
    </row>
    <row r="3718" spans="1:20" ht="48" hidden="1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3"/>
        <v>156</v>
      </c>
      <c r="P3718">
        <f t="shared" si="234"/>
        <v>51.92</v>
      </c>
      <c r="Q3718" s="11" t="s">
        <v>8315</v>
      </c>
      <c r="R3718" t="s">
        <v>8316</v>
      </c>
      <c r="S3718" s="15">
        <f t="shared" si="235"/>
        <v>42360.887835648144</v>
      </c>
      <c r="T3718" s="15">
        <f t="shared" si="236"/>
        <v>42390.887835648144</v>
      </c>
    </row>
    <row r="3719" spans="1:20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3"/>
        <v>101</v>
      </c>
      <c r="P3719">
        <f t="shared" si="234"/>
        <v>310</v>
      </c>
      <c r="Q3719" s="11" t="s">
        <v>8315</v>
      </c>
      <c r="R3719" t="s">
        <v>8316</v>
      </c>
      <c r="S3719" s="15">
        <f t="shared" si="235"/>
        <v>42102.866307870368</v>
      </c>
      <c r="T3719" s="15">
        <f t="shared" si="236"/>
        <v>42133.866307870368</v>
      </c>
    </row>
    <row r="3720" spans="1:20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3"/>
        <v>239</v>
      </c>
      <c r="P3720">
        <f t="shared" si="234"/>
        <v>26.02</v>
      </c>
      <c r="Q3720" s="11" t="s">
        <v>8315</v>
      </c>
      <c r="R3720" t="s">
        <v>8316</v>
      </c>
      <c r="S3720" s="15">
        <f t="shared" si="235"/>
        <v>42032.716145833328</v>
      </c>
      <c r="T3720" s="15">
        <f t="shared" si="236"/>
        <v>42062.716145833328</v>
      </c>
    </row>
    <row r="3721" spans="1:20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3"/>
        <v>210</v>
      </c>
      <c r="P3721">
        <f t="shared" si="234"/>
        <v>105</v>
      </c>
      <c r="Q3721" s="11" t="s">
        <v>8315</v>
      </c>
      <c r="R3721" t="s">
        <v>8316</v>
      </c>
      <c r="S3721" s="15">
        <f t="shared" si="235"/>
        <v>42147.729930555557</v>
      </c>
      <c r="T3721" s="15">
        <f t="shared" si="236"/>
        <v>42177.729930555557</v>
      </c>
    </row>
    <row r="3722" spans="1:20" ht="32" hidden="1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3"/>
        <v>105</v>
      </c>
      <c r="P3722">
        <f t="shared" si="234"/>
        <v>86.23</v>
      </c>
      <c r="Q3722" s="11" t="s">
        <v>8315</v>
      </c>
      <c r="R3722" t="s">
        <v>8316</v>
      </c>
      <c r="S3722" s="15">
        <f t="shared" si="235"/>
        <v>42165.993125000001</v>
      </c>
      <c r="T3722" s="15">
        <f t="shared" si="236"/>
        <v>42187.993125000001</v>
      </c>
    </row>
    <row r="3723" spans="1:20" ht="48" hidden="1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3"/>
        <v>101</v>
      </c>
      <c r="P3723">
        <f t="shared" si="234"/>
        <v>114.55</v>
      </c>
      <c r="Q3723" s="11" t="s">
        <v>8315</v>
      </c>
      <c r="R3723" t="s">
        <v>8316</v>
      </c>
      <c r="S3723" s="15">
        <f t="shared" si="235"/>
        <v>41927.936157407406</v>
      </c>
      <c r="T3723" s="15">
        <f t="shared" si="236"/>
        <v>41948.977824074071</v>
      </c>
    </row>
    <row r="3724" spans="1:20" ht="64" hidden="1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3"/>
        <v>111</v>
      </c>
      <c r="P3724">
        <f t="shared" si="234"/>
        <v>47.66</v>
      </c>
      <c r="Q3724" s="11" t="s">
        <v>8315</v>
      </c>
      <c r="R3724" t="s">
        <v>8316</v>
      </c>
      <c r="S3724" s="15">
        <f t="shared" si="235"/>
        <v>42381.671840277777</v>
      </c>
      <c r="T3724" s="15">
        <f t="shared" si="236"/>
        <v>42411.957638888889</v>
      </c>
    </row>
    <row r="3725" spans="1:20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3"/>
        <v>102</v>
      </c>
      <c r="P3725">
        <f t="shared" si="234"/>
        <v>72.89</v>
      </c>
      <c r="Q3725" s="11" t="s">
        <v>8315</v>
      </c>
      <c r="R3725" t="s">
        <v>8316</v>
      </c>
      <c r="S3725" s="15">
        <f t="shared" si="235"/>
        <v>41943.753032407411</v>
      </c>
      <c r="T3725" s="15">
        <f t="shared" si="236"/>
        <v>41973.794699074075</v>
      </c>
    </row>
    <row r="3726" spans="1:20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3"/>
        <v>103</v>
      </c>
      <c r="P3726">
        <f t="shared" si="234"/>
        <v>49.55</v>
      </c>
      <c r="Q3726" s="11" t="s">
        <v>8315</v>
      </c>
      <c r="R3726" t="s">
        <v>8316</v>
      </c>
      <c r="S3726" s="15">
        <f t="shared" si="235"/>
        <v>42465.491435185191</v>
      </c>
      <c r="T3726" s="15">
        <f t="shared" si="236"/>
        <v>42494.958333333328</v>
      </c>
    </row>
    <row r="3727" spans="1:20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3"/>
        <v>127</v>
      </c>
      <c r="P3727">
        <f t="shared" si="234"/>
        <v>25.4</v>
      </c>
      <c r="Q3727" s="11" t="s">
        <v>8315</v>
      </c>
      <c r="R3727" t="s">
        <v>8316</v>
      </c>
      <c r="S3727" s="15">
        <f t="shared" si="235"/>
        <v>42401.945219907408</v>
      </c>
      <c r="T3727" s="15">
        <f t="shared" si="236"/>
        <v>42418.895833333328</v>
      </c>
    </row>
    <row r="3728" spans="1:20" ht="48" hidden="1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3"/>
        <v>339</v>
      </c>
      <c r="P3728">
        <f t="shared" si="234"/>
        <v>62.59</v>
      </c>
      <c r="Q3728" s="11" t="s">
        <v>8315</v>
      </c>
      <c r="R3728" t="s">
        <v>8316</v>
      </c>
      <c r="S3728" s="15">
        <f t="shared" si="235"/>
        <v>42462.140868055561</v>
      </c>
      <c r="T3728" s="15">
        <f t="shared" si="236"/>
        <v>42489.875</v>
      </c>
    </row>
    <row r="3729" spans="1:20" ht="48" hidden="1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3"/>
        <v>101</v>
      </c>
      <c r="P3729">
        <f t="shared" si="234"/>
        <v>61.06</v>
      </c>
      <c r="Q3729" s="11" t="s">
        <v>8315</v>
      </c>
      <c r="R3729" t="s">
        <v>8316</v>
      </c>
      <c r="S3729" s="15">
        <f t="shared" si="235"/>
        <v>42632.348310185189</v>
      </c>
      <c r="T3729" s="15">
        <f t="shared" si="236"/>
        <v>42663.204861111109</v>
      </c>
    </row>
    <row r="3730" spans="1:20" ht="32" hidden="1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3"/>
        <v>9</v>
      </c>
      <c r="P3730">
        <f t="shared" si="234"/>
        <v>60.06</v>
      </c>
      <c r="Q3730" s="11" t="s">
        <v>8315</v>
      </c>
      <c r="R3730" t="s">
        <v>8316</v>
      </c>
      <c r="S3730" s="15">
        <f t="shared" si="235"/>
        <v>42205.171018518522</v>
      </c>
      <c r="T3730" s="15">
        <f t="shared" si="236"/>
        <v>42235.171018518522</v>
      </c>
    </row>
    <row r="3731" spans="1:20" ht="48" hidden="1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3"/>
        <v>7</v>
      </c>
      <c r="P3731">
        <f t="shared" si="234"/>
        <v>72.400000000000006</v>
      </c>
      <c r="Q3731" s="11" t="s">
        <v>8315</v>
      </c>
      <c r="R3731" t="s">
        <v>8316</v>
      </c>
      <c r="S3731" s="15">
        <f t="shared" si="235"/>
        <v>42041.205000000002</v>
      </c>
      <c r="T3731" s="15">
        <f t="shared" si="236"/>
        <v>42086.16333333333</v>
      </c>
    </row>
    <row r="3732" spans="1:20" ht="48" hidden="1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3"/>
        <v>10</v>
      </c>
      <c r="P3732">
        <f t="shared" si="234"/>
        <v>100</v>
      </c>
      <c r="Q3732" s="11" t="s">
        <v>8315</v>
      </c>
      <c r="R3732" t="s">
        <v>8316</v>
      </c>
      <c r="S3732" s="15">
        <f t="shared" si="235"/>
        <v>42203.677766203706</v>
      </c>
      <c r="T3732" s="15">
        <f t="shared" si="236"/>
        <v>42233.677766203706</v>
      </c>
    </row>
    <row r="3733" spans="1:20" ht="48" hidden="1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3"/>
        <v>11</v>
      </c>
      <c r="P3733">
        <f t="shared" si="234"/>
        <v>51.67</v>
      </c>
      <c r="Q3733" s="11" t="s">
        <v>8315</v>
      </c>
      <c r="R3733" t="s">
        <v>8316</v>
      </c>
      <c r="S3733" s="15">
        <f t="shared" si="235"/>
        <v>41983.752847222218</v>
      </c>
      <c r="T3733" s="15">
        <f t="shared" si="236"/>
        <v>42014.140972222223</v>
      </c>
    </row>
    <row r="3734" spans="1:20" ht="32" hidden="1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3"/>
        <v>15</v>
      </c>
      <c r="P3734">
        <f t="shared" si="234"/>
        <v>32.75</v>
      </c>
      <c r="Q3734" s="11" t="s">
        <v>8315</v>
      </c>
      <c r="R3734" t="s">
        <v>8316</v>
      </c>
      <c r="S3734" s="15">
        <f t="shared" si="235"/>
        <v>41968.677465277782</v>
      </c>
      <c r="T3734" s="15">
        <f t="shared" si="236"/>
        <v>42028.5</v>
      </c>
    </row>
    <row r="3735" spans="1:20" ht="48" hidden="1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3"/>
        <v>0</v>
      </c>
      <c r="P3735">
        <f t="shared" si="234"/>
        <v>0</v>
      </c>
      <c r="Q3735" s="11" t="s">
        <v>8315</v>
      </c>
      <c r="R3735" t="s">
        <v>8316</v>
      </c>
      <c r="S3735" s="15">
        <f t="shared" si="235"/>
        <v>42103.024398148147</v>
      </c>
      <c r="T3735" s="15">
        <f t="shared" si="236"/>
        <v>42112.9375</v>
      </c>
    </row>
    <row r="3736" spans="1:20" ht="48" hidden="1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3"/>
        <v>28</v>
      </c>
      <c r="P3736">
        <f t="shared" si="234"/>
        <v>61</v>
      </c>
      <c r="Q3736" s="11" t="s">
        <v>8315</v>
      </c>
      <c r="R3736" t="s">
        <v>8316</v>
      </c>
      <c r="S3736" s="15">
        <f t="shared" si="235"/>
        <v>42089.901574074072</v>
      </c>
      <c r="T3736" s="15">
        <f t="shared" si="236"/>
        <v>42149.901574074072</v>
      </c>
    </row>
    <row r="3737" spans="1:20" ht="32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3"/>
        <v>13</v>
      </c>
      <c r="P3737">
        <f t="shared" si="234"/>
        <v>10</v>
      </c>
      <c r="Q3737" s="11" t="s">
        <v>8315</v>
      </c>
      <c r="R3737" t="s">
        <v>8316</v>
      </c>
      <c r="S3737" s="15">
        <f t="shared" si="235"/>
        <v>42122.693159722221</v>
      </c>
      <c r="T3737" s="15">
        <f t="shared" si="236"/>
        <v>42152.693159722221</v>
      </c>
    </row>
    <row r="3738" spans="1:20" ht="48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3"/>
        <v>1</v>
      </c>
      <c r="P3738">
        <f t="shared" si="234"/>
        <v>10</v>
      </c>
      <c r="Q3738" s="11" t="s">
        <v>8315</v>
      </c>
      <c r="R3738" t="s">
        <v>8316</v>
      </c>
      <c r="S3738" s="15">
        <f t="shared" si="235"/>
        <v>42048.711724537032</v>
      </c>
      <c r="T3738" s="15">
        <f t="shared" si="236"/>
        <v>42086.75</v>
      </c>
    </row>
    <row r="3739" spans="1:20" ht="32" hidden="1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3"/>
        <v>21</v>
      </c>
      <c r="P3739">
        <f t="shared" si="234"/>
        <v>37.5</v>
      </c>
      <c r="Q3739" s="11" t="s">
        <v>8315</v>
      </c>
      <c r="R3739" t="s">
        <v>8316</v>
      </c>
      <c r="S3739" s="15">
        <f t="shared" si="235"/>
        <v>42297.691006944442</v>
      </c>
      <c r="T3739" s="15">
        <f t="shared" si="236"/>
        <v>42320.290972222225</v>
      </c>
    </row>
    <row r="3740" spans="1:20" ht="32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3"/>
        <v>18</v>
      </c>
      <c r="P3740">
        <f t="shared" si="234"/>
        <v>45</v>
      </c>
      <c r="Q3740" s="11" t="s">
        <v>8315</v>
      </c>
      <c r="R3740" t="s">
        <v>8316</v>
      </c>
      <c r="S3740" s="15">
        <f t="shared" si="235"/>
        <v>41813.938715277778</v>
      </c>
      <c r="T3740" s="15">
        <f t="shared" si="236"/>
        <v>41835.916666666664</v>
      </c>
    </row>
    <row r="3741" spans="1:20" ht="48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3"/>
        <v>20</v>
      </c>
      <c r="P3741">
        <f t="shared" si="234"/>
        <v>100.63</v>
      </c>
      <c r="Q3741" s="11" t="s">
        <v>8315</v>
      </c>
      <c r="R3741" t="s">
        <v>8316</v>
      </c>
      <c r="S3741" s="15">
        <f t="shared" si="235"/>
        <v>42548.449861111112</v>
      </c>
      <c r="T3741" s="15">
        <f t="shared" si="236"/>
        <v>42568.449861111112</v>
      </c>
    </row>
    <row r="3742" spans="1:20" ht="48" hidden="1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3"/>
        <v>18</v>
      </c>
      <c r="P3742">
        <f t="shared" si="234"/>
        <v>25.57</v>
      </c>
      <c r="Q3742" s="11" t="s">
        <v>8315</v>
      </c>
      <c r="R3742" t="s">
        <v>8316</v>
      </c>
      <c r="S3742" s="15">
        <f t="shared" si="235"/>
        <v>41833.089756944442</v>
      </c>
      <c r="T3742" s="15">
        <f t="shared" si="236"/>
        <v>41863.079143518517</v>
      </c>
    </row>
    <row r="3743" spans="1:20" ht="48" hidden="1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3"/>
        <v>0</v>
      </c>
      <c r="P3743">
        <f t="shared" si="234"/>
        <v>0</v>
      </c>
      <c r="Q3743" s="11" t="s">
        <v>8315</v>
      </c>
      <c r="R3743" t="s">
        <v>8316</v>
      </c>
      <c r="S3743" s="15">
        <f t="shared" si="235"/>
        <v>42325.920717592591</v>
      </c>
      <c r="T3743" s="15">
        <f t="shared" si="236"/>
        <v>42355.920717592591</v>
      </c>
    </row>
    <row r="3744" spans="1:20" ht="48" hidden="1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3"/>
        <v>2</v>
      </c>
      <c r="P3744">
        <f t="shared" si="234"/>
        <v>25</v>
      </c>
      <c r="Q3744" s="11" t="s">
        <v>8315</v>
      </c>
      <c r="R3744" t="s">
        <v>8316</v>
      </c>
      <c r="S3744" s="15">
        <f t="shared" si="235"/>
        <v>41858.214629629627</v>
      </c>
      <c r="T3744" s="15">
        <f t="shared" si="236"/>
        <v>41888.214629629627</v>
      </c>
    </row>
    <row r="3745" spans="1:21" ht="32" hidden="1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3"/>
        <v>0</v>
      </c>
      <c r="P3745">
        <f t="shared" si="234"/>
        <v>0</v>
      </c>
      <c r="Q3745" s="11" t="s">
        <v>8315</v>
      </c>
      <c r="R3745" t="s">
        <v>8316</v>
      </c>
      <c r="S3745" s="15">
        <f t="shared" si="235"/>
        <v>41793.710231481484</v>
      </c>
      <c r="T3745" s="15">
        <f t="shared" si="236"/>
        <v>41823.710231481484</v>
      </c>
    </row>
    <row r="3746" spans="1:21" ht="48" hidden="1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3"/>
        <v>0</v>
      </c>
      <c r="P3746">
        <f t="shared" si="234"/>
        <v>0</v>
      </c>
      <c r="Q3746" s="11" t="s">
        <v>8315</v>
      </c>
      <c r="R3746" t="s">
        <v>8316</v>
      </c>
      <c r="S3746" s="15">
        <f t="shared" si="235"/>
        <v>41793.814259259263</v>
      </c>
      <c r="T3746" s="15">
        <f t="shared" si="236"/>
        <v>41825.165972222225</v>
      </c>
    </row>
    <row r="3747" spans="1:21" ht="48" hidden="1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3"/>
        <v>10</v>
      </c>
      <c r="P3747">
        <f t="shared" si="234"/>
        <v>10</v>
      </c>
      <c r="Q3747" s="11" t="s">
        <v>8315</v>
      </c>
      <c r="R3747" t="s">
        <v>8316</v>
      </c>
      <c r="S3747" s="15">
        <f t="shared" si="235"/>
        <v>41831.697939814818</v>
      </c>
      <c r="T3747" s="15">
        <f t="shared" si="236"/>
        <v>41861.697939814818</v>
      </c>
    </row>
    <row r="3748" spans="1:21" ht="16" hidden="1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3"/>
        <v>2</v>
      </c>
      <c r="P3748">
        <f t="shared" si="234"/>
        <v>202</v>
      </c>
      <c r="Q3748" s="11" t="s">
        <v>8315</v>
      </c>
      <c r="R3748" t="s">
        <v>8316</v>
      </c>
      <c r="S3748" s="15">
        <f t="shared" si="235"/>
        <v>42621.389340277776</v>
      </c>
      <c r="T3748" s="15">
        <f t="shared" si="236"/>
        <v>42651.389340277776</v>
      </c>
    </row>
    <row r="3749" spans="1:21" ht="32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3"/>
        <v>1</v>
      </c>
      <c r="P3749">
        <f t="shared" si="234"/>
        <v>25</v>
      </c>
      <c r="Q3749" s="11" t="s">
        <v>8315</v>
      </c>
      <c r="R3749" t="s">
        <v>8316</v>
      </c>
      <c r="S3749" s="15">
        <f t="shared" si="235"/>
        <v>42164.299722222218</v>
      </c>
      <c r="T3749" s="15">
        <f t="shared" si="236"/>
        <v>42190.957638888889</v>
      </c>
    </row>
    <row r="3750" spans="1:21" ht="48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3"/>
        <v>104</v>
      </c>
      <c r="P3750">
        <f t="shared" si="234"/>
        <v>99.54</v>
      </c>
      <c r="Q3750" s="11" t="s">
        <v>8315</v>
      </c>
      <c r="R3750" t="s">
        <v>8357</v>
      </c>
      <c r="S3750" s="15">
        <f t="shared" si="235"/>
        <v>42395.706435185188</v>
      </c>
      <c r="T3750" s="15">
        <f t="shared" si="236"/>
        <v>42416.249305555553</v>
      </c>
    </row>
    <row r="3751" spans="1:21" ht="48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3"/>
        <v>105</v>
      </c>
      <c r="P3751">
        <f t="shared" si="234"/>
        <v>75</v>
      </c>
      <c r="Q3751" s="11" t="s">
        <v>8315</v>
      </c>
      <c r="R3751" t="s">
        <v>8357</v>
      </c>
      <c r="S3751" s="15">
        <f t="shared" si="235"/>
        <v>42458.127175925925</v>
      </c>
      <c r="T3751" s="15">
        <f t="shared" si="236"/>
        <v>42489.165972222225</v>
      </c>
    </row>
    <row r="3752" spans="1:21" ht="96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3"/>
        <v>100</v>
      </c>
      <c r="P3752">
        <f t="shared" si="234"/>
        <v>215.25</v>
      </c>
      <c r="Q3752" s="11" t="s">
        <v>8315</v>
      </c>
      <c r="R3752" t="s">
        <v>8357</v>
      </c>
      <c r="S3752" s="15">
        <f t="shared" si="235"/>
        <v>42016.981574074074</v>
      </c>
      <c r="T3752" s="15">
        <f t="shared" si="236"/>
        <v>42045.332638888889</v>
      </c>
    </row>
    <row r="3753" spans="1:21" ht="48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3"/>
        <v>133</v>
      </c>
      <c r="P3753">
        <f t="shared" si="234"/>
        <v>120.55</v>
      </c>
      <c r="Q3753" s="11" t="s">
        <v>8315</v>
      </c>
      <c r="R3753" t="s">
        <v>8357</v>
      </c>
      <c r="S3753" s="15">
        <f t="shared" si="235"/>
        <v>42403.035567129627</v>
      </c>
      <c r="T3753" s="15">
        <f t="shared" si="236"/>
        <v>42462.993900462956</v>
      </c>
    </row>
    <row r="3754" spans="1:21" ht="64" hidden="1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3"/>
        <v>113</v>
      </c>
      <c r="P3754">
        <f t="shared" si="234"/>
        <v>37.67</v>
      </c>
      <c r="Q3754" s="11" t="s">
        <v>8315</v>
      </c>
      <c r="R3754" t="s">
        <v>8357</v>
      </c>
      <c r="S3754" s="15">
        <f t="shared" si="235"/>
        <v>42619.802488425921</v>
      </c>
      <c r="T3754" s="15">
        <f t="shared" si="236"/>
        <v>42659.875</v>
      </c>
      <c r="U3754">
        <f>YEAR(S3754)</f>
        <v>2016</v>
      </c>
    </row>
    <row r="3755" spans="1:21" ht="48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3"/>
        <v>103</v>
      </c>
      <c r="P3755">
        <f t="shared" si="234"/>
        <v>172.23</v>
      </c>
      <c r="Q3755" s="11" t="s">
        <v>8315</v>
      </c>
      <c r="R3755" t="s">
        <v>8357</v>
      </c>
      <c r="S3755" s="15">
        <f t="shared" si="235"/>
        <v>42128.824074074073</v>
      </c>
      <c r="T3755" s="15">
        <f t="shared" si="236"/>
        <v>42158</v>
      </c>
    </row>
    <row r="3756" spans="1:21" ht="48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3"/>
        <v>120</v>
      </c>
      <c r="P3756">
        <f t="shared" si="234"/>
        <v>111.11</v>
      </c>
      <c r="Q3756" s="11" t="s">
        <v>8315</v>
      </c>
      <c r="R3756" t="s">
        <v>8357</v>
      </c>
      <c r="S3756" s="15">
        <f t="shared" si="235"/>
        <v>41808.881215277775</v>
      </c>
      <c r="T3756" s="15">
        <f t="shared" si="236"/>
        <v>41846.207638888889</v>
      </c>
    </row>
    <row r="3757" spans="1:21" ht="48" hidden="1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3"/>
        <v>130</v>
      </c>
      <c r="P3757">
        <f t="shared" si="234"/>
        <v>25.46</v>
      </c>
      <c r="Q3757" s="11" t="s">
        <v>8315</v>
      </c>
      <c r="R3757" t="s">
        <v>8357</v>
      </c>
      <c r="S3757" s="15">
        <f t="shared" si="235"/>
        <v>42445.866979166662</v>
      </c>
      <c r="T3757" s="15">
        <f t="shared" si="236"/>
        <v>42475.866979166662</v>
      </c>
      <c r="U3757">
        <f>YEAR(S3757)</f>
        <v>2016</v>
      </c>
    </row>
    <row r="3758" spans="1:21" ht="48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3"/>
        <v>101</v>
      </c>
      <c r="P3758">
        <f t="shared" si="234"/>
        <v>267.64999999999998</v>
      </c>
      <c r="Q3758" s="11" t="s">
        <v>8315</v>
      </c>
      <c r="R3758" t="s">
        <v>8357</v>
      </c>
      <c r="S3758" s="15">
        <f t="shared" si="235"/>
        <v>41771.814791666664</v>
      </c>
      <c r="T3758" s="15">
        <f t="shared" si="236"/>
        <v>41801.814791666664</v>
      </c>
    </row>
    <row r="3759" spans="1:21" ht="48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3"/>
        <v>109</v>
      </c>
      <c r="P3759">
        <f t="shared" si="234"/>
        <v>75.959999999999994</v>
      </c>
      <c r="Q3759" s="11" t="s">
        <v>8315</v>
      </c>
      <c r="R3759" t="s">
        <v>8357</v>
      </c>
      <c r="S3759" s="15">
        <f t="shared" si="235"/>
        <v>41954.850868055553</v>
      </c>
      <c r="T3759" s="15">
        <f t="shared" si="236"/>
        <v>41974.850868055553</v>
      </c>
    </row>
    <row r="3760" spans="1:21" ht="32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3"/>
        <v>102</v>
      </c>
      <c r="P3760">
        <f t="shared" si="234"/>
        <v>59.04</v>
      </c>
      <c r="Q3760" s="11" t="s">
        <v>8315</v>
      </c>
      <c r="R3760" t="s">
        <v>8357</v>
      </c>
      <c r="S3760" s="15">
        <f t="shared" si="235"/>
        <v>41747.471504629626</v>
      </c>
      <c r="T3760" s="15">
        <f t="shared" si="236"/>
        <v>41778.208333333336</v>
      </c>
    </row>
    <row r="3761" spans="1:21" ht="32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3"/>
        <v>110</v>
      </c>
      <c r="P3761">
        <f t="shared" si="234"/>
        <v>50.11</v>
      </c>
      <c r="Q3761" s="11" t="s">
        <v>8315</v>
      </c>
      <c r="R3761" t="s">
        <v>8357</v>
      </c>
      <c r="S3761" s="15">
        <f t="shared" si="235"/>
        <v>42182.108252314814</v>
      </c>
      <c r="T3761" s="15">
        <f t="shared" si="236"/>
        <v>42242.108252314814</v>
      </c>
    </row>
    <row r="3762" spans="1:21" ht="48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3"/>
        <v>101</v>
      </c>
      <c r="P3762">
        <f t="shared" si="234"/>
        <v>55.5</v>
      </c>
      <c r="Q3762" s="11" t="s">
        <v>8315</v>
      </c>
      <c r="R3762" t="s">
        <v>8357</v>
      </c>
      <c r="S3762" s="15">
        <f t="shared" si="235"/>
        <v>41739.525300925925</v>
      </c>
      <c r="T3762" s="15">
        <f t="shared" si="236"/>
        <v>41764.525300925925</v>
      </c>
    </row>
    <row r="3763" spans="1:21" ht="48" hidden="1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3"/>
        <v>100</v>
      </c>
      <c r="P3763">
        <f t="shared" si="234"/>
        <v>166.67</v>
      </c>
      <c r="Q3763" s="11" t="s">
        <v>8315</v>
      </c>
      <c r="R3763" t="s">
        <v>8357</v>
      </c>
      <c r="S3763" s="15">
        <f t="shared" si="235"/>
        <v>42173.466863425929</v>
      </c>
      <c r="T3763" s="15">
        <f t="shared" si="236"/>
        <v>42226.958333333328</v>
      </c>
      <c r="U3763">
        <f t="shared" ref="U3763:U3764" si="237">YEAR(S3763)</f>
        <v>2015</v>
      </c>
    </row>
    <row r="3764" spans="1:21" ht="48" hidden="1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3"/>
        <v>106</v>
      </c>
      <c r="P3764">
        <f t="shared" si="234"/>
        <v>47.43</v>
      </c>
      <c r="Q3764" s="11" t="s">
        <v>8315</v>
      </c>
      <c r="R3764" t="s">
        <v>8357</v>
      </c>
      <c r="S3764" s="15">
        <f t="shared" si="235"/>
        <v>42193.813530092593</v>
      </c>
      <c r="T3764" s="15">
        <f t="shared" si="236"/>
        <v>42218.813530092593</v>
      </c>
      <c r="U3764">
        <f t="shared" si="237"/>
        <v>2015</v>
      </c>
    </row>
    <row r="3765" spans="1:21" ht="32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3"/>
        <v>100</v>
      </c>
      <c r="P3765">
        <f t="shared" si="234"/>
        <v>64.94</v>
      </c>
      <c r="Q3765" s="11" t="s">
        <v>8315</v>
      </c>
      <c r="R3765" t="s">
        <v>8357</v>
      </c>
      <c r="S3765" s="15">
        <f t="shared" si="235"/>
        <v>42065.750300925924</v>
      </c>
      <c r="T3765" s="15">
        <f t="shared" si="236"/>
        <v>42095.708634259259</v>
      </c>
    </row>
    <row r="3766" spans="1:21" ht="48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3"/>
        <v>100</v>
      </c>
      <c r="P3766">
        <f t="shared" si="234"/>
        <v>55.56</v>
      </c>
      <c r="Q3766" s="11" t="s">
        <v>8315</v>
      </c>
      <c r="R3766" t="s">
        <v>8357</v>
      </c>
      <c r="S3766" s="15">
        <f t="shared" si="235"/>
        <v>42499.842962962968</v>
      </c>
      <c r="T3766" s="15">
        <f t="shared" si="236"/>
        <v>42519.024999999994</v>
      </c>
    </row>
    <row r="3767" spans="1:21" ht="48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3"/>
        <v>113</v>
      </c>
      <c r="P3767">
        <f t="shared" si="234"/>
        <v>74.22</v>
      </c>
      <c r="Q3767" s="11" t="s">
        <v>8315</v>
      </c>
      <c r="R3767" t="s">
        <v>8357</v>
      </c>
      <c r="S3767" s="15">
        <f t="shared" si="235"/>
        <v>41820.776412037041</v>
      </c>
      <c r="T3767" s="15">
        <f t="shared" si="236"/>
        <v>41850.776412037041</v>
      </c>
    </row>
    <row r="3768" spans="1:21" ht="32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3"/>
        <v>103</v>
      </c>
      <c r="P3768">
        <f t="shared" si="234"/>
        <v>106.93</v>
      </c>
      <c r="Q3768" s="11" t="s">
        <v>8315</v>
      </c>
      <c r="R3768" t="s">
        <v>8357</v>
      </c>
      <c r="S3768" s="15">
        <f t="shared" si="235"/>
        <v>41788.167187500003</v>
      </c>
      <c r="T3768" s="15">
        <f t="shared" si="236"/>
        <v>41823.167187500003</v>
      </c>
    </row>
    <row r="3769" spans="1:21" ht="48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3"/>
        <v>117</v>
      </c>
      <c r="P3769">
        <f t="shared" si="234"/>
        <v>41.7</v>
      </c>
      <c r="Q3769" s="11" t="s">
        <v>8315</v>
      </c>
      <c r="R3769" t="s">
        <v>8357</v>
      </c>
      <c r="S3769" s="15">
        <f t="shared" si="235"/>
        <v>42050.019641203704</v>
      </c>
      <c r="T3769" s="15">
        <f t="shared" si="236"/>
        <v>42064.207638888889</v>
      </c>
    </row>
    <row r="3770" spans="1:21" ht="48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3"/>
        <v>108</v>
      </c>
      <c r="P3770">
        <f t="shared" si="234"/>
        <v>74.239999999999995</v>
      </c>
      <c r="Q3770" s="11" t="s">
        <v>8315</v>
      </c>
      <c r="R3770" t="s">
        <v>8357</v>
      </c>
      <c r="S3770" s="15">
        <f t="shared" si="235"/>
        <v>41772.727893518517</v>
      </c>
      <c r="T3770" s="15">
        <f t="shared" si="236"/>
        <v>41802.727893518517</v>
      </c>
    </row>
    <row r="3771" spans="1:21" ht="48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3"/>
        <v>100</v>
      </c>
      <c r="P3771">
        <f t="shared" si="234"/>
        <v>73.33</v>
      </c>
      <c r="Q3771" s="11" t="s">
        <v>8315</v>
      </c>
      <c r="R3771" t="s">
        <v>8357</v>
      </c>
      <c r="S3771" s="15">
        <f t="shared" si="235"/>
        <v>42445.598136574074</v>
      </c>
      <c r="T3771" s="15">
        <f t="shared" si="236"/>
        <v>42475.598136574074</v>
      </c>
    </row>
    <row r="3772" spans="1:21" ht="48" hidden="1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3"/>
        <v>100</v>
      </c>
      <c r="P3772">
        <f t="shared" si="234"/>
        <v>100</v>
      </c>
      <c r="Q3772" s="11" t="s">
        <v>8315</v>
      </c>
      <c r="R3772" t="s">
        <v>8357</v>
      </c>
      <c r="S3772" s="15">
        <f t="shared" si="235"/>
        <v>42138.930671296301</v>
      </c>
      <c r="T3772" s="15">
        <f t="shared" si="236"/>
        <v>42168.930671296301</v>
      </c>
      <c r="U3772">
        <f>YEAR(S3772)</f>
        <v>2015</v>
      </c>
    </row>
    <row r="3773" spans="1:21" ht="32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3"/>
        <v>146</v>
      </c>
      <c r="P3773">
        <f t="shared" si="234"/>
        <v>38.42</v>
      </c>
      <c r="Q3773" s="11" t="s">
        <v>8315</v>
      </c>
      <c r="R3773" t="s">
        <v>8357</v>
      </c>
      <c r="S3773" s="15">
        <f t="shared" si="235"/>
        <v>42493.857083333336</v>
      </c>
      <c r="T3773" s="15">
        <f t="shared" si="236"/>
        <v>42508</v>
      </c>
    </row>
    <row r="3774" spans="1:21" ht="48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3"/>
        <v>110</v>
      </c>
      <c r="P3774">
        <f t="shared" si="234"/>
        <v>166.97</v>
      </c>
      <c r="Q3774" s="11" t="s">
        <v>8315</v>
      </c>
      <c r="R3774" t="s">
        <v>8357</v>
      </c>
      <c r="S3774" s="15">
        <f t="shared" si="235"/>
        <v>42682.616967592592</v>
      </c>
      <c r="T3774" s="15">
        <f t="shared" si="236"/>
        <v>42703.25</v>
      </c>
    </row>
    <row r="3775" spans="1:21" ht="32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3"/>
        <v>108</v>
      </c>
      <c r="P3775">
        <f t="shared" si="234"/>
        <v>94.91</v>
      </c>
      <c r="Q3775" s="11" t="s">
        <v>8315</v>
      </c>
      <c r="R3775" t="s">
        <v>8357</v>
      </c>
      <c r="S3775" s="15">
        <f t="shared" si="235"/>
        <v>42656.005173611105</v>
      </c>
      <c r="T3775" s="15">
        <f t="shared" si="236"/>
        <v>42689.088888888888</v>
      </c>
    </row>
    <row r="3776" spans="1:21" ht="48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3"/>
        <v>100</v>
      </c>
      <c r="P3776">
        <f t="shared" si="234"/>
        <v>100</v>
      </c>
      <c r="Q3776" s="11" t="s">
        <v>8315</v>
      </c>
      <c r="R3776" t="s">
        <v>8357</v>
      </c>
      <c r="S3776" s="15">
        <f t="shared" si="235"/>
        <v>42087.792303240742</v>
      </c>
      <c r="T3776" s="15">
        <f t="shared" si="236"/>
        <v>42103.792303240742</v>
      </c>
    </row>
    <row r="3777" spans="1:21" ht="48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3"/>
        <v>100</v>
      </c>
      <c r="P3777">
        <f t="shared" si="234"/>
        <v>143.21</v>
      </c>
      <c r="Q3777" s="11" t="s">
        <v>8315</v>
      </c>
      <c r="R3777" t="s">
        <v>8357</v>
      </c>
      <c r="S3777" s="15">
        <f t="shared" si="235"/>
        <v>42075.942627314813</v>
      </c>
      <c r="T3777" s="15">
        <f t="shared" si="236"/>
        <v>42103.166666666672</v>
      </c>
    </row>
    <row r="3778" spans="1:21" ht="64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8">ROUND(E3778/D3778*100,0)</f>
        <v>107</v>
      </c>
      <c r="P3778">
        <f t="shared" si="234"/>
        <v>90.82</v>
      </c>
      <c r="Q3778" s="11" t="s">
        <v>8315</v>
      </c>
      <c r="R3778" t="s">
        <v>8357</v>
      </c>
      <c r="S3778" s="15">
        <f t="shared" si="235"/>
        <v>41814.367800925924</v>
      </c>
      <c r="T3778" s="15">
        <f t="shared" si="236"/>
        <v>41852.041666666664</v>
      </c>
    </row>
    <row r="3779" spans="1:21" ht="48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8"/>
        <v>143</v>
      </c>
      <c r="P3779">
        <f t="shared" ref="P3779:P3842" si="239">IFERROR(ROUND(E3779/L3779,2),0)</f>
        <v>48.54</v>
      </c>
      <c r="Q3779" s="11" t="s">
        <v>8315</v>
      </c>
      <c r="R3779" t="s">
        <v>8357</v>
      </c>
      <c r="S3779" s="15">
        <f t="shared" ref="S3779:S3842" si="240">(((J3779/60)/60)/24)+DATE(1970,1,1)</f>
        <v>41887.111354166671</v>
      </c>
      <c r="T3779" s="15">
        <f t="shared" ref="T3779:T3842" si="241">(((I3779/60)/60)/24)+DATE(1970,1,1)</f>
        <v>41909.166666666664</v>
      </c>
    </row>
    <row r="3780" spans="1:21" ht="32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8"/>
        <v>105</v>
      </c>
      <c r="P3780">
        <f t="shared" si="239"/>
        <v>70.03</v>
      </c>
      <c r="Q3780" s="11" t="s">
        <v>8315</v>
      </c>
      <c r="R3780" t="s">
        <v>8357</v>
      </c>
      <c r="S3780" s="15">
        <f t="shared" si="240"/>
        <v>41989.819212962961</v>
      </c>
      <c r="T3780" s="15">
        <f t="shared" si="241"/>
        <v>42049.819212962961</v>
      </c>
    </row>
    <row r="3781" spans="1:21" ht="32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8"/>
        <v>104</v>
      </c>
      <c r="P3781">
        <f t="shared" si="239"/>
        <v>135.63</v>
      </c>
      <c r="Q3781" s="11" t="s">
        <v>8315</v>
      </c>
      <c r="R3781" t="s">
        <v>8357</v>
      </c>
      <c r="S3781" s="15">
        <f t="shared" si="240"/>
        <v>42425.735416666663</v>
      </c>
      <c r="T3781" s="15">
        <f t="shared" si="241"/>
        <v>42455.693750000006</v>
      </c>
    </row>
    <row r="3782" spans="1:21" ht="48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8"/>
        <v>120</v>
      </c>
      <c r="P3782">
        <f t="shared" si="239"/>
        <v>100</v>
      </c>
      <c r="Q3782" s="11" t="s">
        <v>8315</v>
      </c>
      <c r="R3782" t="s">
        <v>8357</v>
      </c>
      <c r="S3782" s="15">
        <f t="shared" si="240"/>
        <v>42166.219733796301</v>
      </c>
      <c r="T3782" s="15">
        <f t="shared" si="241"/>
        <v>42198.837499999994</v>
      </c>
    </row>
    <row r="3783" spans="1:21" ht="48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8"/>
        <v>110</v>
      </c>
      <c r="P3783">
        <f t="shared" si="239"/>
        <v>94.9</v>
      </c>
      <c r="Q3783" s="11" t="s">
        <v>8315</v>
      </c>
      <c r="R3783" t="s">
        <v>8357</v>
      </c>
      <c r="S3783" s="15">
        <f t="shared" si="240"/>
        <v>41865.882928240739</v>
      </c>
      <c r="T3783" s="15">
        <f t="shared" si="241"/>
        <v>41890.882928240739</v>
      </c>
    </row>
    <row r="3784" spans="1:21" ht="48" hidden="1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8"/>
        <v>102</v>
      </c>
      <c r="P3784">
        <f t="shared" si="239"/>
        <v>75.37</v>
      </c>
      <c r="Q3784" s="11" t="s">
        <v>8315</v>
      </c>
      <c r="R3784" t="s">
        <v>8357</v>
      </c>
      <c r="S3784" s="15">
        <f t="shared" si="240"/>
        <v>42546.862233796302</v>
      </c>
      <c r="T3784" s="15">
        <f t="shared" si="241"/>
        <v>42575.958333333328</v>
      </c>
      <c r="U3784">
        <f>YEAR(S3784)</f>
        <v>2016</v>
      </c>
    </row>
    <row r="3785" spans="1:21" ht="48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8"/>
        <v>129</v>
      </c>
      <c r="P3785">
        <f t="shared" si="239"/>
        <v>64.459999999999994</v>
      </c>
      <c r="Q3785" s="11" t="s">
        <v>8315</v>
      </c>
      <c r="R3785" t="s">
        <v>8357</v>
      </c>
      <c r="S3785" s="15">
        <f t="shared" si="240"/>
        <v>42420.140277777777</v>
      </c>
      <c r="T3785" s="15">
        <f t="shared" si="241"/>
        <v>42444.666666666672</v>
      </c>
    </row>
    <row r="3786" spans="1:21" ht="48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8"/>
        <v>115</v>
      </c>
      <c r="P3786">
        <f t="shared" si="239"/>
        <v>115</v>
      </c>
      <c r="Q3786" s="11" t="s">
        <v>8315</v>
      </c>
      <c r="R3786" t="s">
        <v>8357</v>
      </c>
      <c r="S3786" s="15">
        <f t="shared" si="240"/>
        <v>42531.980694444443</v>
      </c>
      <c r="T3786" s="15">
        <f t="shared" si="241"/>
        <v>42561.980694444443</v>
      </c>
    </row>
    <row r="3787" spans="1:21" ht="48" hidden="1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8"/>
        <v>151</v>
      </c>
      <c r="P3787">
        <f t="shared" si="239"/>
        <v>100.5</v>
      </c>
      <c r="Q3787" s="11" t="s">
        <v>8315</v>
      </c>
      <c r="R3787" t="s">
        <v>8357</v>
      </c>
      <c r="S3787" s="15">
        <f t="shared" si="240"/>
        <v>42548.63853009259</v>
      </c>
      <c r="T3787" s="15">
        <f t="shared" si="241"/>
        <v>42584.418749999997</v>
      </c>
      <c r="U3787">
        <f>YEAR(S3787)</f>
        <v>2016</v>
      </c>
    </row>
    <row r="3788" spans="1:21" ht="48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8"/>
        <v>111</v>
      </c>
      <c r="P3788">
        <f t="shared" si="239"/>
        <v>93.77</v>
      </c>
      <c r="Q3788" s="11" t="s">
        <v>8315</v>
      </c>
      <c r="R3788" t="s">
        <v>8357</v>
      </c>
      <c r="S3788" s="15">
        <f t="shared" si="240"/>
        <v>42487.037905092591</v>
      </c>
      <c r="T3788" s="15">
        <f t="shared" si="241"/>
        <v>42517.037905092591</v>
      </c>
    </row>
    <row r="3789" spans="1:21" ht="48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8"/>
        <v>100</v>
      </c>
      <c r="P3789">
        <f t="shared" si="239"/>
        <v>35.1</v>
      </c>
      <c r="Q3789" s="11" t="s">
        <v>8315</v>
      </c>
      <c r="R3789" t="s">
        <v>8357</v>
      </c>
      <c r="S3789" s="15">
        <f t="shared" si="240"/>
        <v>42167.534791666665</v>
      </c>
      <c r="T3789" s="15">
        <f t="shared" si="241"/>
        <v>42196.165972222225</v>
      </c>
    </row>
    <row r="3790" spans="1:21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8"/>
        <v>1</v>
      </c>
      <c r="P3790">
        <f t="shared" si="239"/>
        <v>500</v>
      </c>
      <c r="Q3790" s="11" t="s">
        <v>8315</v>
      </c>
      <c r="R3790" t="s">
        <v>8357</v>
      </c>
      <c r="S3790" s="15">
        <f t="shared" si="240"/>
        <v>42333.695821759262</v>
      </c>
      <c r="T3790" s="15">
        <f t="shared" si="241"/>
        <v>42361.679166666669</v>
      </c>
    </row>
    <row r="3791" spans="1:21" ht="48" hidden="1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8"/>
        <v>3</v>
      </c>
      <c r="P3791">
        <f t="shared" si="239"/>
        <v>29</v>
      </c>
      <c r="Q3791" s="11" t="s">
        <v>8315</v>
      </c>
      <c r="R3791" t="s">
        <v>8357</v>
      </c>
      <c r="S3791" s="15">
        <f t="shared" si="240"/>
        <v>42138.798819444448</v>
      </c>
      <c r="T3791" s="15">
        <f t="shared" si="241"/>
        <v>42170.798819444448</v>
      </c>
      <c r="U3791">
        <f>YEAR(S3791)</f>
        <v>2015</v>
      </c>
    </row>
    <row r="3792" spans="1:21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8"/>
        <v>0</v>
      </c>
      <c r="P3792">
        <f t="shared" si="239"/>
        <v>0</v>
      </c>
      <c r="Q3792" s="11" t="s">
        <v>8315</v>
      </c>
      <c r="R3792" t="s">
        <v>8357</v>
      </c>
      <c r="S3792" s="15">
        <f t="shared" si="240"/>
        <v>42666.666932870372</v>
      </c>
      <c r="T3792" s="15">
        <f t="shared" si="241"/>
        <v>42696.708599537036</v>
      </c>
    </row>
    <row r="3793" spans="1:21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8"/>
        <v>0</v>
      </c>
      <c r="P3793">
        <f t="shared" si="239"/>
        <v>0</v>
      </c>
      <c r="Q3793" s="11" t="s">
        <v>8315</v>
      </c>
      <c r="R3793" t="s">
        <v>8357</v>
      </c>
      <c r="S3793" s="15">
        <f t="shared" si="240"/>
        <v>41766.692037037035</v>
      </c>
      <c r="T3793" s="15">
        <f t="shared" si="241"/>
        <v>41826.692037037035</v>
      </c>
    </row>
    <row r="3794" spans="1:21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8"/>
        <v>0</v>
      </c>
      <c r="P3794">
        <f t="shared" si="239"/>
        <v>17.5</v>
      </c>
      <c r="Q3794" s="11" t="s">
        <v>8315</v>
      </c>
      <c r="R3794" t="s">
        <v>8357</v>
      </c>
      <c r="S3794" s="15">
        <f t="shared" si="240"/>
        <v>42170.447013888886</v>
      </c>
      <c r="T3794" s="15">
        <f t="shared" si="241"/>
        <v>42200.447013888886</v>
      </c>
    </row>
    <row r="3795" spans="1:21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8"/>
        <v>60</v>
      </c>
      <c r="P3795">
        <f t="shared" si="239"/>
        <v>174</v>
      </c>
      <c r="Q3795" s="11" t="s">
        <v>8315</v>
      </c>
      <c r="R3795" t="s">
        <v>8357</v>
      </c>
      <c r="S3795" s="15">
        <f t="shared" si="240"/>
        <v>41968.938993055555</v>
      </c>
      <c r="T3795" s="15">
        <f t="shared" si="241"/>
        <v>41989.938993055555</v>
      </c>
    </row>
    <row r="3796" spans="1:21" ht="48" hidden="1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8"/>
        <v>1</v>
      </c>
      <c r="P3796">
        <f t="shared" si="239"/>
        <v>50</v>
      </c>
      <c r="Q3796" s="11" t="s">
        <v>8315</v>
      </c>
      <c r="R3796" t="s">
        <v>8357</v>
      </c>
      <c r="S3796" s="15">
        <f t="shared" si="240"/>
        <v>42132.58048611111</v>
      </c>
      <c r="T3796" s="15">
        <f t="shared" si="241"/>
        <v>42162.58048611111</v>
      </c>
      <c r="U3796">
        <f t="shared" ref="U3796:U3797" si="242">YEAR(S3796)</f>
        <v>2015</v>
      </c>
    </row>
    <row r="3797" spans="1:21" ht="48" hidden="1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8"/>
        <v>2</v>
      </c>
      <c r="P3797">
        <f t="shared" si="239"/>
        <v>5</v>
      </c>
      <c r="Q3797" s="11" t="s">
        <v>8315</v>
      </c>
      <c r="R3797" t="s">
        <v>8357</v>
      </c>
      <c r="S3797" s="15">
        <f t="shared" si="240"/>
        <v>42201.436226851853</v>
      </c>
      <c r="T3797" s="15">
        <f t="shared" si="241"/>
        <v>42244.9375</v>
      </c>
      <c r="U3797">
        <f t="shared" si="242"/>
        <v>2015</v>
      </c>
    </row>
    <row r="3798" spans="1:21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8"/>
        <v>0</v>
      </c>
      <c r="P3798">
        <f t="shared" si="239"/>
        <v>1</v>
      </c>
      <c r="Q3798" s="11" t="s">
        <v>8315</v>
      </c>
      <c r="R3798" t="s">
        <v>8357</v>
      </c>
      <c r="S3798" s="15">
        <f t="shared" si="240"/>
        <v>42689.029583333337</v>
      </c>
      <c r="T3798" s="15">
        <f t="shared" si="241"/>
        <v>42749.029583333337</v>
      </c>
    </row>
    <row r="3799" spans="1:21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8"/>
        <v>90</v>
      </c>
      <c r="P3799">
        <f t="shared" si="239"/>
        <v>145.41</v>
      </c>
      <c r="Q3799" s="11" t="s">
        <v>8315</v>
      </c>
      <c r="R3799" t="s">
        <v>8357</v>
      </c>
      <c r="S3799" s="15">
        <f t="shared" si="240"/>
        <v>42084.881539351853</v>
      </c>
      <c r="T3799" s="15">
        <f t="shared" si="241"/>
        <v>42114.881539351853</v>
      </c>
    </row>
    <row r="3800" spans="1:21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8"/>
        <v>1</v>
      </c>
      <c r="P3800">
        <f t="shared" si="239"/>
        <v>205</v>
      </c>
      <c r="Q3800" s="11" t="s">
        <v>8315</v>
      </c>
      <c r="R3800" t="s">
        <v>8357</v>
      </c>
      <c r="S3800" s="15">
        <f t="shared" si="240"/>
        <v>41831.722777777781</v>
      </c>
      <c r="T3800" s="15">
        <f t="shared" si="241"/>
        <v>41861.722777777781</v>
      </c>
    </row>
    <row r="3801" spans="1:21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8"/>
        <v>4</v>
      </c>
      <c r="P3801">
        <f t="shared" si="239"/>
        <v>100.5</v>
      </c>
      <c r="Q3801" s="11" t="s">
        <v>8315</v>
      </c>
      <c r="R3801" t="s">
        <v>8357</v>
      </c>
      <c r="S3801" s="15">
        <f t="shared" si="240"/>
        <v>42410.93105324074</v>
      </c>
      <c r="T3801" s="15">
        <f t="shared" si="241"/>
        <v>42440.93105324074</v>
      </c>
    </row>
    <row r="3802" spans="1:21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8"/>
        <v>4</v>
      </c>
      <c r="P3802">
        <f t="shared" si="239"/>
        <v>55.06</v>
      </c>
      <c r="Q3802" s="11" t="s">
        <v>8315</v>
      </c>
      <c r="R3802" t="s">
        <v>8357</v>
      </c>
      <c r="S3802" s="15">
        <f t="shared" si="240"/>
        <v>41982.737071759257</v>
      </c>
      <c r="T3802" s="15">
        <f t="shared" si="241"/>
        <v>42015.207638888889</v>
      </c>
    </row>
    <row r="3803" spans="1:21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8"/>
        <v>9</v>
      </c>
      <c r="P3803">
        <f t="shared" si="239"/>
        <v>47.33</v>
      </c>
      <c r="Q3803" s="11" t="s">
        <v>8315</v>
      </c>
      <c r="R3803" t="s">
        <v>8357</v>
      </c>
      <c r="S3803" s="15">
        <f t="shared" si="240"/>
        <v>41975.676111111112</v>
      </c>
      <c r="T3803" s="15">
        <f t="shared" si="241"/>
        <v>42006.676111111112</v>
      </c>
    </row>
    <row r="3804" spans="1:21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8"/>
        <v>0</v>
      </c>
      <c r="P3804">
        <f t="shared" si="239"/>
        <v>0</v>
      </c>
      <c r="Q3804" s="11" t="s">
        <v>8315</v>
      </c>
      <c r="R3804" t="s">
        <v>8357</v>
      </c>
      <c r="S3804" s="15">
        <f t="shared" si="240"/>
        <v>42269.126226851848</v>
      </c>
      <c r="T3804" s="15">
        <f t="shared" si="241"/>
        <v>42299.126226851848</v>
      </c>
    </row>
    <row r="3805" spans="1:21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8"/>
        <v>20</v>
      </c>
      <c r="P3805">
        <f t="shared" si="239"/>
        <v>58.95</v>
      </c>
      <c r="Q3805" s="11" t="s">
        <v>8315</v>
      </c>
      <c r="R3805" t="s">
        <v>8357</v>
      </c>
      <c r="S3805" s="15">
        <f t="shared" si="240"/>
        <v>42403.971851851849</v>
      </c>
      <c r="T3805" s="15">
        <f t="shared" si="241"/>
        <v>42433.971851851849</v>
      </c>
    </row>
    <row r="3806" spans="1:21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8"/>
        <v>0</v>
      </c>
      <c r="P3806">
        <f t="shared" si="239"/>
        <v>0</v>
      </c>
      <c r="Q3806" s="11" t="s">
        <v>8315</v>
      </c>
      <c r="R3806" t="s">
        <v>8357</v>
      </c>
      <c r="S3806" s="15">
        <f t="shared" si="240"/>
        <v>42527.00953703704</v>
      </c>
      <c r="T3806" s="15">
        <f t="shared" si="241"/>
        <v>42582.291666666672</v>
      </c>
    </row>
    <row r="3807" spans="1:21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8"/>
        <v>0</v>
      </c>
      <c r="P3807">
        <f t="shared" si="239"/>
        <v>1.5</v>
      </c>
      <c r="Q3807" s="11" t="s">
        <v>8315</v>
      </c>
      <c r="R3807" t="s">
        <v>8357</v>
      </c>
      <c r="S3807" s="15">
        <f t="shared" si="240"/>
        <v>41849.887037037035</v>
      </c>
      <c r="T3807" s="15">
        <f t="shared" si="241"/>
        <v>41909.887037037035</v>
      </c>
    </row>
    <row r="3808" spans="1:21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8"/>
        <v>0</v>
      </c>
      <c r="P3808">
        <f t="shared" si="239"/>
        <v>5</v>
      </c>
      <c r="Q3808" s="11" t="s">
        <v>8315</v>
      </c>
      <c r="R3808" t="s">
        <v>8357</v>
      </c>
      <c r="S3808" s="15">
        <f t="shared" si="240"/>
        <v>41799.259039351848</v>
      </c>
      <c r="T3808" s="15">
        <f t="shared" si="241"/>
        <v>41819.259039351848</v>
      </c>
    </row>
    <row r="3809" spans="1:20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8"/>
        <v>30</v>
      </c>
      <c r="P3809">
        <f t="shared" si="239"/>
        <v>50.56</v>
      </c>
      <c r="Q3809" s="11" t="s">
        <v>8315</v>
      </c>
      <c r="R3809" t="s">
        <v>8357</v>
      </c>
      <c r="S3809" s="15">
        <f t="shared" si="240"/>
        <v>42090.909016203703</v>
      </c>
      <c r="T3809" s="15">
        <f t="shared" si="241"/>
        <v>42097.909016203703</v>
      </c>
    </row>
    <row r="3810" spans="1:20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8"/>
        <v>100</v>
      </c>
      <c r="P3810">
        <f t="shared" si="239"/>
        <v>41.67</v>
      </c>
      <c r="Q3810" s="11" t="s">
        <v>8315</v>
      </c>
      <c r="R3810" t="s">
        <v>8316</v>
      </c>
      <c r="S3810" s="15">
        <f t="shared" si="240"/>
        <v>42059.453923611116</v>
      </c>
      <c r="T3810" s="15">
        <f t="shared" si="241"/>
        <v>42119.412256944444</v>
      </c>
    </row>
    <row r="3811" spans="1:20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8"/>
        <v>101</v>
      </c>
      <c r="P3811">
        <f t="shared" si="239"/>
        <v>53.29</v>
      </c>
      <c r="Q3811" s="11" t="s">
        <v>8315</v>
      </c>
      <c r="R3811" t="s">
        <v>8316</v>
      </c>
      <c r="S3811" s="15">
        <f t="shared" si="240"/>
        <v>41800.526701388888</v>
      </c>
      <c r="T3811" s="15">
        <f t="shared" si="241"/>
        <v>41850.958333333336</v>
      </c>
    </row>
    <row r="3812" spans="1:20" ht="48" hidden="1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8"/>
        <v>122</v>
      </c>
      <c r="P3812">
        <f t="shared" si="239"/>
        <v>70.23</v>
      </c>
      <c r="Q3812" s="11" t="s">
        <v>8315</v>
      </c>
      <c r="R3812" t="s">
        <v>8316</v>
      </c>
      <c r="S3812" s="15">
        <f t="shared" si="240"/>
        <v>42054.849050925928</v>
      </c>
      <c r="T3812" s="15">
        <f t="shared" si="241"/>
        <v>42084.807384259257</v>
      </c>
    </row>
    <row r="3813" spans="1:20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8"/>
        <v>330</v>
      </c>
      <c r="P3813">
        <f t="shared" si="239"/>
        <v>43.42</v>
      </c>
      <c r="Q3813" s="11" t="s">
        <v>8315</v>
      </c>
      <c r="R3813" t="s">
        <v>8316</v>
      </c>
      <c r="S3813" s="15">
        <f t="shared" si="240"/>
        <v>42487.62700231481</v>
      </c>
      <c r="T3813" s="15">
        <f t="shared" si="241"/>
        <v>42521.458333333328</v>
      </c>
    </row>
    <row r="3814" spans="1:20" ht="48" hidden="1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8"/>
        <v>110</v>
      </c>
      <c r="P3814">
        <f t="shared" si="239"/>
        <v>199.18</v>
      </c>
      <c r="Q3814" s="11" t="s">
        <v>8315</v>
      </c>
      <c r="R3814" t="s">
        <v>8316</v>
      </c>
      <c r="S3814" s="15">
        <f t="shared" si="240"/>
        <v>42109.751250000001</v>
      </c>
      <c r="T3814" s="15">
        <f t="shared" si="241"/>
        <v>42156.165972222225</v>
      </c>
    </row>
    <row r="3815" spans="1:20" ht="48" hidden="1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8"/>
        <v>101</v>
      </c>
      <c r="P3815">
        <f t="shared" si="239"/>
        <v>78.52</v>
      </c>
      <c r="Q3815" s="11" t="s">
        <v>8315</v>
      </c>
      <c r="R3815" t="s">
        <v>8316</v>
      </c>
      <c r="S3815" s="15">
        <f t="shared" si="240"/>
        <v>42497.275706018518</v>
      </c>
      <c r="T3815" s="15">
        <f t="shared" si="241"/>
        <v>42535.904861111107</v>
      </c>
    </row>
    <row r="3816" spans="1:20" ht="48" hidden="1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8"/>
        <v>140</v>
      </c>
      <c r="P3816">
        <f t="shared" si="239"/>
        <v>61.82</v>
      </c>
      <c r="Q3816" s="11" t="s">
        <v>8315</v>
      </c>
      <c r="R3816" t="s">
        <v>8316</v>
      </c>
      <c r="S3816" s="15">
        <f t="shared" si="240"/>
        <v>42058.904074074075</v>
      </c>
      <c r="T3816" s="15">
        <f t="shared" si="241"/>
        <v>42095.165972222225</v>
      </c>
    </row>
    <row r="3817" spans="1:20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8"/>
        <v>100</v>
      </c>
      <c r="P3817">
        <f t="shared" si="239"/>
        <v>50</v>
      </c>
      <c r="Q3817" s="11" t="s">
        <v>8315</v>
      </c>
      <c r="R3817" t="s">
        <v>8316</v>
      </c>
      <c r="S3817" s="15">
        <f t="shared" si="240"/>
        <v>42207.259918981479</v>
      </c>
      <c r="T3817" s="15">
        <f t="shared" si="241"/>
        <v>42236.958333333328</v>
      </c>
    </row>
    <row r="3818" spans="1:20" ht="64" hidden="1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8"/>
        <v>119</v>
      </c>
      <c r="P3818">
        <f t="shared" si="239"/>
        <v>48.34</v>
      </c>
      <c r="Q3818" s="11" t="s">
        <v>8315</v>
      </c>
      <c r="R3818" t="s">
        <v>8316</v>
      </c>
      <c r="S3818" s="15">
        <f t="shared" si="240"/>
        <v>41807.690081018518</v>
      </c>
      <c r="T3818" s="15">
        <f t="shared" si="241"/>
        <v>41837.690081018518</v>
      </c>
    </row>
    <row r="3819" spans="1:20" ht="48" hidden="1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8"/>
        <v>107</v>
      </c>
      <c r="P3819">
        <f t="shared" si="239"/>
        <v>107.25</v>
      </c>
      <c r="Q3819" s="11" t="s">
        <v>8315</v>
      </c>
      <c r="R3819" t="s">
        <v>8316</v>
      </c>
      <c r="S3819" s="15">
        <f t="shared" si="240"/>
        <v>42284.69694444444</v>
      </c>
      <c r="T3819" s="15">
        <f t="shared" si="241"/>
        <v>42301.165972222225</v>
      </c>
    </row>
    <row r="3820" spans="1:20" ht="48" hidden="1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8"/>
        <v>228</v>
      </c>
      <c r="P3820">
        <f t="shared" si="239"/>
        <v>57</v>
      </c>
      <c r="Q3820" s="11" t="s">
        <v>8315</v>
      </c>
      <c r="R3820" t="s">
        <v>8316</v>
      </c>
      <c r="S3820" s="15">
        <f t="shared" si="240"/>
        <v>42045.84238425926</v>
      </c>
      <c r="T3820" s="15">
        <f t="shared" si="241"/>
        <v>42075.800717592589</v>
      </c>
    </row>
    <row r="3821" spans="1:20" ht="32" hidden="1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8"/>
        <v>106</v>
      </c>
      <c r="P3821">
        <f t="shared" si="239"/>
        <v>40.92</v>
      </c>
      <c r="Q3821" s="11" t="s">
        <v>8315</v>
      </c>
      <c r="R3821" t="s">
        <v>8316</v>
      </c>
      <c r="S3821" s="15">
        <f t="shared" si="240"/>
        <v>42184.209537037037</v>
      </c>
      <c r="T3821" s="15">
        <f t="shared" si="241"/>
        <v>42202.876388888893</v>
      </c>
    </row>
    <row r="3822" spans="1:20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8"/>
        <v>143</v>
      </c>
      <c r="P3822">
        <f t="shared" si="239"/>
        <v>21.5</v>
      </c>
      <c r="Q3822" s="11" t="s">
        <v>8315</v>
      </c>
      <c r="R3822" t="s">
        <v>8316</v>
      </c>
      <c r="S3822" s="15">
        <f t="shared" si="240"/>
        <v>42160.651817129634</v>
      </c>
      <c r="T3822" s="15">
        <f t="shared" si="241"/>
        <v>42190.651817129634</v>
      </c>
    </row>
    <row r="3823" spans="1:20" ht="48" hidden="1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8"/>
        <v>105</v>
      </c>
      <c r="P3823">
        <f t="shared" si="239"/>
        <v>79.540000000000006</v>
      </c>
      <c r="Q3823" s="11" t="s">
        <v>8315</v>
      </c>
      <c r="R3823" t="s">
        <v>8316</v>
      </c>
      <c r="S3823" s="15">
        <f t="shared" si="240"/>
        <v>42341.180636574078</v>
      </c>
      <c r="T3823" s="15">
        <f t="shared" si="241"/>
        <v>42373.180636574078</v>
      </c>
    </row>
    <row r="3824" spans="1:20" ht="48" hidden="1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8"/>
        <v>110</v>
      </c>
      <c r="P3824">
        <f t="shared" si="239"/>
        <v>72.38</v>
      </c>
      <c r="Q3824" s="11" t="s">
        <v>8315</v>
      </c>
      <c r="R3824" t="s">
        <v>8316</v>
      </c>
      <c r="S3824" s="15">
        <f t="shared" si="240"/>
        <v>42329.838159722218</v>
      </c>
      <c r="T3824" s="15">
        <f t="shared" si="241"/>
        <v>42388.957638888889</v>
      </c>
    </row>
    <row r="3825" spans="1:20" ht="48" hidden="1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8"/>
        <v>106</v>
      </c>
      <c r="P3825">
        <f t="shared" si="239"/>
        <v>64.63</v>
      </c>
      <c r="Q3825" s="11" t="s">
        <v>8315</v>
      </c>
      <c r="R3825" t="s">
        <v>8316</v>
      </c>
      <c r="S3825" s="15">
        <f t="shared" si="240"/>
        <v>42170.910231481481</v>
      </c>
      <c r="T3825" s="15">
        <f t="shared" si="241"/>
        <v>42205.165972222225</v>
      </c>
    </row>
    <row r="3826" spans="1:20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8"/>
        <v>108</v>
      </c>
      <c r="P3826">
        <f t="shared" si="239"/>
        <v>38.57</v>
      </c>
      <c r="Q3826" s="11" t="s">
        <v>8315</v>
      </c>
      <c r="R3826" t="s">
        <v>8316</v>
      </c>
      <c r="S3826" s="15">
        <f t="shared" si="240"/>
        <v>42571.626192129625</v>
      </c>
      <c r="T3826" s="15">
        <f t="shared" si="241"/>
        <v>42583.570138888885</v>
      </c>
    </row>
    <row r="3827" spans="1:20" ht="48" hidden="1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8"/>
        <v>105</v>
      </c>
      <c r="P3827">
        <f t="shared" si="239"/>
        <v>107.57</v>
      </c>
      <c r="Q3827" s="11" t="s">
        <v>8315</v>
      </c>
      <c r="R3827" t="s">
        <v>8316</v>
      </c>
      <c r="S3827" s="15">
        <f t="shared" si="240"/>
        <v>42151.069606481484</v>
      </c>
      <c r="T3827" s="15">
        <f t="shared" si="241"/>
        <v>42172.069606481484</v>
      </c>
    </row>
    <row r="3828" spans="1:20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8"/>
        <v>119</v>
      </c>
      <c r="P3828">
        <f t="shared" si="239"/>
        <v>27.5</v>
      </c>
      <c r="Q3828" s="11" t="s">
        <v>8315</v>
      </c>
      <c r="R3828" t="s">
        <v>8316</v>
      </c>
      <c r="S3828" s="15">
        <f t="shared" si="240"/>
        <v>42101.423541666663</v>
      </c>
      <c r="T3828" s="15">
        <f t="shared" si="241"/>
        <v>42131.423541666663</v>
      </c>
    </row>
    <row r="3829" spans="1:20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8"/>
        <v>153</v>
      </c>
      <c r="P3829">
        <f t="shared" si="239"/>
        <v>70.459999999999994</v>
      </c>
      <c r="Q3829" s="11" t="s">
        <v>8315</v>
      </c>
      <c r="R3829" t="s">
        <v>8316</v>
      </c>
      <c r="S3829" s="15">
        <f t="shared" si="240"/>
        <v>42034.928252314814</v>
      </c>
      <c r="T3829" s="15">
        <f t="shared" si="241"/>
        <v>42090</v>
      </c>
    </row>
    <row r="3830" spans="1:20" ht="48" hidden="1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8"/>
        <v>100</v>
      </c>
      <c r="P3830">
        <f t="shared" si="239"/>
        <v>178.57</v>
      </c>
      <c r="Q3830" s="11" t="s">
        <v>8315</v>
      </c>
      <c r="R3830" t="s">
        <v>8316</v>
      </c>
      <c r="S3830" s="15">
        <f t="shared" si="240"/>
        <v>41944.527627314819</v>
      </c>
      <c r="T3830" s="15">
        <f t="shared" si="241"/>
        <v>42004.569293981483</v>
      </c>
    </row>
    <row r="3831" spans="1:20" ht="48" hidden="1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8"/>
        <v>100</v>
      </c>
      <c r="P3831">
        <f t="shared" si="239"/>
        <v>62.63</v>
      </c>
      <c r="Q3831" s="11" t="s">
        <v>8315</v>
      </c>
      <c r="R3831" t="s">
        <v>8316</v>
      </c>
      <c r="S3831" s="15">
        <f t="shared" si="240"/>
        <v>42593.865405092598</v>
      </c>
      <c r="T3831" s="15">
        <f t="shared" si="241"/>
        <v>42613.865405092598</v>
      </c>
    </row>
    <row r="3832" spans="1:20" ht="48" hidden="1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8"/>
        <v>225</v>
      </c>
      <c r="P3832">
        <f t="shared" si="239"/>
        <v>75</v>
      </c>
      <c r="Q3832" s="11" t="s">
        <v>8315</v>
      </c>
      <c r="R3832" t="s">
        <v>8316</v>
      </c>
      <c r="S3832" s="15">
        <f t="shared" si="240"/>
        <v>42503.740868055553</v>
      </c>
      <c r="T3832" s="15">
        <f t="shared" si="241"/>
        <v>42517.740868055553</v>
      </c>
    </row>
    <row r="3833" spans="1:20" ht="48" hidden="1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8"/>
        <v>106</v>
      </c>
      <c r="P3833">
        <f t="shared" si="239"/>
        <v>58.9</v>
      </c>
      <c r="Q3833" s="11" t="s">
        <v>8315</v>
      </c>
      <c r="R3833" t="s">
        <v>8316</v>
      </c>
      <c r="S3833" s="15">
        <f t="shared" si="240"/>
        <v>41927.848900462966</v>
      </c>
      <c r="T3833" s="15">
        <f t="shared" si="241"/>
        <v>41948.890567129631</v>
      </c>
    </row>
    <row r="3834" spans="1:20" ht="48" hidden="1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8"/>
        <v>105</v>
      </c>
      <c r="P3834">
        <f t="shared" si="239"/>
        <v>139.56</v>
      </c>
      <c r="Q3834" s="11" t="s">
        <v>8315</v>
      </c>
      <c r="R3834" t="s">
        <v>8316</v>
      </c>
      <c r="S3834" s="15">
        <f t="shared" si="240"/>
        <v>42375.114988425921</v>
      </c>
      <c r="T3834" s="15">
        <f t="shared" si="241"/>
        <v>42420.114988425921</v>
      </c>
    </row>
    <row r="3835" spans="1:20" ht="48" hidden="1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8"/>
        <v>117</v>
      </c>
      <c r="P3835">
        <f t="shared" si="239"/>
        <v>70</v>
      </c>
      <c r="Q3835" s="11" t="s">
        <v>8315</v>
      </c>
      <c r="R3835" t="s">
        <v>8316</v>
      </c>
      <c r="S3835" s="15">
        <f t="shared" si="240"/>
        <v>41963.872361111105</v>
      </c>
      <c r="T3835" s="15">
        <f t="shared" si="241"/>
        <v>41974.797916666663</v>
      </c>
    </row>
    <row r="3836" spans="1:20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8"/>
        <v>109</v>
      </c>
      <c r="P3836">
        <f t="shared" si="239"/>
        <v>57.39</v>
      </c>
      <c r="Q3836" s="11" t="s">
        <v>8315</v>
      </c>
      <c r="R3836" t="s">
        <v>8316</v>
      </c>
      <c r="S3836" s="15">
        <f t="shared" si="240"/>
        <v>42143.445219907408</v>
      </c>
      <c r="T3836" s="15">
        <f t="shared" si="241"/>
        <v>42173.445219907408</v>
      </c>
    </row>
    <row r="3837" spans="1:20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8"/>
        <v>160</v>
      </c>
      <c r="P3837">
        <f t="shared" si="239"/>
        <v>40</v>
      </c>
      <c r="Q3837" s="11" t="s">
        <v>8315</v>
      </c>
      <c r="R3837" t="s">
        <v>8316</v>
      </c>
      <c r="S3837" s="15">
        <f t="shared" si="240"/>
        <v>42460.94222222222</v>
      </c>
      <c r="T3837" s="15">
        <f t="shared" si="241"/>
        <v>42481.94222222222</v>
      </c>
    </row>
    <row r="3838" spans="1:20" ht="48" hidden="1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8"/>
        <v>113</v>
      </c>
      <c r="P3838">
        <f t="shared" si="239"/>
        <v>64.290000000000006</v>
      </c>
      <c r="Q3838" s="11" t="s">
        <v>8315</v>
      </c>
      <c r="R3838" t="s">
        <v>8316</v>
      </c>
      <c r="S3838" s="15">
        <f t="shared" si="240"/>
        <v>42553.926527777774</v>
      </c>
      <c r="T3838" s="15">
        <f t="shared" si="241"/>
        <v>42585.172916666663</v>
      </c>
    </row>
    <row r="3839" spans="1:20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8"/>
        <v>102</v>
      </c>
      <c r="P3839">
        <f t="shared" si="239"/>
        <v>120.12</v>
      </c>
      <c r="Q3839" s="11" t="s">
        <v>8315</v>
      </c>
      <c r="R3839" t="s">
        <v>8316</v>
      </c>
      <c r="S3839" s="15">
        <f t="shared" si="240"/>
        <v>42152.765717592592</v>
      </c>
      <c r="T3839" s="15">
        <f t="shared" si="241"/>
        <v>42188.765717592592</v>
      </c>
    </row>
    <row r="3840" spans="1:20" ht="48" hidden="1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8"/>
        <v>101</v>
      </c>
      <c r="P3840">
        <f t="shared" si="239"/>
        <v>1008.24</v>
      </c>
      <c r="Q3840" s="11" t="s">
        <v>8315</v>
      </c>
      <c r="R3840" t="s">
        <v>8316</v>
      </c>
      <c r="S3840" s="15">
        <f t="shared" si="240"/>
        <v>42116.710752314815</v>
      </c>
      <c r="T3840" s="15">
        <f t="shared" si="241"/>
        <v>42146.710752314815</v>
      </c>
    </row>
    <row r="3841" spans="1:20" ht="48" hidden="1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8"/>
        <v>101</v>
      </c>
      <c r="P3841">
        <f t="shared" si="239"/>
        <v>63.28</v>
      </c>
      <c r="Q3841" s="11" t="s">
        <v>8315</v>
      </c>
      <c r="R3841" t="s">
        <v>8316</v>
      </c>
      <c r="S3841" s="15">
        <f t="shared" si="240"/>
        <v>42155.142638888887</v>
      </c>
      <c r="T3841" s="15">
        <f t="shared" si="241"/>
        <v>42215.142638888887</v>
      </c>
    </row>
    <row r="3842" spans="1:20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3">ROUND(E3842/D3842*100,0)</f>
        <v>6500</v>
      </c>
      <c r="P3842">
        <f t="shared" si="239"/>
        <v>21.67</v>
      </c>
      <c r="Q3842" s="11" t="s">
        <v>8315</v>
      </c>
      <c r="R3842" t="s">
        <v>8316</v>
      </c>
      <c r="S3842" s="15">
        <f t="shared" si="240"/>
        <v>42432.701724537037</v>
      </c>
      <c r="T3842" s="15">
        <f t="shared" si="241"/>
        <v>42457.660057870366</v>
      </c>
    </row>
    <row r="3843" spans="1:20" ht="48" hidden="1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3"/>
        <v>9</v>
      </c>
      <c r="P3843">
        <f t="shared" ref="P3843:P3906" si="244">IFERROR(ROUND(E3843/L3843,2),0)</f>
        <v>25.65</v>
      </c>
      <c r="Q3843" s="11" t="s">
        <v>8315</v>
      </c>
      <c r="R3843" t="s">
        <v>8316</v>
      </c>
      <c r="S3843" s="15">
        <f t="shared" ref="S3843:S3906" si="245">(((J3843/60)/60)/24)+DATE(1970,1,1)</f>
        <v>41780.785729166666</v>
      </c>
      <c r="T3843" s="15">
        <f t="shared" ref="T3843:T3906" si="246">(((I3843/60)/60)/24)+DATE(1970,1,1)</f>
        <v>41840.785729166666</v>
      </c>
    </row>
    <row r="3844" spans="1:20" ht="48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3"/>
        <v>22</v>
      </c>
      <c r="P3844">
        <f t="shared" si="244"/>
        <v>47.7</v>
      </c>
      <c r="Q3844" s="11" t="s">
        <v>8315</v>
      </c>
      <c r="R3844" t="s">
        <v>8316</v>
      </c>
      <c r="S3844" s="15">
        <f t="shared" si="245"/>
        <v>41740.493657407409</v>
      </c>
      <c r="T3844" s="15">
        <f t="shared" si="246"/>
        <v>41770.493657407409</v>
      </c>
    </row>
    <row r="3845" spans="1:20" ht="48" hidden="1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3"/>
        <v>21</v>
      </c>
      <c r="P3845">
        <f t="shared" si="244"/>
        <v>56.05</v>
      </c>
      <c r="Q3845" s="11" t="s">
        <v>8315</v>
      </c>
      <c r="R3845" t="s">
        <v>8316</v>
      </c>
      <c r="S3845" s="15">
        <f t="shared" si="245"/>
        <v>41766.072500000002</v>
      </c>
      <c r="T3845" s="15">
        <f t="shared" si="246"/>
        <v>41791.072500000002</v>
      </c>
    </row>
    <row r="3846" spans="1:20" ht="48" hidden="1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3"/>
        <v>41</v>
      </c>
      <c r="P3846">
        <f t="shared" si="244"/>
        <v>81.319999999999993</v>
      </c>
      <c r="Q3846" s="11" t="s">
        <v>8315</v>
      </c>
      <c r="R3846" t="s">
        <v>8316</v>
      </c>
      <c r="S3846" s="15">
        <f t="shared" si="245"/>
        <v>41766.617291666669</v>
      </c>
      <c r="T3846" s="15">
        <f t="shared" si="246"/>
        <v>41793.290972222225</v>
      </c>
    </row>
    <row r="3847" spans="1:20" ht="64" hidden="1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3"/>
        <v>2</v>
      </c>
      <c r="P3847">
        <f t="shared" si="244"/>
        <v>70.17</v>
      </c>
      <c r="Q3847" s="11" t="s">
        <v>8315</v>
      </c>
      <c r="R3847" t="s">
        <v>8316</v>
      </c>
      <c r="S3847" s="15">
        <f t="shared" si="245"/>
        <v>42248.627013888887</v>
      </c>
      <c r="T3847" s="15">
        <f t="shared" si="246"/>
        <v>42278.627013888887</v>
      </c>
    </row>
    <row r="3848" spans="1:20" ht="48" hidden="1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3"/>
        <v>3</v>
      </c>
      <c r="P3848">
        <f t="shared" si="244"/>
        <v>23.63</v>
      </c>
      <c r="Q3848" s="11" t="s">
        <v>8315</v>
      </c>
      <c r="R3848" t="s">
        <v>8316</v>
      </c>
      <c r="S3848" s="15">
        <f t="shared" si="245"/>
        <v>41885.221550925926</v>
      </c>
      <c r="T3848" s="15">
        <f t="shared" si="246"/>
        <v>41916.290972222225</v>
      </c>
    </row>
    <row r="3849" spans="1:20" ht="48" hidden="1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3"/>
        <v>16</v>
      </c>
      <c r="P3849">
        <f t="shared" si="244"/>
        <v>188.56</v>
      </c>
      <c r="Q3849" s="11" t="s">
        <v>8315</v>
      </c>
      <c r="R3849" t="s">
        <v>8316</v>
      </c>
      <c r="S3849" s="15">
        <f t="shared" si="245"/>
        <v>42159.224432870367</v>
      </c>
      <c r="T3849" s="15">
        <f t="shared" si="246"/>
        <v>42204.224432870367</v>
      </c>
    </row>
    <row r="3850" spans="1:20" ht="48" hidden="1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3"/>
        <v>16</v>
      </c>
      <c r="P3850">
        <f t="shared" si="244"/>
        <v>49.51</v>
      </c>
      <c r="Q3850" s="11" t="s">
        <v>8315</v>
      </c>
      <c r="R3850" t="s">
        <v>8316</v>
      </c>
      <c r="S3850" s="15">
        <f t="shared" si="245"/>
        <v>42265.817002314812</v>
      </c>
      <c r="T3850" s="15">
        <f t="shared" si="246"/>
        <v>42295.817002314812</v>
      </c>
    </row>
    <row r="3851" spans="1:20" ht="48" hidden="1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3"/>
        <v>7</v>
      </c>
      <c r="P3851">
        <f t="shared" si="244"/>
        <v>75.459999999999994</v>
      </c>
      <c r="Q3851" s="11" t="s">
        <v>8315</v>
      </c>
      <c r="R3851" t="s">
        <v>8316</v>
      </c>
      <c r="S3851" s="15">
        <f t="shared" si="245"/>
        <v>42136.767175925925</v>
      </c>
      <c r="T3851" s="15">
        <f t="shared" si="246"/>
        <v>42166.767175925925</v>
      </c>
    </row>
    <row r="3852" spans="1:20" ht="32" hidden="1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3"/>
        <v>4</v>
      </c>
      <c r="P3852">
        <f t="shared" si="244"/>
        <v>9.5</v>
      </c>
      <c r="Q3852" s="11" t="s">
        <v>8315</v>
      </c>
      <c r="R3852" t="s">
        <v>8316</v>
      </c>
      <c r="S3852" s="15">
        <f t="shared" si="245"/>
        <v>41975.124340277776</v>
      </c>
      <c r="T3852" s="15">
        <f t="shared" si="246"/>
        <v>42005.124340277776</v>
      </c>
    </row>
    <row r="3853" spans="1:20" ht="48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3"/>
        <v>34</v>
      </c>
      <c r="P3853">
        <f t="shared" si="244"/>
        <v>35.5</v>
      </c>
      <c r="Q3853" s="11" t="s">
        <v>8315</v>
      </c>
      <c r="R3853" t="s">
        <v>8316</v>
      </c>
      <c r="S3853" s="15">
        <f t="shared" si="245"/>
        <v>42172.439571759256</v>
      </c>
      <c r="T3853" s="15">
        <f t="shared" si="246"/>
        <v>42202.439571759256</v>
      </c>
    </row>
    <row r="3854" spans="1:20" ht="48" hidden="1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3"/>
        <v>0</v>
      </c>
      <c r="P3854">
        <f t="shared" si="244"/>
        <v>10</v>
      </c>
      <c r="Q3854" s="11" t="s">
        <v>8315</v>
      </c>
      <c r="R3854" t="s">
        <v>8316</v>
      </c>
      <c r="S3854" s="15">
        <f t="shared" si="245"/>
        <v>42065.190694444449</v>
      </c>
      <c r="T3854" s="15">
        <f t="shared" si="246"/>
        <v>42090.149027777778</v>
      </c>
    </row>
    <row r="3855" spans="1:20" ht="32" hidden="1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3"/>
        <v>0</v>
      </c>
      <c r="P3855">
        <f t="shared" si="244"/>
        <v>13</v>
      </c>
      <c r="Q3855" s="11" t="s">
        <v>8315</v>
      </c>
      <c r="R3855" t="s">
        <v>8316</v>
      </c>
      <c r="S3855" s="15">
        <f t="shared" si="245"/>
        <v>41848.84002314815</v>
      </c>
      <c r="T3855" s="15">
        <f t="shared" si="246"/>
        <v>41883.84002314815</v>
      </c>
    </row>
    <row r="3856" spans="1:20" ht="32" hidden="1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3"/>
        <v>16</v>
      </c>
      <c r="P3856">
        <f t="shared" si="244"/>
        <v>89.4</v>
      </c>
      <c r="Q3856" s="11" t="s">
        <v>8315</v>
      </c>
      <c r="R3856" t="s">
        <v>8316</v>
      </c>
      <c r="S3856" s="15">
        <f t="shared" si="245"/>
        <v>42103.884930555556</v>
      </c>
      <c r="T3856" s="15">
        <f t="shared" si="246"/>
        <v>42133.884930555556</v>
      </c>
    </row>
    <row r="3857" spans="1:21" ht="48" hidden="1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3"/>
        <v>3</v>
      </c>
      <c r="P3857">
        <f t="shared" si="244"/>
        <v>25</v>
      </c>
      <c r="Q3857" s="11" t="s">
        <v>8315</v>
      </c>
      <c r="R3857" t="s">
        <v>8316</v>
      </c>
      <c r="S3857" s="15">
        <f t="shared" si="245"/>
        <v>42059.970729166671</v>
      </c>
      <c r="T3857" s="15">
        <f t="shared" si="246"/>
        <v>42089.929062499999</v>
      </c>
    </row>
    <row r="3858" spans="1:21" ht="48" hidden="1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3"/>
        <v>0</v>
      </c>
      <c r="P3858">
        <f t="shared" si="244"/>
        <v>1</v>
      </c>
      <c r="Q3858" s="11" t="s">
        <v>8315</v>
      </c>
      <c r="R3858" t="s">
        <v>8316</v>
      </c>
      <c r="S3858" s="15">
        <f t="shared" si="245"/>
        <v>42041.743090277778</v>
      </c>
      <c r="T3858" s="15">
        <f t="shared" si="246"/>
        <v>42071.701423611114</v>
      </c>
    </row>
    <row r="3859" spans="1:21" ht="48" hidden="1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3"/>
        <v>5</v>
      </c>
      <c r="P3859">
        <f t="shared" si="244"/>
        <v>65</v>
      </c>
      <c r="Q3859" s="11" t="s">
        <v>8315</v>
      </c>
      <c r="R3859" t="s">
        <v>8316</v>
      </c>
      <c r="S3859" s="15">
        <f t="shared" si="245"/>
        <v>41829.73715277778</v>
      </c>
      <c r="T3859" s="15">
        <f t="shared" si="246"/>
        <v>41852.716666666667</v>
      </c>
    </row>
    <row r="3860" spans="1:21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3"/>
        <v>2</v>
      </c>
      <c r="P3860">
        <f t="shared" si="244"/>
        <v>10</v>
      </c>
      <c r="Q3860" s="11" t="s">
        <v>8315</v>
      </c>
      <c r="R3860" t="s">
        <v>8316</v>
      </c>
      <c r="S3860" s="15">
        <f t="shared" si="245"/>
        <v>42128.431064814817</v>
      </c>
      <c r="T3860" s="15">
        <f t="shared" si="246"/>
        <v>42146.875</v>
      </c>
    </row>
    <row r="3861" spans="1:21" ht="48" hidden="1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3"/>
        <v>0</v>
      </c>
      <c r="P3861">
        <f t="shared" si="244"/>
        <v>1</v>
      </c>
      <c r="Q3861" s="11" t="s">
        <v>8315</v>
      </c>
      <c r="R3861" t="s">
        <v>8316</v>
      </c>
      <c r="S3861" s="15">
        <f t="shared" si="245"/>
        <v>41789.893599537041</v>
      </c>
      <c r="T3861" s="15">
        <f t="shared" si="246"/>
        <v>41815.875</v>
      </c>
    </row>
    <row r="3862" spans="1:21" ht="48" hidden="1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3"/>
        <v>18</v>
      </c>
      <c r="P3862">
        <f t="shared" si="244"/>
        <v>81.540000000000006</v>
      </c>
      <c r="Q3862" s="11" t="s">
        <v>8315</v>
      </c>
      <c r="R3862" t="s">
        <v>8316</v>
      </c>
      <c r="S3862" s="15">
        <f t="shared" si="245"/>
        <v>41833.660995370366</v>
      </c>
      <c r="T3862" s="15">
        <f t="shared" si="246"/>
        <v>41863.660995370366</v>
      </c>
    </row>
    <row r="3863" spans="1:21" ht="16" hidden="1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3"/>
        <v>5</v>
      </c>
      <c r="P3863">
        <f t="shared" si="244"/>
        <v>100</v>
      </c>
      <c r="Q3863" s="11" t="s">
        <v>8315</v>
      </c>
      <c r="R3863" t="s">
        <v>8316</v>
      </c>
      <c r="S3863" s="15">
        <f t="shared" si="245"/>
        <v>41914.590011574073</v>
      </c>
      <c r="T3863" s="15">
        <f t="shared" si="246"/>
        <v>41955.907638888893</v>
      </c>
    </row>
    <row r="3864" spans="1:21" ht="32" hidden="1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3"/>
        <v>0</v>
      </c>
      <c r="P3864">
        <f t="shared" si="244"/>
        <v>1</v>
      </c>
      <c r="Q3864" s="11" t="s">
        <v>8315</v>
      </c>
      <c r="R3864" t="s">
        <v>8316</v>
      </c>
      <c r="S3864" s="15">
        <f t="shared" si="245"/>
        <v>42611.261064814811</v>
      </c>
      <c r="T3864" s="15">
        <f t="shared" si="246"/>
        <v>42625.707638888889</v>
      </c>
    </row>
    <row r="3865" spans="1:21" ht="48" hidden="1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3"/>
        <v>0</v>
      </c>
      <c r="P3865">
        <f t="shared" si="244"/>
        <v>0</v>
      </c>
      <c r="Q3865" s="11" t="s">
        <v>8315</v>
      </c>
      <c r="R3865" t="s">
        <v>8316</v>
      </c>
      <c r="S3865" s="15">
        <f t="shared" si="245"/>
        <v>42253.633159722223</v>
      </c>
      <c r="T3865" s="15">
        <f t="shared" si="246"/>
        <v>42313.674826388888</v>
      </c>
    </row>
    <row r="3866" spans="1:21" ht="48" hidden="1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3"/>
        <v>1</v>
      </c>
      <c r="P3866">
        <f t="shared" si="244"/>
        <v>20</v>
      </c>
      <c r="Q3866" s="11" t="s">
        <v>8315</v>
      </c>
      <c r="R3866" t="s">
        <v>8316</v>
      </c>
      <c r="S3866" s="15">
        <f t="shared" si="245"/>
        <v>42295.891828703709</v>
      </c>
      <c r="T3866" s="15">
        <f t="shared" si="246"/>
        <v>42325.933495370366</v>
      </c>
    </row>
    <row r="3867" spans="1:21" ht="48" hidden="1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3"/>
        <v>27</v>
      </c>
      <c r="P3867">
        <f t="shared" si="244"/>
        <v>46.43</v>
      </c>
      <c r="Q3867" s="11" t="s">
        <v>8315</v>
      </c>
      <c r="R3867" t="s">
        <v>8316</v>
      </c>
      <c r="S3867" s="15">
        <f t="shared" si="245"/>
        <v>41841.651597222226</v>
      </c>
      <c r="T3867" s="15">
        <f t="shared" si="246"/>
        <v>41881.229166666664</v>
      </c>
    </row>
    <row r="3868" spans="1:21" ht="32" hidden="1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3"/>
        <v>1</v>
      </c>
      <c r="P3868">
        <f t="shared" si="244"/>
        <v>5.5</v>
      </c>
      <c r="Q3868" s="11" t="s">
        <v>8315</v>
      </c>
      <c r="R3868" t="s">
        <v>8316</v>
      </c>
      <c r="S3868" s="15">
        <f t="shared" si="245"/>
        <v>42402.947002314817</v>
      </c>
      <c r="T3868" s="15">
        <f t="shared" si="246"/>
        <v>42452.145138888889</v>
      </c>
    </row>
    <row r="3869" spans="1:21" ht="48" hidden="1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3"/>
        <v>13</v>
      </c>
      <c r="P3869">
        <f t="shared" si="244"/>
        <v>50.2</v>
      </c>
      <c r="Q3869" s="11" t="s">
        <v>8315</v>
      </c>
      <c r="R3869" t="s">
        <v>8316</v>
      </c>
      <c r="S3869" s="15">
        <f t="shared" si="245"/>
        <v>42509.814108796301</v>
      </c>
      <c r="T3869" s="15">
        <f t="shared" si="246"/>
        <v>42539.814108796301</v>
      </c>
    </row>
    <row r="3870" spans="1:21" ht="16" hidden="1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3"/>
        <v>0</v>
      </c>
      <c r="P3870">
        <f t="shared" si="244"/>
        <v>10</v>
      </c>
      <c r="Q3870" s="11" t="s">
        <v>8315</v>
      </c>
      <c r="R3870" t="s">
        <v>8357</v>
      </c>
      <c r="S3870" s="15">
        <f t="shared" si="245"/>
        <v>41865.659780092588</v>
      </c>
      <c r="T3870" s="15">
        <f t="shared" si="246"/>
        <v>41890.659780092588</v>
      </c>
      <c r="U3870">
        <f>YEAR(S3870)</f>
        <v>2014</v>
      </c>
    </row>
    <row r="3871" spans="1:21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3"/>
        <v>3</v>
      </c>
      <c r="P3871">
        <f t="shared" si="244"/>
        <v>30.13</v>
      </c>
      <c r="Q3871" s="11" t="s">
        <v>8315</v>
      </c>
      <c r="R3871" t="s">
        <v>8357</v>
      </c>
      <c r="S3871" s="15">
        <f t="shared" si="245"/>
        <v>42047.724444444444</v>
      </c>
      <c r="T3871" s="15">
        <f t="shared" si="246"/>
        <v>42077.132638888885</v>
      </c>
    </row>
    <row r="3872" spans="1:21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3"/>
        <v>15</v>
      </c>
      <c r="P3872">
        <f t="shared" si="244"/>
        <v>150</v>
      </c>
      <c r="Q3872" s="11" t="s">
        <v>8315</v>
      </c>
      <c r="R3872" t="s">
        <v>8357</v>
      </c>
      <c r="S3872" s="15">
        <f t="shared" si="245"/>
        <v>41793.17219907407</v>
      </c>
      <c r="T3872" s="15">
        <f t="shared" si="246"/>
        <v>41823.17219907407</v>
      </c>
    </row>
    <row r="3873" spans="1:21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3"/>
        <v>3</v>
      </c>
      <c r="P3873">
        <f t="shared" si="244"/>
        <v>13.33</v>
      </c>
      <c r="Q3873" s="11" t="s">
        <v>8315</v>
      </c>
      <c r="R3873" t="s">
        <v>8357</v>
      </c>
      <c r="S3873" s="15">
        <f t="shared" si="245"/>
        <v>42763.780671296292</v>
      </c>
      <c r="T3873" s="15">
        <f t="shared" si="246"/>
        <v>42823.739004629635</v>
      </c>
    </row>
    <row r="3874" spans="1:21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3"/>
        <v>0</v>
      </c>
      <c r="P3874">
        <f t="shared" si="244"/>
        <v>0</v>
      </c>
      <c r="Q3874" s="11" t="s">
        <v>8315</v>
      </c>
      <c r="R3874" t="s">
        <v>8357</v>
      </c>
      <c r="S3874" s="15">
        <f t="shared" si="245"/>
        <v>42180.145787037036</v>
      </c>
      <c r="T3874" s="15">
        <f t="shared" si="246"/>
        <v>42230.145787037036</v>
      </c>
    </row>
    <row r="3875" spans="1:21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3"/>
        <v>0</v>
      </c>
      <c r="P3875">
        <f t="shared" si="244"/>
        <v>0</v>
      </c>
      <c r="Q3875" s="11" t="s">
        <v>8315</v>
      </c>
      <c r="R3875" t="s">
        <v>8357</v>
      </c>
      <c r="S3875" s="15">
        <f t="shared" si="245"/>
        <v>42255.696006944447</v>
      </c>
      <c r="T3875" s="15">
        <f t="shared" si="246"/>
        <v>42285.696006944447</v>
      </c>
    </row>
    <row r="3876" spans="1:21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3"/>
        <v>0</v>
      </c>
      <c r="P3876">
        <f t="shared" si="244"/>
        <v>0</v>
      </c>
      <c r="Q3876" s="11" t="s">
        <v>8315</v>
      </c>
      <c r="R3876" t="s">
        <v>8357</v>
      </c>
      <c r="S3876" s="15">
        <f t="shared" si="245"/>
        <v>42007.016458333332</v>
      </c>
      <c r="T3876" s="15">
        <f t="shared" si="246"/>
        <v>42028.041666666672</v>
      </c>
    </row>
    <row r="3877" spans="1:21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3"/>
        <v>0</v>
      </c>
      <c r="P3877">
        <f t="shared" si="244"/>
        <v>0</v>
      </c>
      <c r="Q3877" s="11" t="s">
        <v>8315</v>
      </c>
      <c r="R3877" t="s">
        <v>8357</v>
      </c>
      <c r="S3877" s="15">
        <f t="shared" si="245"/>
        <v>42615.346817129626</v>
      </c>
      <c r="T3877" s="15">
        <f t="shared" si="246"/>
        <v>42616.416666666672</v>
      </c>
    </row>
    <row r="3878" spans="1:21" ht="48" hidden="1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3"/>
        <v>53</v>
      </c>
      <c r="P3878">
        <f t="shared" si="244"/>
        <v>44.76</v>
      </c>
      <c r="Q3878" s="11" t="s">
        <v>8315</v>
      </c>
      <c r="R3878" t="s">
        <v>8357</v>
      </c>
      <c r="S3878" s="15">
        <f t="shared" si="245"/>
        <v>42372.624166666668</v>
      </c>
      <c r="T3878" s="15">
        <f t="shared" si="246"/>
        <v>42402.624166666668</v>
      </c>
      <c r="U3878">
        <f>YEAR(S3878)</f>
        <v>2016</v>
      </c>
    </row>
    <row r="3879" spans="1:21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3"/>
        <v>5</v>
      </c>
      <c r="P3879">
        <f t="shared" si="244"/>
        <v>88.64</v>
      </c>
      <c r="Q3879" s="11" t="s">
        <v>8315</v>
      </c>
      <c r="R3879" t="s">
        <v>8357</v>
      </c>
      <c r="S3879" s="15">
        <f t="shared" si="245"/>
        <v>42682.67768518519</v>
      </c>
      <c r="T3879" s="15">
        <f t="shared" si="246"/>
        <v>42712.67768518519</v>
      </c>
    </row>
    <row r="3880" spans="1:21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3"/>
        <v>0</v>
      </c>
      <c r="P3880">
        <f t="shared" si="244"/>
        <v>10</v>
      </c>
      <c r="Q3880" s="11" t="s">
        <v>8315</v>
      </c>
      <c r="R3880" t="s">
        <v>8357</v>
      </c>
      <c r="S3880" s="15">
        <f t="shared" si="245"/>
        <v>42154.818819444445</v>
      </c>
      <c r="T3880" s="15">
        <f t="shared" si="246"/>
        <v>42185.165972222225</v>
      </c>
    </row>
    <row r="3881" spans="1:21" ht="48" hidden="1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3"/>
        <v>0</v>
      </c>
      <c r="P3881">
        <f t="shared" si="244"/>
        <v>0</v>
      </c>
      <c r="Q3881" s="11" t="s">
        <v>8315</v>
      </c>
      <c r="R3881" t="s">
        <v>8357</v>
      </c>
      <c r="S3881" s="15">
        <f t="shared" si="245"/>
        <v>41999.861064814817</v>
      </c>
      <c r="T3881" s="15">
        <f t="shared" si="246"/>
        <v>42029.861064814817</v>
      </c>
      <c r="U3881">
        <f t="shared" ref="U3881:U3882" si="247">YEAR(S3881)</f>
        <v>2014</v>
      </c>
    </row>
    <row r="3882" spans="1:21" ht="48" hidden="1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3"/>
        <v>13</v>
      </c>
      <c r="P3882">
        <f t="shared" si="244"/>
        <v>57.65</v>
      </c>
      <c r="Q3882" s="11" t="s">
        <v>8315</v>
      </c>
      <c r="R3882" t="s">
        <v>8357</v>
      </c>
      <c r="S3882" s="15">
        <f t="shared" si="245"/>
        <v>41815.815046296295</v>
      </c>
      <c r="T3882" s="15">
        <f t="shared" si="246"/>
        <v>41850.958333333336</v>
      </c>
      <c r="U3882">
        <f t="shared" si="247"/>
        <v>2014</v>
      </c>
    </row>
    <row r="3883" spans="1:21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3"/>
        <v>5</v>
      </c>
      <c r="P3883">
        <f t="shared" si="244"/>
        <v>25</v>
      </c>
      <c r="Q3883" s="11" t="s">
        <v>8315</v>
      </c>
      <c r="R3883" t="s">
        <v>8357</v>
      </c>
      <c r="S3883" s="15">
        <f t="shared" si="245"/>
        <v>42756.018506944441</v>
      </c>
      <c r="T3883" s="15">
        <f t="shared" si="246"/>
        <v>42786.018506944441</v>
      </c>
    </row>
    <row r="3884" spans="1:21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3"/>
        <v>0</v>
      </c>
      <c r="P3884">
        <f t="shared" si="244"/>
        <v>0</v>
      </c>
      <c r="Q3884" s="11" t="s">
        <v>8315</v>
      </c>
      <c r="R3884" t="s">
        <v>8357</v>
      </c>
      <c r="S3884" s="15">
        <f t="shared" si="245"/>
        <v>42373.983449074076</v>
      </c>
      <c r="T3884" s="15">
        <f t="shared" si="246"/>
        <v>42400.960416666669</v>
      </c>
    </row>
    <row r="3885" spans="1:21" ht="48" hidden="1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3"/>
        <v>0</v>
      </c>
      <c r="P3885">
        <f t="shared" si="244"/>
        <v>0</v>
      </c>
      <c r="Q3885" s="11" t="s">
        <v>8315</v>
      </c>
      <c r="R3885" t="s">
        <v>8357</v>
      </c>
      <c r="S3885" s="15">
        <f t="shared" si="245"/>
        <v>41854.602650462963</v>
      </c>
      <c r="T3885" s="15">
        <f t="shared" si="246"/>
        <v>41884.602650462963</v>
      </c>
      <c r="U3885">
        <f>YEAR(S3885)</f>
        <v>2014</v>
      </c>
    </row>
    <row r="3886" spans="1:21" ht="48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3"/>
        <v>0</v>
      </c>
      <c r="P3886">
        <f t="shared" si="244"/>
        <v>0</v>
      </c>
      <c r="Q3886" s="11" t="s">
        <v>8315</v>
      </c>
      <c r="R3886" t="s">
        <v>8357</v>
      </c>
      <c r="S3886" s="15">
        <f t="shared" si="245"/>
        <v>42065.791574074072</v>
      </c>
      <c r="T3886" s="15">
        <f t="shared" si="246"/>
        <v>42090.749907407408</v>
      </c>
    </row>
    <row r="3887" spans="1:21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3"/>
        <v>0</v>
      </c>
      <c r="P3887">
        <f t="shared" si="244"/>
        <v>0</v>
      </c>
      <c r="Q3887" s="11" t="s">
        <v>8315</v>
      </c>
      <c r="R3887" t="s">
        <v>8357</v>
      </c>
      <c r="S3887" s="15">
        <f t="shared" si="245"/>
        <v>42469.951284722221</v>
      </c>
      <c r="T3887" s="15">
        <f t="shared" si="246"/>
        <v>42499.951284722221</v>
      </c>
    </row>
    <row r="3888" spans="1:21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3"/>
        <v>0</v>
      </c>
      <c r="P3888">
        <f t="shared" si="244"/>
        <v>0</v>
      </c>
      <c r="Q3888" s="11" t="s">
        <v>8315</v>
      </c>
      <c r="R3888" t="s">
        <v>8357</v>
      </c>
      <c r="S3888" s="15">
        <f t="shared" si="245"/>
        <v>41954.228032407409</v>
      </c>
      <c r="T3888" s="15">
        <f t="shared" si="246"/>
        <v>41984.228032407409</v>
      </c>
    </row>
    <row r="3889" spans="1:20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3"/>
        <v>2</v>
      </c>
      <c r="P3889">
        <f t="shared" si="244"/>
        <v>17.5</v>
      </c>
      <c r="Q3889" s="11" t="s">
        <v>8315</v>
      </c>
      <c r="R3889" t="s">
        <v>8357</v>
      </c>
      <c r="S3889" s="15">
        <f t="shared" si="245"/>
        <v>42079.857974537037</v>
      </c>
      <c r="T3889" s="15">
        <f t="shared" si="246"/>
        <v>42125.916666666672</v>
      </c>
    </row>
    <row r="3890" spans="1:20" ht="48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3"/>
        <v>27</v>
      </c>
      <c r="P3890">
        <f t="shared" si="244"/>
        <v>38.71</v>
      </c>
      <c r="Q3890" s="11" t="s">
        <v>8315</v>
      </c>
      <c r="R3890" t="s">
        <v>8316</v>
      </c>
      <c r="S3890" s="15">
        <f t="shared" si="245"/>
        <v>42762.545810185184</v>
      </c>
      <c r="T3890" s="15">
        <f t="shared" si="246"/>
        <v>42792.545810185184</v>
      </c>
    </row>
    <row r="3891" spans="1:20" ht="48" hidden="1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3"/>
        <v>1</v>
      </c>
      <c r="P3891">
        <f t="shared" si="244"/>
        <v>13.11</v>
      </c>
      <c r="Q3891" s="11" t="s">
        <v>8315</v>
      </c>
      <c r="R3891" t="s">
        <v>8316</v>
      </c>
      <c r="S3891" s="15">
        <f t="shared" si="245"/>
        <v>41977.004976851851</v>
      </c>
      <c r="T3891" s="15">
        <f t="shared" si="246"/>
        <v>42008.976388888885</v>
      </c>
    </row>
    <row r="3892" spans="1:20" ht="48" hidden="1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3"/>
        <v>17</v>
      </c>
      <c r="P3892">
        <f t="shared" si="244"/>
        <v>315.5</v>
      </c>
      <c r="Q3892" s="11" t="s">
        <v>8315</v>
      </c>
      <c r="R3892" t="s">
        <v>8316</v>
      </c>
      <c r="S3892" s="15">
        <f t="shared" si="245"/>
        <v>42171.758611111116</v>
      </c>
      <c r="T3892" s="15">
        <f t="shared" si="246"/>
        <v>42231.758611111116</v>
      </c>
    </row>
    <row r="3893" spans="1:20" ht="32" hidden="1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3"/>
        <v>33</v>
      </c>
      <c r="P3893">
        <f t="shared" si="244"/>
        <v>37.14</v>
      </c>
      <c r="Q3893" s="11" t="s">
        <v>8315</v>
      </c>
      <c r="R3893" t="s">
        <v>8316</v>
      </c>
      <c r="S3893" s="15">
        <f t="shared" si="245"/>
        <v>42056.1324537037</v>
      </c>
      <c r="T3893" s="15">
        <f t="shared" si="246"/>
        <v>42086.207638888889</v>
      </c>
    </row>
    <row r="3894" spans="1:20" ht="48" hidden="1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3"/>
        <v>0</v>
      </c>
      <c r="P3894">
        <f t="shared" si="244"/>
        <v>0</v>
      </c>
      <c r="Q3894" s="11" t="s">
        <v>8315</v>
      </c>
      <c r="R3894" t="s">
        <v>8316</v>
      </c>
      <c r="S3894" s="15">
        <f t="shared" si="245"/>
        <v>41867.652280092596</v>
      </c>
      <c r="T3894" s="15">
        <f t="shared" si="246"/>
        <v>41875.291666666664</v>
      </c>
    </row>
    <row r="3895" spans="1:20" ht="48" hidden="1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3"/>
        <v>22</v>
      </c>
      <c r="P3895">
        <f t="shared" si="244"/>
        <v>128.27000000000001</v>
      </c>
      <c r="Q3895" s="11" t="s">
        <v>8315</v>
      </c>
      <c r="R3895" t="s">
        <v>8316</v>
      </c>
      <c r="S3895" s="15">
        <f t="shared" si="245"/>
        <v>41779.657870370371</v>
      </c>
      <c r="T3895" s="15">
        <f t="shared" si="246"/>
        <v>41821.25</v>
      </c>
    </row>
    <row r="3896" spans="1:20" ht="48" hidden="1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3"/>
        <v>3</v>
      </c>
      <c r="P3896">
        <f t="shared" si="244"/>
        <v>47.27</v>
      </c>
      <c r="Q3896" s="11" t="s">
        <v>8315</v>
      </c>
      <c r="R3896" t="s">
        <v>8316</v>
      </c>
      <c r="S3896" s="15">
        <f t="shared" si="245"/>
        <v>42679.958472222221</v>
      </c>
      <c r="T3896" s="15">
        <f t="shared" si="246"/>
        <v>42710.207638888889</v>
      </c>
    </row>
    <row r="3897" spans="1:20" ht="48" hidden="1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3"/>
        <v>5</v>
      </c>
      <c r="P3897">
        <f t="shared" si="244"/>
        <v>50</v>
      </c>
      <c r="Q3897" s="11" t="s">
        <v>8315</v>
      </c>
      <c r="R3897" t="s">
        <v>8316</v>
      </c>
      <c r="S3897" s="15">
        <f t="shared" si="245"/>
        <v>42032.250208333338</v>
      </c>
      <c r="T3897" s="15">
        <f t="shared" si="246"/>
        <v>42063.250208333338</v>
      </c>
    </row>
    <row r="3898" spans="1:20" ht="48" hidden="1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3"/>
        <v>11</v>
      </c>
      <c r="P3898">
        <f t="shared" si="244"/>
        <v>42.5</v>
      </c>
      <c r="Q3898" s="11" t="s">
        <v>8315</v>
      </c>
      <c r="R3898" t="s">
        <v>8316</v>
      </c>
      <c r="S3898" s="15">
        <f t="shared" si="245"/>
        <v>41793.191875000004</v>
      </c>
      <c r="T3898" s="15">
        <f t="shared" si="246"/>
        <v>41807.191875000004</v>
      </c>
    </row>
    <row r="3899" spans="1:20" ht="48" hidden="1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3"/>
        <v>18</v>
      </c>
      <c r="P3899">
        <f t="shared" si="244"/>
        <v>44</v>
      </c>
      <c r="Q3899" s="11" t="s">
        <v>8315</v>
      </c>
      <c r="R3899" t="s">
        <v>8316</v>
      </c>
      <c r="S3899" s="15">
        <f t="shared" si="245"/>
        <v>41982.87364583333</v>
      </c>
      <c r="T3899" s="15">
        <f t="shared" si="246"/>
        <v>42012.87364583333</v>
      </c>
    </row>
    <row r="3900" spans="1:20" ht="64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3"/>
        <v>33</v>
      </c>
      <c r="P3900">
        <f t="shared" si="244"/>
        <v>50.88</v>
      </c>
      <c r="Q3900" s="11" t="s">
        <v>8315</v>
      </c>
      <c r="R3900" t="s">
        <v>8316</v>
      </c>
      <c r="S3900" s="15">
        <f t="shared" si="245"/>
        <v>42193.482291666667</v>
      </c>
      <c r="T3900" s="15">
        <f t="shared" si="246"/>
        <v>42233.666666666672</v>
      </c>
    </row>
    <row r="3901" spans="1:20" ht="48" hidden="1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3"/>
        <v>1</v>
      </c>
      <c r="P3901">
        <f t="shared" si="244"/>
        <v>62.5</v>
      </c>
      <c r="Q3901" s="11" t="s">
        <v>8315</v>
      </c>
      <c r="R3901" t="s">
        <v>8316</v>
      </c>
      <c r="S3901" s="15">
        <f t="shared" si="245"/>
        <v>41843.775011574071</v>
      </c>
      <c r="T3901" s="15">
        <f t="shared" si="246"/>
        <v>41863.775011574071</v>
      </c>
    </row>
    <row r="3902" spans="1:20" ht="32" hidden="1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3"/>
        <v>5</v>
      </c>
      <c r="P3902">
        <f t="shared" si="244"/>
        <v>27</v>
      </c>
      <c r="Q3902" s="11" t="s">
        <v>8315</v>
      </c>
      <c r="R3902" t="s">
        <v>8316</v>
      </c>
      <c r="S3902" s="15">
        <f t="shared" si="245"/>
        <v>42136.092488425929</v>
      </c>
      <c r="T3902" s="15">
        <f t="shared" si="246"/>
        <v>42166.092488425929</v>
      </c>
    </row>
    <row r="3903" spans="1:20" ht="48" hidden="1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3"/>
        <v>1</v>
      </c>
      <c r="P3903">
        <f t="shared" si="244"/>
        <v>25</v>
      </c>
      <c r="Q3903" s="11" t="s">
        <v>8315</v>
      </c>
      <c r="R3903" t="s">
        <v>8316</v>
      </c>
      <c r="S3903" s="15">
        <f t="shared" si="245"/>
        <v>42317.826377314821</v>
      </c>
      <c r="T3903" s="15">
        <f t="shared" si="246"/>
        <v>42357.826377314821</v>
      </c>
    </row>
    <row r="3904" spans="1:20" ht="48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3"/>
        <v>49</v>
      </c>
      <c r="P3904">
        <f t="shared" si="244"/>
        <v>47.26</v>
      </c>
      <c r="Q3904" s="11" t="s">
        <v>8315</v>
      </c>
      <c r="R3904" t="s">
        <v>8316</v>
      </c>
      <c r="S3904" s="15">
        <f t="shared" si="245"/>
        <v>42663.468078703707</v>
      </c>
      <c r="T3904" s="15">
        <f t="shared" si="246"/>
        <v>42688.509745370371</v>
      </c>
    </row>
    <row r="3905" spans="1:20" ht="48" hidden="1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3"/>
        <v>0</v>
      </c>
      <c r="P3905">
        <f t="shared" si="244"/>
        <v>0</v>
      </c>
      <c r="Q3905" s="11" t="s">
        <v>8315</v>
      </c>
      <c r="R3905" t="s">
        <v>8316</v>
      </c>
      <c r="S3905" s="15">
        <f t="shared" si="245"/>
        <v>42186.01116898148</v>
      </c>
      <c r="T3905" s="15">
        <f t="shared" si="246"/>
        <v>42230.818055555559</v>
      </c>
    </row>
    <row r="3906" spans="1:20" ht="16" hidden="1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8">ROUND(E3906/D3906*100,0)</f>
        <v>0</v>
      </c>
      <c r="P3906">
        <f t="shared" si="244"/>
        <v>1.5</v>
      </c>
      <c r="Q3906" s="11" t="s">
        <v>8315</v>
      </c>
      <c r="R3906" t="s">
        <v>8316</v>
      </c>
      <c r="S3906" s="15">
        <f t="shared" si="245"/>
        <v>42095.229166666672</v>
      </c>
      <c r="T3906" s="15">
        <f t="shared" si="246"/>
        <v>42109.211111111115</v>
      </c>
    </row>
    <row r="3907" spans="1:20" ht="48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8"/>
        <v>12</v>
      </c>
      <c r="P3907">
        <f t="shared" ref="P3907:P3970" si="249">IFERROR(ROUND(E3907/L3907,2),0)</f>
        <v>24.71</v>
      </c>
      <c r="Q3907" s="11" t="s">
        <v>8315</v>
      </c>
      <c r="R3907" t="s">
        <v>8316</v>
      </c>
      <c r="S3907" s="15">
        <f t="shared" ref="S3907:S3970" si="250">(((J3907/60)/60)/24)+DATE(1970,1,1)</f>
        <v>42124.623877314814</v>
      </c>
      <c r="T3907" s="15">
        <f t="shared" ref="T3907:T3970" si="251">(((I3907/60)/60)/24)+DATE(1970,1,1)</f>
        <v>42166.958333333328</v>
      </c>
    </row>
    <row r="3908" spans="1:20" ht="48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8"/>
        <v>67</v>
      </c>
      <c r="P3908">
        <f t="shared" si="249"/>
        <v>63.13</v>
      </c>
      <c r="Q3908" s="11" t="s">
        <v>8315</v>
      </c>
      <c r="R3908" t="s">
        <v>8316</v>
      </c>
      <c r="S3908" s="15">
        <f t="shared" si="250"/>
        <v>42143.917743055557</v>
      </c>
      <c r="T3908" s="15">
        <f t="shared" si="251"/>
        <v>42181.559027777781</v>
      </c>
    </row>
    <row r="3909" spans="1:20" ht="32" hidden="1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8"/>
        <v>15</v>
      </c>
      <c r="P3909">
        <f t="shared" si="249"/>
        <v>38.25</v>
      </c>
      <c r="Q3909" s="11" t="s">
        <v>8315</v>
      </c>
      <c r="R3909" t="s">
        <v>8316</v>
      </c>
      <c r="S3909" s="15">
        <f t="shared" si="250"/>
        <v>41906.819513888891</v>
      </c>
      <c r="T3909" s="15">
        <f t="shared" si="251"/>
        <v>41938.838888888888</v>
      </c>
    </row>
    <row r="3910" spans="1:20" ht="48" hidden="1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8"/>
        <v>9</v>
      </c>
      <c r="P3910">
        <f t="shared" si="249"/>
        <v>16.25</v>
      </c>
      <c r="Q3910" s="11" t="s">
        <v>8315</v>
      </c>
      <c r="R3910" t="s">
        <v>8316</v>
      </c>
      <c r="S3910" s="15">
        <f t="shared" si="250"/>
        <v>41834.135370370372</v>
      </c>
      <c r="T3910" s="15">
        <f t="shared" si="251"/>
        <v>41849.135370370372</v>
      </c>
    </row>
    <row r="3911" spans="1:20" ht="48" hidden="1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8"/>
        <v>0</v>
      </c>
      <c r="P3911">
        <f t="shared" si="249"/>
        <v>33.75</v>
      </c>
      <c r="Q3911" s="11" t="s">
        <v>8315</v>
      </c>
      <c r="R3911" t="s">
        <v>8316</v>
      </c>
      <c r="S3911" s="15">
        <f t="shared" si="250"/>
        <v>41863.359282407408</v>
      </c>
      <c r="T3911" s="15">
        <f t="shared" si="251"/>
        <v>41893.359282407408</v>
      </c>
    </row>
    <row r="3912" spans="1:20" ht="48" hidden="1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8"/>
        <v>3</v>
      </c>
      <c r="P3912">
        <f t="shared" si="249"/>
        <v>61.67</v>
      </c>
      <c r="Q3912" s="11" t="s">
        <v>8315</v>
      </c>
      <c r="R3912" t="s">
        <v>8316</v>
      </c>
      <c r="S3912" s="15">
        <f t="shared" si="250"/>
        <v>42224.756909722222</v>
      </c>
      <c r="T3912" s="15">
        <f t="shared" si="251"/>
        <v>42254.756909722222</v>
      </c>
    </row>
    <row r="3913" spans="1:20" ht="48" hidden="1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8"/>
        <v>37</v>
      </c>
      <c r="P3913">
        <f t="shared" si="249"/>
        <v>83.14</v>
      </c>
      <c r="Q3913" s="11" t="s">
        <v>8315</v>
      </c>
      <c r="R3913" t="s">
        <v>8316</v>
      </c>
      <c r="S3913" s="15">
        <f t="shared" si="250"/>
        <v>41939.8122337963</v>
      </c>
      <c r="T3913" s="15">
        <f t="shared" si="251"/>
        <v>41969.853900462964</v>
      </c>
    </row>
    <row r="3914" spans="1:20" ht="48" hidden="1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8"/>
        <v>0</v>
      </c>
      <c r="P3914">
        <f t="shared" si="249"/>
        <v>1</v>
      </c>
      <c r="Q3914" s="11" t="s">
        <v>8315</v>
      </c>
      <c r="R3914" t="s">
        <v>8316</v>
      </c>
      <c r="S3914" s="15">
        <f t="shared" si="250"/>
        <v>42059.270023148143</v>
      </c>
      <c r="T3914" s="15">
        <f t="shared" si="251"/>
        <v>42119.190972222219</v>
      </c>
    </row>
    <row r="3915" spans="1:20" ht="48" hidden="1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8"/>
        <v>10</v>
      </c>
      <c r="P3915">
        <f t="shared" si="249"/>
        <v>142.86000000000001</v>
      </c>
      <c r="Q3915" s="11" t="s">
        <v>8315</v>
      </c>
      <c r="R3915" t="s">
        <v>8316</v>
      </c>
      <c r="S3915" s="15">
        <f t="shared" si="250"/>
        <v>42308.211215277777</v>
      </c>
      <c r="T3915" s="15">
        <f t="shared" si="251"/>
        <v>42338.252881944441</v>
      </c>
    </row>
    <row r="3916" spans="1:20" ht="48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8"/>
        <v>36</v>
      </c>
      <c r="P3916">
        <f t="shared" si="249"/>
        <v>33.67</v>
      </c>
      <c r="Q3916" s="11" t="s">
        <v>8315</v>
      </c>
      <c r="R3916" t="s">
        <v>8316</v>
      </c>
      <c r="S3916" s="15">
        <f t="shared" si="250"/>
        <v>42114.818935185183</v>
      </c>
      <c r="T3916" s="15">
        <f t="shared" si="251"/>
        <v>42134.957638888889</v>
      </c>
    </row>
    <row r="3917" spans="1:20" ht="48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8"/>
        <v>0</v>
      </c>
      <c r="P3917">
        <f t="shared" si="249"/>
        <v>5</v>
      </c>
      <c r="Q3917" s="11" t="s">
        <v>8315</v>
      </c>
      <c r="R3917" t="s">
        <v>8316</v>
      </c>
      <c r="S3917" s="15">
        <f t="shared" si="250"/>
        <v>42492.98505787037</v>
      </c>
      <c r="T3917" s="15">
        <f t="shared" si="251"/>
        <v>42522.98505787037</v>
      </c>
    </row>
    <row r="3918" spans="1:20" ht="48" hidden="1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8"/>
        <v>0</v>
      </c>
      <c r="P3918">
        <f t="shared" si="249"/>
        <v>0</v>
      </c>
      <c r="Q3918" s="11" t="s">
        <v>8315</v>
      </c>
      <c r="R3918" t="s">
        <v>8316</v>
      </c>
      <c r="S3918" s="15">
        <f t="shared" si="250"/>
        <v>42494.471666666665</v>
      </c>
      <c r="T3918" s="15">
        <f t="shared" si="251"/>
        <v>42524.471666666665</v>
      </c>
    </row>
    <row r="3919" spans="1:20" ht="48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8"/>
        <v>0</v>
      </c>
      <c r="P3919">
        <f t="shared" si="249"/>
        <v>10</v>
      </c>
      <c r="Q3919" s="11" t="s">
        <v>8315</v>
      </c>
      <c r="R3919" t="s">
        <v>8316</v>
      </c>
      <c r="S3919" s="15">
        <f t="shared" si="250"/>
        <v>41863.527326388888</v>
      </c>
      <c r="T3919" s="15">
        <f t="shared" si="251"/>
        <v>41893.527326388888</v>
      </c>
    </row>
    <row r="3920" spans="1:20" ht="48" hidden="1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8"/>
        <v>0</v>
      </c>
      <c r="P3920">
        <f t="shared" si="249"/>
        <v>40</v>
      </c>
      <c r="Q3920" s="11" t="s">
        <v>8315</v>
      </c>
      <c r="R3920" t="s">
        <v>8316</v>
      </c>
      <c r="S3920" s="15">
        <f t="shared" si="250"/>
        <v>41843.664618055554</v>
      </c>
      <c r="T3920" s="15">
        <f t="shared" si="251"/>
        <v>41855.666666666664</v>
      </c>
    </row>
    <row r="3921" spans="1:20" ht="48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8"/>
        <v>2</v>
      </c>
      <c r="P3921">
        <f t="shared" si="249"/>
        <v>30</v>
      </c>
      <c r="Q3921" s="11" t="s">
        <v>8315</v>
      </c>
      <c r="R3921" t="s">
        <v>8316</v>
      </c>
      <c r="S3921" s="15">
        <f t="shared" si="250"/>
        <v>42358.684872685189</v>
      </c>
      <c r="T3921" s="15">
        <f t="shared" si="251"/>
        <v>42387</v>
      </c>
    </row>
    <row r="3922" spans="1:20" ht="48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8"/>
        <v>5</v>
      </c>
      <c r="P3922">
        <f t="shared" si="249"/>
        <v>45</v>
      </c>
      <c r="Q3922" s="11" t="s">
        <v>8315</v>
      </c>
      <c r="R3922" t="s">
        <v>8316</v>
      </c>
      <c r="S3922" s="15">
        <f t="shared" si="250"/>
        <v>42657.38726851852</v>
      </c>
      <c r="T3922" s="15">
        <f t="shared" si="251"/>
        <v>42687.428935185191</v>
      </c>
    </row>
    <row r="3923" spans="1:20" ht="48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8"/>
        <v>0</v>
      </c>
      <c r="P3923">
        <f t="shared" si="249"/>
        <v>0</v>
      </c>
      <c r="Q3923" s="11" t="s">
        <v>8315</v>
      </c>
      <c r="R3923" t="s">
        <v>8316</v>
      </c>
      <c r="S3923" s="15">
        <f t="shared" si="250"/>
        <v>41926.542303240742</v>
      </c>
      <c r="T3923" s="15">
        <f t="shared" si="251"/>
        <v>41938.75</v>
      </c>
    </row>
    <row r="3924" spans="1:20" ht="48" hidden="1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8"/>
        <v>8</v>
      </c>
      <c r="P3924">
        <f t="shared" si="249"/>
        <v>10.17</v>
      </c>
      <c r="Q3924" s="11" t="s">
        <v>8315</v>
      </c>
      <c r="R3924" t="s">
        <v>8316</v>
      </c>
      <c r="S3924" s="15">
        <f t="shared" si="250"/>
        <v>42020.768634259264</v>
      </c>
      <c r="T3924" s="15">
        <f t="shared" si="251"/>
        <v>42065.958333333328</v>
      </c>
    </row>
    <row r="3925" spans="1:20" ht="48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8"/>
        <v>12</v>
      </c>
      <c r="P3925">
        <f t="shared" si="249"/>
        <v>81.41</v>
      </c>
      <c r="Q3925" s="11" t="s">
        <v>8315</v>
      </c>
      <c r="R3925" t="s">
        <v>8316</v>
      </c>
      <c r="S3925" s="15">
        <f t="shared" si="250"/>
        <v>42075.979988425926</v>
      </c>
      <c r="T3925" s="15">
        <f t="shared" si="251"/>
        <v>42103.979988425926</v>
      </c>
    </row>
    <row r="3926" spans="1:20" ht="48" hidden="1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8"/>
        <v>15</v>
      </c>
      <c r="P3926">
        <f t="shared" si="249"/>
        <v>57.25</v>
      </c>
      <c r="Q3926" s="11" t="s">
        <v>8315</v>
      </c>
      <c r="R3926" t="s">
        <v>8316</v>
      </c>
      <c r="S3926" s="15">
        <f t="shared" si="250"/>
        <v>41786.959745370368</v>
      </c>
      <c r="T3926" s="15">
        <f t="shared" si="251"/>
        <v>41816.959745370368</v>
      </c>
    </row>
    <row r="3927" spans="1:20" ht="48" hidden="1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8"/>
        <v>10</v>
      </c>
      <c r="P3927">
        <f t="shared" si="249"/>
        <v>5</v>
      </c>
      <c r="Q3927" s="11" t="s">
        <v>8315</v>
      </c>
      <c r="R3927" t="s">
        <v>8316</v>
      </c>
      <c r="S3927" s="15">
        <f t="shared" si="250"/>
        <v>41820.870821759258</v>
      </c>
      <c r="T3927" s="15">
        <f t="shared" si="251"/>
        <v>41850.870821759258</v>
      </c>
    </row>
    <row r="3928" spans="1:20" ht="32" hidden="1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8"/>
        <v>0</v>
      </c>
      <c r="P3928">
        <f t="shared" si="249"/>
        <v>15</v>
      </c>
      <c r="Q3928" s="11" t="s">
        <v>8315</v>
      </c>
      <c r="R3928" t="s">
        <v>8316</v>
      </c>
      <c r="S3928" s="15">
        <f t="shared" si="250"/>
        <v>41970.085046296299</v>
      </c>
      <c r="T3928" s="15">
        <f t="shared" si="251"/>
        <v>42000.085046296299</v>
      </c>
    </row>
    <row r="3929" spans="1:20" ht="48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8"/>
        <v>1</v>
      </c>
      <c r="P3929">
        <f t="shared" si="249"/>
        <v>12.5</v>
      </c>
      <c r="Q3929" s="11" t="s">
        <v>8315</v>
      </c>
      <c r="R3929" t="s">
        <v>8316</v>
      </c>
      <c r="S3929" s="15">
        <f t="shared" si="250"/>
        <v>41830.267407407409</v>
      </c>
      <c r="T3929" s="15">
        <f t="shared" si="251"/>
        <v>41860.267407407409</v>
      </c>
    </row>
    <row r="3930" spans="1:20" ht="48" hidden="1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8"/>
        <v>13</v>
      </c>
      <c r="P3930">
        <f t="shared" si="249"/>
        <v>93</v>
      </c>
      <c r="Q3930" s="11" t="s">
        <v>8315</v>
      </c>
      <c r="R3930" t="s">
        <v>8316</v>
      </c>
      <c r="S3930" s="15">
        <f t="shared" si="250"/>
        <v>42265.683182870373</v>
      </c>
      <c r="T3930" s="15">
        <f t="shared" si="251"/>
        <v>42293.207638888889</v>
      </c>
    </row>
    <row r="3931" spans="1:20" ht="48" hidden="1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8"/>
        <v>2</v>
      </c>
      <c r="P3931">
        <f t="shared" si="249"/>
        <v>32.36</v>
      </c>
      <c r="Q3931" s="11" t="s">
        <v>8315</v>
      </c>
      <c r="R3931" t="s">
        <v>8316</v>
      </c>
      <c r="S3931" s="15">
        <f t="shared" si="250"/>
        <v>42601.827141203699</v>
      </c>
      <c r="T3931" s="15">
        <f t="shared" si="251"/>
        <v>42631.827141203699</v>
      </c>
    </row>
    <row r="3932" spans="1:20" ht="48" hidden="1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8"/>
        <v>0</v>
      </c>
      <c r="P3932">
        <f t="shared" si="249"/>
        <v>0</v>
      </c>
      <c r="Q3932" s="11" t="s">
        <v>8315</v>
      </c>
      <c r="R3932" t="s">
        <v>8316</v>
      </c>
      <c r="S3932" s="15">
        <f t="shared" si="250"/>
        <v>42433.338749999995</v>
      </c>
      <c r="T3932" s="15">
        <f t="shared" si="251"/>
        <v>42461.25</v>
      </c>
    </row>
    <row r="3933" spans="1:20" ht="48" hidden="1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8"/>
        <v>0</v>
      </c>
      <c r="P3933">
        <f t="shared" si="249"/>
        <v>0</v>
      </c>
      <c r="Q3933" s="11" t="s">
        <v>8315</v>
      </c>
      <c r="R3933" t="s">
        <v>8316</v>
      </c>
      <c r="S3933" s="15">
        <f t="shared" si="250"/>
        <v>42228.151701388888</v>
      </c>
      <c r="T3933" s="15">
        <f t="shared" si="251"/>
        <v>42253.151701388888</v>
      </c>
    </row>
    <row r="3934" spans="1:20" ht="48" hidden="1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8"/>
        <v>0</v>
      </c>
      <c r="P3934">
        <f t="shared" si="249"/>
        <v>1</v>
      </c>
      <c r="Q3934" s="11" t="s">
        <v>8315</v>
      </c>
      <c r="R3934" t="s">
        <v>8316</v>
      </c>
      <c r="S3934" s="15">
        <f t="shared" si="250"/>
        <v>42415.168564814812</v>
      </c>
      <c r="T3934" s="15">
        <f t="shared" si="251"/>
        <v>42445.126898148148</v>
      </c>
    </row>
    <row r="3935" spans="1:20" ht="48" hidden="1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8"/>
        <v>16</v>
      </c>
      <c r="P3935">
        <f t="shared" si="249"/>
        <v>91.83</v>
      </c>
      <c r="Q3935" s="11" t="s">
        <v>8315</v>
      </c>
      <c r="R3935" t="s">
        <v>8316</v>
      </c>
      <c r="S3935" s="15">
        <f t="shared" si="250"/>
        <v>42538.968310185184</v>
      </c>
      <c r="T3935" s="15">
        <f t="shared" si="251"/>
        <v>42568.029861111107</v>
      </c>
    </row>
    <row r="3936" spans="1:20" ht="48" hidden="1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8"/>
        <v>11</v>
      </c>
      <c r="P3936">
        <f t="shared" si="249"/>
        <v>45.83</v>
      </c>
      <c r="Q3936" s="11" t="s">
        <v>8315</v>
      </c>
      <c r="R3936" t="s">
        <v>8316</v>
      </c>
      <c r="S3936" s="15">
        <f t="shared" si="250"/>
        <v>42233.671747685185</v>
      </c>
      <c r="T3936" s="15">
        <f t="shared" si="251"/>
        <v>42278.541666666672</v>
      </c>
    </row>
    <row r="3937" spans="1:20" ht="64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8"/>
        <v>44</v>
      </c>
      <c r="P3937">
        <f t="shared" si="249"/>
        <v>57.17</v>
      </c>
      <c r="Q3937" s="11" t="s">
        <v>8315</v>
      </c>
      <c r="R3937" t="s">
        <v>8316</v>
      </c>
      <c r="S3937" s="15">
        <f t="shared" si="250"/>
        <v>42221.656782407401</v>
      </c>
      <c r="T3937" s="15">
        <f t="shared" si="251"/>
        <v>42281.656782407401</v>
      </c>
    </row>
    <row r="3938" spans="1:20" ht="48" hidden="1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8"/>
        <v>0</v>
      </c>
      <c r="P3938">
        <f t="shared" si="249"/>
        <v>0</v>
      </c>
      <c r="Q3938" s="11" t="s">
        <v>8315</v>
      </c>
      <c r="R3938" t="s">
        <v>8316</v>
      </c>
      <c r="S3938" s="15">
        <f t="shared" si="250"/>
        <v>42675.262962962966</v>
      </c>
      <c r="T3938" s="15">
        <f t="shared" si="251"/>
        <v>42705.304629629631</v>
      </c>
    </row>
    <row r="3939" spans="1:20" ht="48" hidden="1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8"/>
        <v>86</v>
      </c>
      <c r="P3939">
        <f t="shared" si="249"/>
        <v>248.5</v>
      </c>
      <c r="Q3939" s="11" t="s">
        <v>8315</v>
      </c>
      <c r="R3939" t="s">
        <v>8316</v>
      </c>
      <c r="S3939" s="15">
        <f t="shared" si="250"/>
        <v>42534.631481481483</v>
      </c>
      <c r="T3939" s="15">
        <f t="shared" si="251"/>
        <v>42562.631481481483</v>
      </c>
    </row>
    <row r="3940" spans="1:20" ht="48" hidden="1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8"/>
        <v>12</v>
      </c>
      <c r="P3940">
        <f t="shared" si="249"/>
        <v>79.400000000000006</v>
      </c>
      <c r="Q3940" s="11" t="s">
        <v>8315</v>
      </c>
      <c r="R3940" t="s">
        <v>8316</v>
      </c>
      <c r="S3940" s="15">
        <f t="shared" si="250"/>
        <v>42151.905717592599</v>
      </c>
      <c r="T3940" s="15">
        <f t="shared" si="251"/>
        <v>42182.905717592599</v>
      </c>
    </row>
    <row r="3941" spans="1:20" ht="48" hidden="1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8"/>
        <v>0</v>
      </c>
      <c r="P3941">
        <f t="shared" si="249"/>
        <v>5</v>
      </c>
      <c r="Q3941" s="11" t="s">
        <v>8315</v>
      </c>
      <c r="R3941" t="s">
        <v>8316</v>
      </c>
      <c r="S3941" s="15">
        <f t="shared" si="250"/>
        <v>41915.400219907409</v>
      </c>
      <c r="T3941" s="15">
        <f t="shared" si="251"/>
        <v>41919.1875</v>
      </c>
    </row>
    <row r="3942" spans="1:20" ht="48" hidden="1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8"/>
        <v>0</v>
      </c>
      <c r="P3942">
        <f t="shared" si="249"/>
        <v>5.5</v>
      </c>
      <c r="Q3942" s="11" t="s">
        <v>8315</v>
      </c>
      <c r="R3942" t="s">
        <v>8316</v>
      </c>
      <c r="S3942" s="15">
        <f t="shared" si="250"/>
        <v>41961.492488425924</v>
      </c>
      <c r="T3942" s="15">
        <f t="shared" si="251"/>
        <v>42006.492488425924</v>
      </c>
    </row>
    <row r="3943" spans="1:20" ht="48" hidden="1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8"/>
        <v>1</v>
      </c>
      <c r="P3943">
        <f t="shared" si="249"/>
        <v>25</v>
      </c>
      <c r="Q3943" s="11" t="s">
        <v>8315</v>
      </c>
      <c r="R3943" t="s">
        <v>8316</v>
      </c>
      <c r="S3943" s="15">
        <f t="shared" si="250"/>
        <v>41940.587233796294</v>
      </c>
      <c r="T3943" s="15">
        <f t="shared" si="251"/>
        <v>41968.041666666672</v>
      </c>
    </row>
    <row r="3944" spans="1:20" ht="48" hidden="1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8"/>
        <v>0</v>
      </c>
      <c r="P3944">
        <f t="shared" si="249"/>
        <v>0</v>
      </c>
      <c r="Q3944" s="11" t="s">
        <v>8315</v>
      </c>
      <c r="R3944" t="s">
        <v>8316</v>
      </c>
      <c r="S3944" s="15">
        <f t="shared" si="250"/>
        <v>42111.904097222221</v>
      </c>
      <c r="T3944" s="15">
        <f t="shared" si="251"/>
        <v>42171.904097222221</v>
      </c>
    </row>
    <row r="3945" spans="1:20" ht="48" hidden="1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8"/>
        <v>36</v>
      </c>
      <c r="P3945">
        <f t="shared" si="249"/>
        <v>137.08000000000001</v>
      </c>
      <c r="Q3945" s="11" t="s">
        <v>8315</v>
      </c>
      <c r="R3945" t="s">
        <v>8316</v>
      </c>
      <c r="S3945" s="15">
        <f t="shared" si="250"/>
        <v>42279.778564814813</v>
      </c>
      <c r="T3945" s="15">
        <f t="shared" si="251"/>
        <v>42310.701388888891</v>
      </c>
    </row>
    <row r="3946" spans="1:20" ht="48" hidden="1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8"/>
        <v>0</v>
      </c>
      <c r="P3946">
        <f t="shared" si="249"/>
        <v>0</v>
      </c>
      <c r="Q3946" s="11" t="s">
        <v>8315</v>
      </c>
      <c r="R3946" t="s">
        <v>8316</v>
      </c>
      <c r="S3946" s="15">
        <f t="shared" si="250"/>
        <v>42213.662905092591</v>
      </c>
      <c r="T3946" s="15">
        <f t="shared" si="251"/>
        <v>42243.662905092591</v>
      </c>
    </row>
    <row r="3947" spans="1:20" ht="48" hidden="1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8"/>
        <v>0</v>
      </c>
      <c r="P3947">
        <f t="shared" si="249"/>
        <v>5</v>
      </c>
      <c r="Q3947" s="11" t="s">
        <v>8315</v>
      </c>
      <c r="R3947" t="s">
        <v>8316</v>
      </c>
      <c r="S3947" s="15">
        <f t="shared" si="250"/>
        <v>42109.801712962959</v>
      </c>
      <c r="T3947" s="15">
        <f t="shared" si="251"/>
        <v>42139.801712962959</v>
      </c>
    </row>
    <row r="3948" spans="1:20" ht="32" hidden="1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8"/>
        <v>3</v>
      </c>
      <c r="P3948">
        <f t="shared" si="249"/>
        <v>39</v>
      </c>
      <c r="Q3948" s="11" t="s">
        <v>8315</v>
      </c>
      <c r="R3948" t="s">
        <v>8316</v>
      </c>
      <c r="S3948" s="15">
        <f t="shared" si="250"/>
        <v>42031.833587962959</v>
      </c>
      <c r="T3948" s="15">
        <f t="shared" si="251"/>
        <v>42063.333333333328</v>
      </c>
    </row>
    <row r="3949" spans="1:20" ht="48" hidden="1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8"/>
        <v>3</v>
      </c>
      <c r="P3949">
        <f t="shared" si="249"/>
        <v>50.5</v>
      </c>
      <c r="Q3949" s="11" t="s">
        <v>8315</v>
      </c>
      <c r="R3949" t="s">
        <v>8316</v>
      </c>
      <c r="S3949" s="15">
        <f t="shared" si="250"/>
        <v>42615.142870370371</v>
      </c>
      <c r="T3949" s="15">
        <f t="shared" si="251"/>
        <v>42645.142870370371</v>
      </c>
    </row>
    <row r="3950" spans="1:20" ht="48" hidden="1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8"/>
        <v>0</v>
      </c>
      <c r="P3950">
        <f t="shared" si="249"/>
        <v>0</v>
      </c>
      <c r="Q3950" s="11" t="s">
        <v>8315</v>
      </c>
      <c r="R3950" t="s">
        <v>8316</v>
      </c>
      <c r="S3950" s="15">
        <f t="shared" si="250"/>
        <v>41829.325497685182</v>
      </c>
      <c r="T3950" s="15">
        <f t="shared" si="251"/>
        <v>41889.325497685182</v>
      </c>
    </row>
    <row r="3951" spans="1:20" ht="48" hidden="1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8"/>
        <v>16</v>
      </c>
      <c r="P3951">
        <f t="shared" si="249"/>
        <v>49.28</v>
      </c>
      <c r="Q3951" s="11" t="s">
        <v>8315</v>
      </c>
      <c r="R3951" t="s">
        <v>8316</v>
      </c>
      <c r="S3951" s="15">
        <f t="shared" si="250"/>
        <v>42016.120613425926</v>
      </c>
      <c r="T3951" s="15">
        <f t="shared" si="251"/>
        <v>42046.120613425926</v>
      </c>
    </row>
    <row r="3952" spans="1:20" ht="48" hidden="1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8"/>
        <v>1</v>
      </c>
      <c r="P3952">
        <f t="shared" si="249"/>
        <v>25</v>
      </c>
      <c r="Q3952" s="11" t="s">
        <v>8315</v>
      </c>
      <c r="R3952" t="s">
        <v>8316</v>
      </c>
      <c r="S3952" s="15">
        <f t="shared" si="250"/>
        <v>42439.702314814815</v>
      </c>
      <c r="T3952" s="15">
        <f t="shared" si="251"/>
        <v>42468.774305555555</v>
      </c>
    </row>
    <row r="3953" spans="1:20" ht="48" hidden="1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8"/>
        <v>0</v>
      </c>
      <c r="P3953">
        <f t="shared" si="249"/>
        <v>1</v>
      </c>
      <c r="Q3953" s="11" t="s">
        <v>8315</v>
      </c>
      <c r="R3953" t="s">
        <v>8316</v>
      </c>
      <c r="S3953" s="15">
        <f t="shared" si="250"/>
        <v>42433.825717592597</v>
      </c>
      <c r="T3953" s="15">
        <f t="shared" si="251"/>
        <v>42493.784050925926</v>
      </c>
    </row>
    <row r="3954" spans="1:20" ht="48" hidden="1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8"/>
        <v>0</v>
      </c>
      <c r="P3954">
        <f t="shared" si="249"/>
        <v>25</v>
      </c>
      <c r="Q3954" s="11" t="s">
        <v>8315</v>
      </c>
      <c r="R3954" t="s">
        <v>8316</v>
      </c>
      <c r="S3954" s="15">
        <f t="shared" si="250"/>
        <v>42243.790393518517</v>
      </c>
      <c r="T3954" s="15">
        <f t="shared" si="251"/>
        <v>42303.790393518517</v>
      </c>
    </row>
    <row r="3955" spans="1:20" ht="48" hidden="1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8"/>
        <v>0</v>
      </c>
      <c r="P3955">
        <f t="shared" si="249"/>
        <v>0</v>
      </c>
      <c r="Q3955" s="11" t="s">
        <v>8315</v>
      </c>
      <c r="R3955" t="s">
        <v>8316</v>
      </c>
      <c r="S3955" s="15">
        <f t="shared" si="250"/>
        <v>42550.048449074078</v>
      </c>
      <c r="T3955" s="15">
        <f t="shared" si="251"/>
        <v>42580.978472222225</v>
      </c>
    </row>
    <row r="3956" spans="1:20" ht="48" hidden="1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8"/>
        <v>0</v>
      </c>
      <c r="P3956">
        <f t="shared" si="249"/>
        <v>0</v>
      </c>
      <c r="Q3956" s="11" t="s">
        <v>8315</v>
      </c>
      <c r="R3956" t="s">
        <v>8316</v>
      </c>
      <c r="S3956" s="15">
        <f t="shared" si="250"/>
        <v>41774.651203703703</v>
      </c>
      <c r="T3956" s="15">
        <f t="shared" si="251"/>
        <v>41834.651203703703</v>
      </c>
    </row>
    <row r="3957" spans="1:20" ht="48" hidden="1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8"/>
        <v>24</v>
      </c>
      <c r="P3957">
        <f t="shared" si="249"/>
        <v>53.13</v>
      </c>
      <c r="Q3957" s="11" t="s">
        <v>8315</v>
      </c>
      <c r="R3957" t="s">
        <v>8316</v>
      </c>
      <c r="S3957" s="15">
        <f t="shared" si="250"/>
        <v>42306.848854166667</v>
      </c>
      <c r="T3957" s="15">
        <f t="shared" si="251"/>
        <v>42336.890520833331</v>
      </c>
    </row>
    <row r="3958" spans="1:20" ht="48" hidden="1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8"/>
        <v>0</v>
      </c>
      <c r="P3958">
        <f t="shared" si="249"/>
        <v>0</v>
      </c>
      <c r="Q3958" s="11" t="s">
        <v>8315</v>
      </c>
      <c r="R3958" t="s">
        <v>8316</v>
      </c>
      <c r="S3958" s="15">
        <f t="shared" si="250"/>
        <v>42457.932025462964</v>
      </c>
      <c r="T3958" s="15">
        <f t="shared" si="251"/>
        <v>42485.013888888891</v>
      </c>
    </row>
    <row r="3959" spans="1:20" ht="48" hidden="1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8"/>
        <v>0</v>
      </c>
      <c r="P3959">
        <f t="shared" si="249"/>
        <v>7</v>
      </c>
      <c r="Q3959" s="11" t="s">
        <v>8315</v>
      </c>
      <c r="R3959" t="s">
        <v>8316</v>
      </c>
      <c r="S3959" s="15">
        <f t="shared" si="250"/>
        <v>42513.976319444439</v>
      </c>
      <c r="T3959" s="15">
        <f t="shared" si="251"/>
        <v>42559.976319444439</v>
      </c>
    </row>
    <row r="3960" spans="1:20" ht="48" hidden="1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8"/>
        <v>32</v>
      </c>
      <c r="P3960">
        <f t="shared" si="249"/>
        <v>40.06</v>
      </c>
      <c r="Q3960" s="11" t="s">
        <v>8315</v>
      </c>
      <c r="R3960" t="s">
        <v>8316</v>
      </c>
      <c r="S3960" s="15">
        <f t="shared" si="250"/>
        <v>41816.950370370374</v>
      </c>
      <c r="T3960" s="15">
        <f t="shared" si="251"/>
        <v>41853.583333333336</v>
      </c>
    </row>
    <row r="3961" spans="1:20" ht="48" hidden="1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8"/>
        <v>24</v>
      </c>
      <c r="P3961">
        <f t="shared" si="249"/>
        <v>24.33</v>
      </c>
      <c r="Q3961" s="11" t="s">
        <v>8315</v>
      </c>
      <c r="R3961" t="s">
        <v>8316</v>
      </c>
      <c r="S3961" s="15">
        <f t="shared" si="250"/>
        <v>41880.788842592592</v>
      </c>
      <c r="T3961" s="15">
        <f t="shared" si="251"/>
        <v>41910.788842592592</v>
      </c>
    </row>
    <row r="3962" spans="1:20" ht="48" hidden="1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8"/>
        <v>2</v>
      </c>
      <c r="P3962">
        <f t="shared" si="249"/>
        <v>11.25</v>
      </c>
      <c r="Q3962" s="11" t="s">
        <v>8315</v>
      </c>
      <c r="R3962" t="s">
        <v>8316</v>
      </c>
      <c r="S3962" s="15">
        <f t="shared" si="250"/>
        <v>42342.845555555556</v>
      </c>
      <c r="T3962" s="15">
        <f t="shared" si="251"/>
        <v>42372.845555555556</v>
      </c>
    </row>
    <row r="3963" spans="1:20" ht="48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8"/>
        <v>0</v>
      </c>
      <c r="P3963">
        <f t="shared" si="249"/>
        <v>10.5</v>
      </c>
      <c r="Q3963" s="11" t="s">
        <v>8315</v>
      </c>
      <c r="R3963" t="s">
        <v>8316</v>
      </c>
      <c r="S3963" s="15">
        <f t="shared" si="250"/>
        <v>41745.891319444447</v>
      </c>
      <c r="T3963" s="15">
        <f t="shared" si="251"/>
        <v>41767.891319444447</v>
      </c>
    </row>
    <row r="3964" spans="1:20" ht="48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8"/>
        <v>3</v>
      </c>
      <c r="P3964">
        <f t="shared" si="249"/>
        <v>15</v>
      </c>
      <c r="Q3964" s="11" t="s">
        <v>8315</v>
      </c>
      <c r="R3964" t="s">
        <v>8316</v>
      </c>
      <c r="S3964" s="15">
        <f t="shared" si="250"/>
        <v>42311.621458333335</v>
      </c>
      <c r="T3964" s="15">
        <f t="shared" si="251"/>
        <v>42336.621458333335</v>
      </c>
    </row>
    <row r="3965" spans="1:20" ht="48" hidden="1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8"/>
        <v>0</v>
      </c>
      <c r="P3965">
        <f t="shared" si="249"/>
        <v>0</v>
      </c>
      <c r="Q3965" s="11" t="s">
        <v>8315</v>
      </c>
      <c r="R3965" t="s">
        <v>8316</v>
      </c>
      <c r="S3965" s="15">
        <f t="shared" si="250"/>
        <v>42296.154131944444</v>
      </c>
      <c r="T3965" s="15">
        <f t="shared" si="251"/>
        <v>42326.195798611108</v>
      </c>
    </row>
    <row r="3966" spans="1:20" ht="48" hidden="1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8"/>
        <v>6</v>
      </c>
      <c r="P3966">
        <f t="shared" si="249"/>
        <v>42</v>
      </c>
      <c r="Q3966" s="11" t="s">
        <v>8315</v>
      </c>
      <c r="R3966" t="s">
        <v>8316</v>
      </c>
      <c r="S3966" s="15">
        <f t="shared" si="250"/>
        <v>42053.722060185188</v>
      </c>
      <c r="T3966" s="15">
        <f t="shared" si="251"/>
        <v>42113.680393518516</v>
      </c>
    </row>
    <row r="3967" spans="1:20" ht="48" hidden="1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8"/>
        <v>14</v>
      </c>
      <c r="P3967">
        <f t="shared" si="249"/>
        <v>71.25</v>
      </c>
      <c r="Q3967" s="11" t="s">
        <v>8315</v>
      </c>
      <c r="R3967" t="s">
        <v>8316</v>
      </c>
      <c r="S3967" s="15">
        <f t="shared" si="250"/>
        <v>42414.235879629632</v>
      </c>
      <c r="T3967" s="15">
        <f t="shared" si="251"/>
        <v>42474.194212962961</v>
      </c>
    </row>
    <row r="3968" spans="1:20" ht="48" hidden="1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8"/>
        <v>1</v>
      </c>
      <c r="P3968">
        <f t="shared" si="249"/>
        <v>22.5</v>
      </c>
      <c r="Q3968" s="11" t="s">
        <v>8315</v>
      </c>
      <c r="R3968" t="s">
        <v>8316</v>
      </c>
      <c r="S3968" s="15">
        <f t="shared" si="250"/>
        <v>41801.711550925924</v>
      </c>
      <c r="T3968" s="15">
        <f t="shared" si="251"/>
        <v>41844.124305555553</v>
      </c>
    </row>
    <row r="3969" spans="1:20" ht="48" hidden="1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8"/>
        <v>24</v>
      </c>
      <c r="P3969">
        <f t="shared" si="249"/>
        <v>41</v>
      </c>
      <c r="Q3969" s="11" t="s">
        <v>8315</v>
      </c>
      <c r="R3969" t="s">
        <v>8316</v>
      </c>
      <c r="S3969" s="15">
        <f t="shared" si="250"/>
        <v>42770.290590277778</v>
      </c>
      <c r="T3969" s="15">
        <f t="shared" si="251"/>
        <v>42800.290590277778</v>
      </c>
    </row>
    <row r="3970" spans="1:20" ht="48" hidden="1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52">ROUND(E3970/D3970*100,0)</f>
        <v>11</v>
      </c>
      <c r="P3970">
        <f t="shared" si="249"/>
        <v>47.91</v>
      </c>
      <c r="Q3970" s="11" t="s">
        <v>8315</v>
      </c>
      <c r="R3970" t="s">
        <v>8316</v>
      </c>
      <c r="S3970" s="15">
        <f t="shared" si="250"/>
        <v>42452.815659722226</v>
      </c>
      <c r="T3970" s="15">
        <f t="shared" si="251"/>
        <v>42512.815659722226</v>
      </c>
    </row>
    <row r="3971" spans="1:20" ht="48" hidden="1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52"/>
        <v>7</v>
      </c>
      <c r="P3971">
        <f t="shared" ref="P3971:P4034" si="253">IFERROR(ROUND(E3971/L3971,2),0)</f>
        <v>35.17</v>
      </c>
      <c r="Q3971" s="11" t="s">
        <v>8315</v>
      </c>
      <c r="R3971" t="s">
        <v>8316</v>
      </c>
      <c r="S3971" s="15">
        <f t="shared" ref="S3971:S4034" si="254">(((J3971/60)/60)/24)+DATE(1970,1,1)</f>
        <v>42601.854699074072</v>
      </c>
      <c r="T3971" s="15">
        <f t="shared" ref="T3971:T4034" si="255">(((I3971/60)/60)/24)+DATE(1970,1,1)</f>
        <v>42611.163194444445</v>
      </c>
    </row>
    <row r="3972" spans="1:20" ht="64" hidden="1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52"/>
        <v>0</v>
      </c>
      <c r="P3972">
        <f t="shared" si="253"/>
        <v>5.5</v>
      </c>
      <c r="Q3972" s="11" t="s">
        <v>8315</v>
      </c>
      <c r="R3972" t="s">
        <v>8316</v>
      </c>
      <c r="S3972" s="15">
        <f t="shared" si="254"/>
        <v>42447.863553240735</v>
      </c>
      <c r="T3972" s="15">
        <f t="shared" si="255"/>
        <v>42477.863553240735</v>
      </c>
    </row>
    <row r="3973" spans="1:20" ht="48" hidden="1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52"/>
        <v>1</v>
      </c>
      <c r="P3973">
        <f t="shared" si="253"/>
        <v>22.67</v>
      </c>
      <c r="Q3973" s="11" t="s">
        <v>8315</v>
      </c>
      <c r="R3973" t="s">
        <v>8316</v>
      </c>
      <c r="S3973" s="15">
        <f t="shared" si="254"/>
        <v>41811.536180555559</v>
      </c>
      <c r="T3973" s="15">
        <f t="shared" si="255"/>
        <v>41841.536180555559</v>
      </c>
    </row>
    <row r="3974" spans="1:20" ht="32" hidden="1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52"/>
        <v>21</v>
      </c>
      <c r="P3974">
        <f t="shared" si="253"/>
        <v>26.38</v>
      </c>
      <c r="Q3974" s="11" t="s">
        <v>8315</v>
      </c>
      <c r="R3974" t="s">
        <v>8316</v>
      </c>
      <c r="S3974" s="15">
        <f t="shared" si="254"/>
        <v>41981.067523148144</v>
      </c>
      <c r="T3974" s="15">
        <f t="shared" si="255"/>
        <v>42041.067523148144</v>
      </c>
    </row>
    <row r="3975" spans="1:20" ht="48" hidden="1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52"/>
        <v>78</v>
      </c>
      <c r="P3975">
        <f t="shared" si="253"/>
        <v>105.54</v>
      </c>
      <c r="Q3975" s="11" t="s">
        <v>8315</v>
      </c>
      <c r="R3975" t="s">
        <v>8316</v>
      </c>
      <c r="S3975" s="15">
        <f t="shared" si="254"/>
        <v>42469.68414351852</v>
      </c>
      <c r="T3975" s="15">
        <f t="shared" si="255"/>
        <v>42499.166666666672</v>
      </c>
    </row>
    <row r="3976" spans="1:20" ht="48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52"/>
        <v>32</v>
      </c>
      <c r="P3976">
        <f t="shared" si="253"/>
        <v>29.09</v>
      </c>
      <c r="Q3976" s="11" t="s">
        <v>8315</v>
      </c>
      <c r="R3976" t="s">
        <v>8316</v>
      </c>
      <c r="S3976" s="15">
        <f t="shared" si="254"/>
        <v>42493.546851851846</v>
      </c>
      <c r="T3976" s="15">
        <f t="shared" si="255"/>
        <v>42523.546851851846</v>
      </c>
    </row>
    <row r="3977" spans="1:20" ht="48" hidden="1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52"/>
        <v>0</v>
      </c>
      <c r="P3977">
        <f t="shared" si="253"/>
        <v>0</v>
      </c>
      <c r="Q3977" s="11" t="s">
        <v>8315</v>
      </c>
      <c r="R3977" t="s">
        <v>8316</v>
      </c>
      <c r="S3977" s="15">
        <f t="shared" si="254"/>
        <v>42534.866875</v>
      </c>
      <c r="T3977" s="15">
        <f t="shared" si="255"/>
        <v>42564.866875</v>
      </c>
    </row>
    <row r="3978" spans="1:20" ht="48" hidden="1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52"/>
        <v>48</v>
      </c>
      <c r="P3978">
        <f t="shared" si="253"/>
        <v>62</v>
      </c>
      <c r="Q3978" s="11" t="s">
        <v>8315</v>
      </c>
      <c r="R3978" t="s">
        <v>8316</v>
      </c>
      <c r="S3978" s="15">
        <f t="shared" si="254"/>
        <v>41830.858344907407</v>
      </c>
      <c r="T3978" s="15">
        <f t="shared" si="255"/>
        <v>41852.291666666664</v>
      </c>
    </row>
    <row r="3979" spans="1:20" ht="48" hidden="1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52"/>
        <v>1</v>
      </c>
      <c r="P3979">
        <f t="shared" si="253"/>
        <v>217.5</v>
      </c>
      <c r="Q3979" s="11" t="s">
        <v>8315</v>
      </c>
      <c r="R3979" t="s">
        <v>8316</v>
      </c>
      <c r="S3979" s="15">
        <f t="shared" si="254"/>
        <v>42543.788564814815</v>
      </c>
      <c r="T3979" s="15">
        <f t="shared" si="255"/>
        <v>42573.788564814815</v>
      </c>
    </row>
    <row r="3980" spans="1:20" ht="48" hidden="1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52"/>
        <v>11</v>
      </c>
      <c r="P3980">
        <f t="shared" si="253"/>
        <v>26.75</v>
      </c>
      <c r="Q3980" s="11" t="s">
        <v>8315</v>
      </c>
      <c r="R3980" t="s">
        <v>8316</v>
      </c>
      <c r="S3980" s="15">
        <f t="shared" si="254"/>
        <v>41975.642974537041</v>
      </c>
      <c r="T3980" s="15">
        <f t="shared" si="255"/>
        <v>42035.642974537041</v>
      </c>
    </row>
    <row r="3981" spans="1:20" ht="48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52"/>
        <v>2</v>
      </c>
      <c r="P3981">
        <f t="shared" si="253"/>
        <v>18.329999999999998</v>
      </c>
      <c r="Q3981" s="11" t="s">
        <v>8315</v>
      </c>
      <c r="R3981" t="s">
        <v>8316</v>
      </c>
      <c r="S3981" s="15">
        <f t="shared" si="254"/>
        <v>42069.903437500005</v>
      </c>
      <c r="T3981" s="15">
        <f t="shared" si="255"/>
        <v>42092.833333333328</v>
      </c>
    </row>
    <row r="3982" spans="1:20" ht="48" hidden="1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52"/>
        <v>18</v>
      </c>
      <c r="P3982">
        <f t="shared" si="253"/>
        <v>64.290000000000006</v>
      </c>
      <c r="Q3982" s="11" t="s">
        <v>8315</v>
      </c>
      <c r="R3982" t="s">
        <v>8316</v>
      </c>
      <c r="S3982" s="15">
        <f t="shared" si="254"/>
        <v>41795.598923611113</v>
      </c>
      <c r="T3982" s="15">
        <f t="shared" si="255"/>
        <v>41825.598923611113</v>
      </c>
    </row>
    <row r="3983" spans="1:20" ht="32" hidden="1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52"/>
        <v>4</v>
      </c>
      <c r="P3983">
        <f t="shared" si="253"/>
        <v>175</v>
      </c>
      <c r="Q3983" s="11" t="s">
        <v>8315</v>
      </c>
      <c r="R3983" t="s">
        <v>8316</v>
      </c>
      <c r="S3983" s="15">
        <f t="shared" si="254"/>
        <v>42508.179965277777</v>
      </c>
      <c r="T3983" s="15">
        <f t="shared" si="255"/>
        <v>42568.179965277777</v>
      </c>
    </row>
    <row r="3984" spans="1:20" ht="64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52"/>
        <v>20</v>
      </c>
      <c r="P3984">
        <f t="shared" si="253"/>
        <v>34</v>
      </c>
      <c r="Q3984" s="11" t="s">
        <v>8315</v>
      </c>
      <c r="R3984" t="s">
        <v>8316</v>
      </c>
      <c r="S3984" s="15">
        <f t="shared" si="254"/>
        <v>42132.809953703705</v>
      </c>
      <c r="T3984" s="15">
        <f t="shared" si="255"/>
        <v>42192.809953703705</v>
      </c>
    </row>
    <row r="3985" spans="1:20" ht="48" hidden="1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52"/>
        <v>35</v>
      </c>
      <c r="P3985">
        <f t="shared" si="253"/>
        <v>84.28</v>
      </c>
      <c r="Q3985" s="11" t="s">
        <v>8315</v>
      </c>
      <c r="R3985" t="s">
        <v>8316</v>
      </c>
      <c r="S3985" s="15">
        <f t="shared" si="254"/>
        <v>41747.86986111111</v>
      </c>
      <c r="T3985" s="15">
        <f t="shared" si="255"/>
        <v>41779.290972222225</v>
      </c>
    </row>
    <row r="3986" spans="1:20" ht="48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52"/>
        <v>6</v>
      </c>
      <c r="P3986">
        <f t="shared" si="253"/>
        <v>9.5</v>
      </c>
      <c r="Q3986" s="11" t="s">
        <v>8315</v>
      </c>
      <c r="R3986" t="s">
        <v>8316</v>
      </c>
      <c r="S3986" s="15">
        <f t="shared" si="254"/>
        <v>41920.963472222218</v>
      </c>
      <c r="T3986" s="15">
        <f t="shared" si="255"/>
        <v>41951</v>
      </c>
    </row>
    <row r="3987" spans="1:20" ht="48" hidden="1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52"/>
        <v>32</v>
      </c>
      <c r="P3987">
        <f t="shared" si="253"/>
        <v>33.74</v>
      </c>
      <c r="Q3987" s="11" t="s">
        <v>8315</v>
      </c>
      <c r="R3987" t="s">
        <v>8316</v>
      </c>
      <c r="S3987" s="15">
        <f t="shared" si="254"/>
        <v>42399.707407407404</v>
      </c>
      <c r="T3987" s="15">
        <f t="shared" si="255"/>
        <v>42420.878472222219</v>
      </c>
    </row>
    <row r="3988" spans="1:20" ht="48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52"/>
        <v>10</v>
      </c>
      <c r="P3988">
        <f t="shared" si="253"/>
        <v>37.54</v>
      </c>
      <c r="Q3988" s="11" t="s">
        <v>8315</v>
      </c>
      <c r="R3988" t="s">
        <v>8316</v>
      </c>
      <c r="S3988" s="15">
        <f t="shared" si="254"/>
        <v>42467.548541666663</v>
      </c>
      <c r="T3988" s="15">
        <f t="shared" si="255"/>
        <v>42496.544444444444</v>
      </c>
    </row>
    <row r="3989" spans="1:20" ht="48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52"/>
        <v>38</v>
      </c>
      <c r="P3989">
        <f t="shared" si="253"/>
        <v>11.62</v>
      </c>
      <c r="Q3989" s="11" t="s">
        <v>8315</v>
      </c>
      <c r="R3989" t="s">
        <v>8316</v>
      </c>
      <c r="S3989" s="15">
        <f t="shared" si="254"/>
        <v>41765.92465277778</v>
      </c>
      <c r="T3989" s="15">
        <f t="shared" si="255"/>
        <v>41775.92465277778</v>
      </c>
    </row>
    <row r="3990" spans="1:20" ht="32" hidden="1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52"/>
        <v>2</v>
      </c>
      <c r="P3990">
        <f t="shared" si="253"/>
        <v>8</v>
      </c>
      <c r="Q3990" s="11" t="s">
        <v>8315</v>
      </c>
      <c r="R3990" t="s">
        <v>8316</v>
      </c>
      <c r="S3990" s="15">
        <f t="shared" si="254"/>
        <v>42230.08116898148</v>
      </c>
      <c r="T3990" s="15">
        <f t="shared" si="255"/>
        <v>42245.08116898148</v>
      </c>
    </row>
    <row r="3991" spans="1:20" ht="48" hidden="1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52"/>
        <v>0</v>
      </c>
      <c r="P3991">
        <f t="shared" si="253"/>
        <v>0</v>
      </c>
      <c r="Q3991" s="11" t="s">
        <v>8315</v>
      </c>
      <c r="R3991" t="s">
        <v>8316</v>
      </c>
      <c r="S3991" s="15">
        <f t="shared" si="254"/>
        <v>42286.749780092592</v>
      </c>
      <c r="T3991" s="15">
        <f t="shared" si="255"/>
        <v>42316.791446759264</v>
      </c>
    </row>
    <row r="3992" spans="1:20" ht="48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52"/>
        <v>4</v>
      </c>
      <c r="P3992">
        <f t="shared" si="253"/>
        <v>23</v>
      </c>
      <c r="Q3992" s="11" t="s">
        <v>8315</v>
      </c>
      <c r="R3992" t="s">
        <v>8316</v>
      </c>
      <c r="S3992" s="15">
        <f t="shared" si="254"/>
        <v>42401.672372685185</v>
      </c>
      <c r="T3992" s="15">
        <f t="shared" si="255"/>
        <v>42431.672372685185</v>
      </c>
    </row>
    <row r="3993" spans="1:20" ht="32" hidden="1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52"/>
        <v>20</v>
      </c>
      <c r="P3993">
        <f t="shared" si="253"/>
        <v>100</v>
      </c>
      <c r="Q3993" s="11" t="s">
        <v>8315</v>
      </c>
      <c r="R3993" t="s">
        <v>8316</v>
      </c>
      <c r="S3993" s="15">
        <f t="shared" si="254"/>
        <v>42125.644467592589</v>
      </c>
      <c r="T3993" s="15">
        <f t="shared" si="255"/>
        <v>42155.644467592589</v>
      </c>
    </row>
    <row r="3994" spans="1:20" ht="48" hidden="1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52"/>
        <v>5</v>
      </c>
      <c r="P3994">
        <f t="shared" si="253"/>
        <v>60.11</v>
      </c>
      <c r="Q3994" s="11" t="s">
        <v>8315</v>
      </c>
      <c r="R3994" t="s">
        <v>8316</v>
      </c>
      <c r="S3994" s="15">
        <f t="shared" si="254"/>
        <v>42289.94049768518</v>
      </c>
      <c r="T3994" s="15">
        <f t="shared" si="255"/>
        <v>42349.982164351852</v>
      </c>
    </row>
    <row r="3995" spans="1:20" ht="48" hidden="1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52"/>
        <v>0</v>
      </c>
      <c r="P3995">
        <f t="shared" si="253"/>
        <v>3</v>
      </c>
      <c r="Q3995" s="11" t="s">
        <v>8315</v>
      </c>
      <c r="R3995" t="s">
        <v>8316</v>
      </c>
      <c r="S3995" s="15">
        <f t="shared" si="254"/>
        <v>42107.864722222221</v>
      </c>
      <c r="T3995" s="15">
        <f t="shared" si="255"/>
        <v>42137.864722222221</v>
      </c>
    </row>
    <row r="3996" spans="1:20" ht="32" hidden="1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52"/>
        <v>0</v>
      </c>
      <c r="P3996">
        <f t="shared" si="253"/>
        <v>5</v>
      </c>
      <c r="Q3996" s="11" t="s">
        <v>8315</v>
      </c>
      <c r="R3996" t="s">
        <v>8316</v>
      </c>
      <c r="S3996" s="15">
        <f t="shared" si="254"/>
        <v>41809.389930555553</v>
      </c>
      <c r="T3996" s="15">
        <f t="shared" si="255"/>
        <v>41839.389930555553</v>
      </c>
    </row>
    <row r="3997" spans="1:20" ht="48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52"/>
        <v>35</v>
      </c>
      <c r="P3997">
        <f t="shared" si="253"/>
        <v>17.5</v>
      </c>
      <c r="Q3997" s="11" t="s">
        <v>8315</v>
      </c>
      <c r="R3997" t="s">
        <v>8316</v>
      </c>
      <c r="S3997" s="15">
        <f t="shared" si="254"/>
        <v>42019.683761574073</v>
      </c>
      <c r="T3997" s="15">
        <f t="shared" si="255"/>
        <v>42049.477083333331</v>
      </c>
    </row>
    <row r="3998" spans="1:20" ht="48" hidden="1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52"/>
        <v>17</v>
      </c>
      <c r="P3998">
        <f t="shared" si="253"/>
        <v>29.24</v>
      </c>
      <c r="Q3998" s="11" t="s">
        <v>8315</v>
      </c>
      <c r="R3998" t="s">
        <v>8316</v>
      </c>
      <c r="S3998" s="15">
        <f t="shared" si="254"/>
        <v>41950.26694444444</v>
      </c>
      <c r="T3998" s="15">
        <f t="shared" si="255"/>
        <v>41963.669444444444</v>
      </c>
    </row>
    <row r="3999" spans="1:20" ht="48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52"/>
        <v>0</v>
      </c>
      <c r="P3999">
        <f t="shared" si="253"/>
        <v>0</v>
      </c>
      <c r="Q3999" s="11" t="s">
        <v>8315</v>
      </c>
      <c r="R3999" t="s">
        <v>8316</v>
      </c>
      <c r="S3999" s="15">
        <f t="shared" si="254"/>
        <v>42069.391446759255</v>
      </c>
      <c r="T3999" s="15">
        <f t="shared" si="255"/>
        <v>42099.349780092598</v>
      </c>
    </row>
    <row r="4000" spans="1:20" ht="48" hidden="1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52"/>
        <v>57</v>
      </c>
      <c r="P4000">
        <f t="shared" si="253"/>
        <v>59.58</v>
      </c>
      <c r="Q4000" s="11" t="s">
        <v>8315</v>
      </c>
      <c r="R4000" t="s">
        <v>8316</v>
      </c>
      <c r="S4000" s="15">
        <f t="shared" si="254"/>
        <v>42061.963263888887</v>
      </c>
      <c r="T4000" s="15">
        <f t="shared" si="255"/>
        <v>42091.921597222223</v>
      </c>
    </row>
    <row r="4001" spans="1:20" ht="48" hidden="1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52"/>
        <v>17</v>
      </c>
      <c r="P4001">
        <f t="shared" si="253"/>
        <v>82.57</v>
      </c>
      <c r="Q4001" s="11" t="s">
        <v>8315</v>
      </c>
      <c r="R4001" t="s">
        <v>8316</v>
      </c>
      <c r="S4001" s="15">
        <f t="shared" si="254"/>
        <v>41842.828680555554</v>
      </c>
      <c r="T4001" s="15">
        <f t="shared" si="255"/>
        <v>41882.827650462961</v>
      </c>
    </row>
    <row r="4002" spans="1:20" ht="16" hidden="1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52"/>
        <v>0</v>
      </c>
      <c r="P4002">
        <f t="shared" si="253"/>
        <v>10</v>
      </c>
      <c r="Q4002" s="11" t="s">
        <v>8315</v>
      </c>
      <c r="R4002" t="s">
        <v>8316</v>
      </c>
      <c r="S4002" s="15">
        <f t="shared" si="254"/>
        <v>42437.64534722222</v>
      </c>
      <c r="T4002" s="15">
        <f t="shared" si="255"/>
        <v>42497.603680555556</v>
      </c>
    </row>
    <row r="4003" spans="1:20" ht="48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2"/>
        <v>38</v>
      </c>
      <c r="P4003">
        <f t="shared" si="253"/>
        <v>32.36</v>
      </c>
      <c r="Q4003" s="11" t="s">
        <v>8315</v>
      </c>
      <c r="R4003" t="s">
        <v>8316</v>
      </c>
      <c r="S4003" s="15">
        <f t="shared" si="254"/>
        <v>42775.964212962965</v>
      </c>
      <c r="T4003" s="15">
        <f t="shared" si="255"/>
        <v>42795.791666666672</v>
      </c>
    </row>
    <row r="4004" spans="1:20" ht="48" hidden="1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2"/>
        <v>2</v>
      </c>
      <c r="P4004">
        <f t="shared" si="253"/>
        <v>5.75</v>
      </c>
      <c r="Q4004" s="11" t="s">
        <v>8315</v>
      </c>
      <c r="R4004" t="s">
        <v>8316</v>
      </c>
      <c r="S4004" s="15">
        <f t="shared" si="254"/>
        <v>41879.043530092589</v>
      </c>
      <c r="T4004" s="15">
        <f t="shared" si="255"/>
        <v>41909.043530092589</v>
      </c>
    </row>
    <row r="4005" spans="1:20" ht="48" hidden="1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2"/>
        <v>10</v>
      </c>
      <c r="P4005">
        <f t="shared" si="253"/>
        <v>100.5</v>
      </c>
      <c r="Q4005" s="11" t="s">
        <v>8315</v>
      </c>
      <c r="R4005" t="s">
        <v>8316</v>
      </c>
      <c r="S4005" s="15">
        <f t="shared" si="254"/>
        <v>42020.587349537032</v>
      </c>
      <c r="T4005" s="15">
        <f t="shared" si="255"/>
        <v>42050.587349537032</v>
      </c>
    </row>
    <row r="4006" spans="1:20" ht="16" hidden="1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2"/>
        <v>0</v>
      </c>
      <c r="P4006">
        <f t="shared" si="253"/>
        <v>1</v>
      </c>
      <c r="Q4006" s="11" t="s">
        <v>8315</v>
      </c>
      <c r="R4006" t="s">
        <v>8316</v>
      </c>
      <c r="S4006" s="15">
        <f t="shared" si="254"/>
        <v>41890.16269675926</v>
      </c>
      <c r="T4006" s="15">
        <f t="shared" si="255"/>
        <v>41920.16269675926</v>
      </c>
    </row>
    <row r="4007" spans="1:20" ht="48" hidden="1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2"/>
        <v>1</v>
      </c>
      <c r="P4007">
        <f t="shared" si="253"/>
        <v>20</v>
      </c>
      <c r="Q4007" s="11" t="s">
        <v>8315</v>
      </c>
      <c r="R4007" t="s">
        <v>8316</v>
      </c>
      <c r="S4007" s="15">
        <f t="shared" si="254"/>
        <v>41872.807696759257</v>
      </c>
      <c r="T4007" s="15">
        <f t="shared" si="255"/>
        <v>41932.807696759257</v>
      </c>
    </row>
    <row r="4008" spans="1:20" ht="48" hidden="1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2"/>
        <v>0</v>
      </c>
      <c r="P4008">
        <f t="shared" si="253"/>
        <v>2</v>
      </c>
      <c r="Q4008" s="11" t="s">
        <v>8315</v>
      </c>
      <c r="R4008" t="s">
        <v>8316</v>
      </c>
      <c r="S4008" s="15">
        <f t="shared" si="254"/>
        <v>42391.772997685184</v>
      </c>
      <c r="T4008" s="15">
        <f t="shared" si="255"/>
        <v>42416.772997685184</v>
      </c>
    </row>
    <row r="4009" spans="1:20" ht="48" hidden="1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2"/>
        <v>0</v>
      </c>
      <c r="P4009">
        <f t="shared" si="253"/>
        <v>5</v>
      </c>
      <c r="Q4009" s="11" t="s">
        <v>8315</v>
      </c>
      <c r="R4009" t="s">
        <v>8316</v>
      </c>
      <c r="S4009" s="15">
        <f t="shared" si="254"/>
        <v>41848.772928240738</v>
      </c>
      <c r="T4009" s="15">
        <f t="shared" si="255"/>
        <v>41877.686111111114</v>
      </c>
    </row>
    <row r="4010" spans="1:20" ht="48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2"/>
        <v>6</v>
      </c>
      <c r="P4010">
        <f t="shared" si="253"/>
        <v>15</v>
      </c>
      <c r="Q4010" s="11" t="s">
        <v>8315</v>
      </c>
      <c r="R4010" t="s">
        <v>8316</v>
      </c>
      <c r="S4010" s="15">
        <f t="shared" si="254"/>
        <v>42177.964201388888</v>
      </c>
      <c r="T4010" s="15">
        <f t="shared" si="255"/>
        <v>42207.964201388888</v>
      </c>
    </row>
    <row r="4011" spans="1:20" ht="48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2"/>
        <v>4</v>
      </c>
      <c r="P4011">
        <f t="shared" si="253"/>
        <v>25</v>
      </c>
      <c r="Q4011" s="11" t="s">
        <v>8315</v>
      </c>
      <c r="R4011" t="s">
        <v>8316</v>
      </c>
      <c r="S4011" s="15">
        <f t="shared" si="254"/>
        <v>41851.700925925928</v>
      </c>
      <c r="T4011" s="15">
        <f t="shared" si="255"/>
        <v>41891.700925925928</v>
      </c>
    </row>
    <row r="4012" spans="1:20" ht="48" hidden="1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2"/>
        <v>24</v>
      </c>
      <c r="P4012">
        <f t="shared" si="253"/>
        <v>45.84</v>
      </c>
      <c r="Q4012" s="11" t="s">
        <v>8315</v>
      </c>
      <c r="R4012" t="s">
        <v>8316</v>
      </c>
      <c r="S4012" s="15">
        <f t="shared" si="254"/>
        <v>41921.770439814813</v>
      </c>
      <c r="T4012" s="15">
        <f t="shared" si="255"/>
        <v>41938.770439814813</v>
      </c>
    </row>
    <row r="4013" spans="1:20" ht="48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2"/>
        <v>8</v>
      </c>
      <c r="P4013">
        <f t="shared" si="253"/>
        <v>4.75</v>
      </c>
      <c r="Q4013" s="11" t="s">
        <v>8315</v>
      </c>
      <c r="R4013" t="s">
        <v>8316</v>
      </c>
      <c r="S4013" s="15">
        <f t="shared" si="254"/>
        <v>42002.54488425926</v>
      </c>
      <c r="T4013" s="15">
        <f t="shared" si="255"/>
        <v>42032.54488425926</v>
      </c>
    </row>
    <row r="4014" spans="1:20" ht="48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2"/>
        <v>0</v>
      </c>
      <c r="P4014">
        <f t="shared" si="253"/>
        <v>0</v>
      </c>
      <c r="Q4014" s="11" t="s">
        <v>8315</v>
      </c>
      <c r="R4014" t="s">
        <v>8316</v>
      </c>
      <c r="S4014" s="15">
        <f t="shared" si="254"/>
        <v>42096.544548611113</v>
      </c>
      <c r="T4014" s="15">
        <f t="shared" si="255"/>
        <v>42126.544548611113</v>
      </c>
    </row>
    <row r="4015" spans="1:20" ht="48" hidden="1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2"/>
        <v>1</v>
      </c>
      <c r="P4015">
        <f t="shared" si="253"/>
        <v>13</v>
      </c>
      <c r="Q4015" s="11" t="s">
        <v>8315</v>
      </c>
      <c r="R4015" t="s">
        <v>8316</v>
      </c>
      <c r="S4015" s="15">
        <f t="shared" si="254"/>
        <v>42021.301192129627</v>
      </c>
      <c r="T4015" s="15">
        <f t="shared" si="255"/>
        <v>42051.301192129627</v>
      </c>
    </row>
    <row r="4016" spans="1:20" ht="48" hidden="1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2"/>
        <v>0</v>
      </c>
      <c r="P4016">
        <f t="shared" si="253"/>
        <v>0</v>
      </c>
      <c r="Q4016" s="11" t="s">
        <v>8315</v>
      </c>
      <c r="R4016" t="s">
        <v>8316</v>
      </c>
      <c r="S4016" s="15">
        <f t="shared" si="254"/>
        <v>42419.246168981481</v>
      </c>
      <c r="T4016" s="15">
        <f t="shared" si="255"/>
        <v>42434.246168981481</v>
      </c>
    </row>
    <row r="4017" spans="1:20" ht="48" hidden="1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2"/>
        <v>0</v>
      </c>
      <c r="P4017">
        <f t="shared" si="253"/>
        <v>1</v>
      </c>
      <c r="Q4017" s="11" t="s">
        <v>8315</v>
      </c>
      <c r="R4017" t="s">
        <v>8316</v>
      </c>
      <c r="S4017" s="15">
        <f t="shared" si="254"/>
        <v>42174.780821759254</v>
      </c>
      <c r="T4017" s="15">
        <f t="shared" si="255"/>
        <v>42204.780821759254</v>
      </c>
    </row>
    <row r="4018" spans="1:20" ht="48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2"/>
        <v>14</v>
      </c>
      <c r="P4018">
        <f t="shared" si="253"/>
        <v>10</v>
      </c>
      <c r="Q4018" s="11" t="s">
        <v>8315</v>
      </c>
      <c r="R4018" t="s">
        <v>8316</v>
      </c>
      <c r="S4018" s="15">
        <f t="shared" si="254"/>
        <v>41869.872685185182</v>
      </c>
      <c r="T4018" s="15">
        <f t="shared" si="255"/>
        <v>41899.872685185182</v>
      </c>
    </row>
    <row r="4019" spans="1:20" ht="48" hidden="1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2"/>
        <v>1</v>
      </c>
      <c r="P4019">
        <f t="shared" si="253"/>
        <v>52.5</v>
      </c>
      <c r="Q4019" s="11" t="s">
        <v>8315</v>
      </c>
      <c r="R4019" t="s">
        <v>8316</v>
      </c>
      <c r="S4019" s="15">
        <f t="shared" si="254"/>
        <v>41856.672152777777</v>
      </c>
      <c r="T4019" s="15">
        <f t="shared" si="255"/>
        <v>41886.672152777777</v>
      </c>
    </row>
    <row r="4020" spans="1:20" ht="32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2"/>
        <v>9</v>
      </c>
      <c r="P4020">
        <f t="shared" si="253"/>
        <v>32.5</v>
      </c>
      <c r="Q4020" s="11" t="s">
        <v>8315</v>
      </c>
      <c r="R4020" t="s">
        <v>8316</v>
      </c>
      <c r="S4020" s="15">
        <f t="shared" si="254"/>
        <v>42620.91097222222</v>
      </c>
      <c r="T4020" s="15">
        <f t="shared" si="255"/>
        <v>42650.91097222222</v>
      </c>
    </row>
    <row r="4021" spans="1:20" ht="48" hidden="1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2"/>
        <v>1</v>
      </c>
      <c r="P4021">
        <f t="shared" si="253"/>
        <v>7.25</v>
      </c>
      <c r="Q4021" s="11" t="s">
        <v>8315</v>
      </c>
      <c r="R4021" t="s">
        <v>8316</v>
      </c>
      <c r="S4021" s="15">
        <f t="shared" si="254"/>
        <v>42417.675879629634</v>
      </c>
      <c r="T4021" s="15">
        <f t="shared" si="255"/>
        <v>42475.686111111107</v>
      </c>
    </row>
    <row r="4022" spans="1:20" ht="48" hidden="1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2"/>
        <v>17</v>
      </c>
      <c r="P4022">
        <f t="shared" si="253"/>
        <v>33.33</v>
      </c>
      <c r="Q4022" s="11" t="s">
        <v>8315</v>
      </c>
      <c r="R4022" t="s">
        <v>8316</v>
      </c>
      <c r="S4022" s="15">
        <f t="shared" si="254"/>
        <v>42057.190960648149</v>
      </c>
      <c r="T4022" s="15">
        <f t="shared" si="255"/>
        <v>42087.149293981478</v>
      </c>
    </row>
    <row r="4023" spans="1:20" ht="48" hidden="1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2"/>
        <v>1</v>
      </c>
      <c r="P4023">
        <f t="shared" si="253"/>
        <v>62.5</v>
      </c>
      <c r="Q4023" s="11" t="s">
        <v>8315</v>
      </c>
      <c r="R4023" t="s">
        <v>8316</v>
      </c>
      <c r="S4023" s="15">
        <f t="shared" si="254"/>
        <v>41878.911550925928</v>
      </c>
      <c r="T4023" s="15">
        <f t="shared" si="255"/>
        <v>41938.911550925928</v>
      </c>
    </row>
    <row r="4024" spans="1:20" ht="32" hidden="1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2"/>
        <v>70</v>
      </c>
      <c r="P4024">
        <f t="shared" si="253"/>
        <v>63.56</v>
      </c>
      <c r="Q4024" s="11" t="s">
        <v>8315</v>
      </c>
      <c r="R4024" t="s">
        <v>8316</v>
      </c>
      <c r="S4024" s="15">
        <f t="shared" si="254"/>
        <v>41990.584108796291</v>
      </c>
      <c r="T4024" s="15">
        <f t="shared" si="255"/>
        <v>42036.120833333334</v>
      </c>
    </row>
    <row r="4025" spans="1:20" ht="48" hidden="1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2"/>
        <v>0</v>
      </c>
      <c r="P4025">
        <f t="shared" si="253"/>
        <v>0</v>
      </c>
      <c r="Q4025" s="11" t="s">
        <v>8315</v>
      </c>
      <c r="R4025" t="s">
        <v>8316</v>
      </c>
      <c r="S4025" s="15">
        <f t="shared" si="254"/>
        <v>42408.999571759254</v>
      </c>
      <c r="T4025" s="15">
        <f t="shared" si="255"/>
        <v>42453.957905092597</v>
      </c>
    </row>
    <row r="4026" spans="1:20" ht="48" hidden="1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2"/>
        <v>1</v>
      </c>
      <c r="P4026">
        <f t="shared" si="253"/>
        <v>10</v>
      </c>
      <c r="Q4026" s="11" t="s">
        <v>8315</v>
      </c>
      <c r="R4026" t="s">
        <v>8316</v>
      </c>
      <c r="S4026" s="15">
        <f t="shared" si="254"/>
        <v>42217.670104166667</v>
      </c>
      <c r="T4026" s="15">
        <f t="shared" si="255"/>
        <v>42247.670104166667</v>
      </c>
    </row>
    <row r="4027" spans="1:20" ht="48" hidden="1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2"/>
        <v>5</v>
      </c>
      <c r="P4027">
        <f t="shared" si="253"/>
        <v>62.5</v>
      </c>
      <c r="Q4027" s="11" t="s">
        <v>8315</v>
      </c>
      <c r="R4027" t="s">
        <v>8316</v>
      </c>
      <c r="S4027" s="15">
        <f t="shared" si="254"/>
        <v>42151.237685185188</v>
      </c>
      <c r="T4027" s="15">
        <f t="shared" si="255"/>
        <v>42211.237685185188</v>
      </c>
    </row>
    <row r="4028" spans="1:20" ht="48" hidden="1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2"/>
        <v>0</v>
      </c>
      <c r="P4028">
        <f t="shared" si="253"/>
        <v>0</v>
      </c>
      <c r="Q4028" s="11" t="s">
        <v>8315</v>
      </c>
      <c r="R4028" t="s">
        <v>8316</v>
      </c>
      <c r="S4028" s="15">
        <f t="shared" si="254"/>
        <v>42282.655543981484</v>
      </c>
      <c r="T4028" s="15">
        <f t="shared" si="255"/>
        <v>42342.697210648148</v>
      </c>
    </row>
    <row r="4029" spans="1:20" ht="48" hidden="1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2"/>
        <v>7</v>
      </c>
      <c r="P4029">
        <f t="shared" si="253"/>
        <v>30.71</v>
      </c>
      <c r="Q4029" s="11" t="s">
        <v>8315</v>
      </c>
      <c r="R4029" t="s">
        <v>8316</v>
      </c>
      <c r="S4029" s="15">
        <f t="shared" si="254"/>
        <v>42768.97084490741</v>
      </c>
      <c r="T4029" s="15">
        <f t="shared" si="255"/>
        <v>42789.041666666672</v>
      </c>
    </row>
    <row r="4030" spans="1:20" ht="48" hidden="1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2"/>
        <v>28</v>
      </c>
      <c r="P4030">
        <f t="shared" si="253"/>
        <v>51</v>
      </c>
      <c r="Q4030" s="11" t="s">
        <v>8315</v>
      </c>
      <c r="R4030" t="s">
        <v>8316</v>
      </c>
      <c r="S4030" s="15">
        <f t="shared" si="254"/>
        <v>41765.938657407409</v>
      </c>
      <c r="T4030" s="15">
        <f t="shared" si="255"/>
        <v>41795.938657407409</v>
      </c>
    </row>
    <row r="4031" spans="1:20" ht="48" hidden="1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2"/>
        <v>0</v>
      </c>
      <c r="P4031">
        <f t="shared" si="253"/>
        <v>0</v>
      </c>
      <c r="Q4031" s="11" t="s">
        <v>8315</v>
      </c>
      <c r="R4031" t="s">
        <v>8316</v>
      </c>
      <c r="S4031" s="15">
        <f t="shared" si="254"/>
        <v>42322.025115740747</v>
      </c>
      <c r="T4031" s="15">
        <f t="shared" si="255"/>
        <v>42352.025115740747</v>
      </c>
    </row>
    <row r="4032" spans="1:20" ht="48" hidden="1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2"/>
        <v>16</v>
      </c>
      <c r="P4032">
        <f t="shared" si="253"/>
        <v>66.67</v>
      </c>
      <c r="Q4032" s="11" t="s">
        <v>8315</v>
      </c>
      <c r="R4032" t="s">
        <v>8316</v>
      </c>
      <c r="S4032" s="15">
        <f t="shared" si="254"/>
        <v>42374.655081018514</v>
      </c>
      <c r="T4032" s="15">
        <f t="shared" si="255"/>
        <v>42403.784027777772</v>
      </c>
    </row>
    <row r="4033" spans="1:20" ht="48" hidden="1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2"/>
        <v>0</v>
      </c>
      <c r="P4033">
        <f t="shared" si="253"/>
        <v>0</v>
      </c>
      <c r="Q4033" s="11" t="s">
        <v>8315</v>
      </c>
      <c r="R4033" t="s">
        <v>8316</v>
      </c>
      <c r="S4033" s="15">
        <f t="shared" si="254"/>
        <v>41941.585231481484</v>
      </c>
      <c r="T4033" s="15">
        <f t="shared" si="255"/>
        <v>41991.626898148148</v>
      </c>
    </row>
    <row r="4034" spans="1:20" ht="48" hidden="1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6">ROUND(E4034/D4034*100,0)</f>
        <v>7</v>
      </c>
      <c r="P4034">
        <f t="shared" si="253"/>
        <v>59</v>
      </c>
      <c r="Q4034" s="11" t="s">
        <v>8315</v>
      </c>
      <c r="R4034" t="s">
        <v>8316</v>
      </c>
      <c r="S4034" s="15">
        <f t="shared" si="254"/>
        <v>42293.809212962966</v>
      </c>
      <c r="T4034" s="15">
        <f t="shared" si="255"/>
        <v>42353.85087962963</v>
      </c>
    </row>
    <row r="4035" spans="1:20" ht="48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6"/>
        <v>26</v>
      </c>
      <c r="P4035">
        <f t="shared" ref="P4035:P4098" si="257">IFERROR(ROUND(E4035/L4035,2),0)</f>
        <v>65.34</v>
      </c>
      <c r="Q4035" s="11" t="s">
        <v>8315</v>
      </c>
      <c r="R4035" t="s">
        <v>8316</v>
      </c>
      <c r="S4035" s="15">
        <f t="shared" ref="S4035:S4098" si="258">(((J4035/60)/60)/24)+DATE(1970,1,1)</f>
        <v>42614.268796296295</v>
      </c>
      <c r="T4035" s="15">
        <f t="shared" ref="T4035:T4098" si="259">(((I4035/60)/60)/24)+DATE(1970,1,1)</f>
        <v>42645.375</v>
      </c>
    </row>
    <row r="4036" spans="1:20" ht="48" hidden="1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6"/>
        <v>1</v>
      </c>
      <c r="P4036">
        <f t="shared" si="257"/>
        <v>100</v>
      </c>
      <c r="Q4036" s="11" t="s">
        <v>8315</v>
      </c>
      <c r="R4036" t="s">
        <v>8316</v>
      </c>
      <c r="S4036" s="15">
        <f t="shared" si="258"/>
        <v>42067.947337962964</v>
      </c>
      <c r="T4036" s="15">
        <f t="shared" si="259"/>
        <v>42097.905671296292</v>
      </c>
    </row>
    <row r="4037" spans="1:20" ht="32" hidden="1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6"/>
        <v>37</v>
      </c>
      <c r="P4037">
        <f t="shared" si="257"/>
        <v>147.4</v>
      </c>
      <c r="Q4037" s="11" t="s">
        <v>8315</v>
      </c>
      <c r="R4037" t="s">
        <v>8316</v>
      </c>
      <c r="S4037" s="15">
        <f t="shared" si="258"/>
        <v>41903.882951388885</v>
      </c>
      <c r="T4037" s="15">
        <f t="shared" si="259"/>
        <v>41933.882951388885</v>
      </c>
    </row>
    <row r="4038" spans="1:20" ht="48" hidden="1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6"/>
        <v>47</v>
      </c>
      <c r="P4038">
        <f t="shared" si="257"/>
        <v>166.06</v>
      </c>
      <c r="Q4038" s="11" t="s">
        <v>8315</v>
      </c>
      <c r="R4038" t="s">
        <v>8316</v>
      </c>
      <c r="S4038" s="15">
        <f t="shared" si="258"/>
        <v>41804.937083333331</v>
      </c>
      <c r="T4038" s="15">
        <f t="shared" si="259"/>
        <v>41821.9375</v>
      </c>
    </row>
    <row r="4039" spans="1:20" ht="48" hidden="1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6"/>
        <v>11</v>
      </c>
      <c r="P4039">
        <f t="shared" si="257"/>
        <v>40</v>
      </c>
      <c r="Q4039" s="11" t="s">
        <v>8315</v>
      </c>
      <c r="R4039" t="s">
        <v>8316</v>
      </c>
      <c r="S4039" s="15">
        <f t="shared" si="258"/>
        <v>42497.070775462969</v>
      </c>
      <c r="T4039" s="15">
        <f t="shared" si="259"/>
        <v>42514.600694444445</v>
      </c>
    </row>
    <row r="4040" spans="1:20" ht="48" hidden="1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6"/>
        <v>12</v>
      </c>
      <c r="P4040">
        <f t="shared" si="257"/>
        <v>75.25</v>
      </c>
      <c r="Q4040" s="11" t="s">
        <v>8315</v>
      </c>
      <c r="R4040" t="s">
        <v>8316</v>
      </c>
      <c r="S4040" s="15">
        <f t="shared" si="258"/>
        <v>41869.798726851855</v>
      </c>
      <c r="T4040" s="15">
        <f t="shared" si="259"/>
        <v>41929.798726851855</v>
      </c>
    </row>
    <row r="4041" spans="1:20" ht="32" hidden="1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6"/>
        <v>60</v>
      </c>
      <c r="P4041">
        <f t="shared" si="257"/>
        <v>60</v>
      </c>
      <c r="Q4041" s="11" t="s">
        <v>8315</v>
      </c>
      <c r="R4041" t="s">
        <v>8316</v>
      </c>
      <c r="S4041" s="15">
        <f t="shared" si="258"/>
        <v>42305.670914351853</v>
      </c>
      <c r="T4041" s="15">
        <f t="shared" si="259"/>
        <v>42339.249305555553</v>
      </c>
    </row>
    <row r="4042" spans="1:20" ht="48" hidden="1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6"/>
        <v>31</v>
      </c>
      <c r="P4042">
        <f t="shared" si="257"/>
        <v>1250</v>
      </c>
      <c r="Q4042" s="11" t="s">
        <v>8315</v>
      </c>
      <c r="R4042" t="s">
        <v>8316</v>
      </c>
      <c r="S4042" s="15">
        <f t="shared" si="258"/>
        <v>42144.231527777782</v>
      </c>
      <c r="T4042" s="15">
        <f t="shared" si="259"/>
        <v>42203.125</v>
      </c>
    </row>
    <row r="4043" spans="1:20" ht="32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6"/>
        <v>0</v>
      </c>
      <c r="P4043">
        <f t="shared" si="257"/>
        <v>10.5</v>
      </c>
      <c r="Q4043" s="11" t="s">
        <v>8315</v>
      </c>
      <c r="R4043" t="s">
        <v>8316</v>
      </c>
      <c r="S4043" s="15">
        <f t="shared" si="258"/>
        <v>42559.474004629628</v>
      </c>
      <c r="T4043" s="15">
        <f t="shared" si="259"/>
        <v>42619.474004629628</v>
      </c>
    </row>
    <row r="4044" spans="1:20" ht="48" hidden="1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6"/>
        <v>0</v>
      </c>
      <c r="P4044">
        <f t="shared" si="257"/>
        <v>7</v>
      </c>
      <c r="Q4044" s="11" t="s">
        <v>8315</v>
      </c>
      <c r="R4044" t="s">
        <v>8316</v>
      </c>
      <c r="S4044" s="15">
        <f t="shared" si="258"/>
        <v>41995.084074074075</v>
      </c>
      <c r="T4044" s="15">
        <f t="shared" si="259"/>
        <v>42024.802777777775</v>
      </c>
    </row>
    <row r="4045" spans="1:20" ht="48" hidden="1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6"/>
        <v>0</v>
      </c>
      <c r="P4045">
        <f t="shared" si="257"/>
        <v>0</v>
      </c>
      <c r="Q4045" s="11" t="s">
        <v>8315</v>
      </c>
      <c r="R4045" t="s">
        <v>8316</v>
      </c>
      <c r="S4045" s="15">
        <f t="shared" si="258"/>
        <v>41948.957465277781</v>
      </c>
      <c r="T4045" s="15">
        <f t="shared" si="259"/>
        <v>41963.957465277781</v>
      </c>
    </row>
    <row r="4046" spans="1:20" ht="48" hidden="1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6"/>
        <v>38</v>
      </c>
      <c r="P4046">
        <f t="shared" si="257"/>
        <v>56.25</v>
      </c>
      <c r="Q4046" s="11" t="s">
        <v>8315</v>
      </c>
      <c r="R4046" t="s">
        <v>8316</v>
      </c>
      <c r="S4046" s="15">
        <f t="shared" si="258"/>
        <v>42074.219699074078</v>
      </c>
      <c r="T4046" s="15">
        <f t="shared" si="259"/>
        <v>42104.208333333328</v>
      </c>
    </row>
    <row r="4047" spans="1:20" ht="48" hidden="1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6"/>
        <v>0</v>
      </c>
      <c r="P4047">
        <f t="shared" si="257"/>
        <v>1</v>
      </c>
      <c r="Q4047" s="11" t="s">
        <v>8315</v>
      </c>
      <c r="R4047" t="s">
        <v>8316</v>
      </c>
      <c r="S4047" s="15">
        <f t="shared" si="258"/>
        <v>41842.201261574075</v>
      </c>
      <c r="T4047" s="15">
        <f t="shared" si="259"/>
        <v>41872.201261574075</v>
      </c>
    </row>
    <row r="4048" spans="1:20" ht="48" hidden="1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6"/>
        <v>8</v>
      </c>
      <c r="P4048">
        <f t="shared" si="257"/>
        <v>38.33</v>
      </c>
      <c r="Q4048" s="11" t="s">
        <v>8315</v>
      </c>
      <c r="R4048" t="s">
        <v>8316</v>
      </c>
      <c r="S4048" s="15">
        <f t="shared" si="258"/>
        <v>41904.650578703702</v>
      </c>
      <c r="T4048" s="15">
        <f t="shared" si="259"/>
        <v>41934.650578703702</v>
      </c>
    </row>
    <row r="4049" spans="1:20" ht="48" hidden="1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6"/>
        <v>2</v>
      </c>
      <c r="P4049">
        <f t="shared" si="257"/>
        <v>27.5</v>
      </c>
      <c r="Q4049" s="11" t="s">
        <v>8315</v>
      </c>
      <c r="R4049" t="s">
        <v>8316</v>
      </c>
      <c r="S4049" s="15">
        <f t="shared" si="258"/>
        <v>41991.022488425922</v>
      </c>
      <c r="T4049" s="15">
        <f t="shared" si="259"/>
        <v>42015.041666666672</v>
      </c>
    </row>
    <row r="4050" spans="1:20" ht="48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6"/>
        <v>18</v>
      </c>
      <c r="P4050">
        <f t="shared" si="257"/>
        <v>32.979999999999997</v>
      </c>
      <c r="Q4050" s="11" t="s">
        <v>8315</v>
      </c>
      <c r="R4050" t="s">
        <v>8316</v>
      </c>
      <c r="S4050" s="15">
        <f t="shared" si="258"/>
        <v>42436.509108796294</v>
      </c>
      <c r="T4050" s="15">
        <f t="shared" si="259"/>
        <v>42471.467442129629</v>
      </c>
    </row>
    <row r="4051" spans="1:20" ht="48" hidden="1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6"/>
        <v>0</v>
      </c>
      <c r="P4051">
        <f t="shared" si="257"/>
        <v>16</v>
      </c>
      <c r="Q4051" s="11" t="s">
        <v>8315</v>
      </c>
      <c r="R4051" t="s">
        <v>8316</v>
      </c>
      <c r="S4051" s="15">
        <f t="shared" si="258"/>
        <v>42169.958506944444</v>
      </c>
      <c r="T4051" s="15">
        <f t="shared" si="259"/>
        <v>42199.958506944444</v>
      </c>
    </row>
    <row r="4052" spans="1:20" ht="48" hidden="1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6"/>
        <v>0</v>
      </c>
      <c r="P4052">
        <f t="shared" si="257"/>
        <v>1</v>
      </c>
      <c r="Q4052" s="11" t="s">
        <v>8315</v>
      </c>
      <c r="R4052" t="s">
        <v>8316</v>
      </c>
      <c r="S4052" s="15">
        <f t="shared" si="258"/>
        <v>41905.636469907404</v>
      </c>
      <c r="T4052" s="15">
        <f t="shared" si="259"/>
        <v>41935.636469907404</v>
      </c>
    </row>
    <row r="4053" spans="1:20" ht="48" hidden="1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6"/>
        <v>0</v>
      </c>
      <c r="P4053">
        <f t="shared" si="257"/>
        <v>0</v>
      </c>
      <c r="Q4053" s="11" t="s">
        <v>8315</v>
      </c>
      <c r="R4053" t="s">
        <v>8316</v>
      </c>
      <c r="S4053" s="15">
        <f t="shared" si="258"/>
        <v>41761.810150462967</v>
      </c>
      <c r="T4053" s="15">
        <f t="shared" si="259"/>
        <v>41768.286805555559</v>
      </c>
    </row>
    <row r="4054" spans="1:20" ht="64" hidden="1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6"/>
        <v>38</v>
      </c>
      <c r="P4054">
        <f t="shared" si="257"/>
        <v>86.62</v>
      </c>
      <c r="Q4054" s="11" t="s">
        <v>8315</v>
      </c>
      <c r="R4054" t="s">
        <v>8316</v>
      </c>
      <c r="S4054" s="15">
        <f t="shared" si="258"/>
        <v>41865.878657407404</v>
      </c>
      <c r="T4054" s="15">
        <f t="shared" si="259"/>
        <v>41925.878657407404</v>
      </c>
    </row>
    <row r="4055" spans="1:20" ht="48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6"/>
        <v>22</v>
      </c>
      <c r="P4055">
        <f t="shared" si="257"/>
        <v>55</v>
      </c>
      <c r="Q4055" s="11" t="s">
        <v>8315</v>
      </c>
      <c r="R4055" t="s">
        <v>8316</v>
      </c>
      <c r="S4055" s="15">
        <f t="shared" si="258"/>
        <v>41928.690138888887</v>
      </c>
      <c r="T4055" s="15">
        <f t="shared" si="259"/>
        <v>41958.833333333328</v>
      </c>
    </row>
    <row r="4056" spans="1:20" ht="48" hidden="1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6"/>
        <v>0</v>
      </c>
      <c r="P4056">
        <f t="shared" si="257"/>
        <v>0</v>
      </c>
      <c r="Q4056" s="11" t="s">
        <v>8315</v>
      </c>
      <c r="R4056" t="s">
        <v>8316</v>
      </c>
      <c r="S4056" s="15">
        <f t="shared" si="258"/>
        <v>42613.841261574074</v>
      </c>
      <c r="T4056" s="15">
        <f t="shared" si="259"/>
        <v>42644.166666666672</v>
      </c>
    </row>
    <row r="4057" spans="1:20" ht="48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6"/>
        <v>18</v>
      </c>
      <c r="P4057">
        <f t="shared" si="257"/>
        <v>41.95</v>
      </c>
      <c r="Q4057" s="11" t="s">
        <v>8315</v>
      </c>
      <c r="R4057" t="s">
        <v>8316</v>
      </c>
      <c r="S4057" s="15">
        <f t="shared" si="258"/>
        <v>41779.648506944446</v>
      </c>
      <c r="T4057" s="15">
        <f t="shared" si="259"/>
        <v>41809.648506944446</v>
      </c>
    </row>
    <row r="4058" spans="1:20" ht="48" hidden="1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6"/>
        <v>53</v>
      </c>
      <c r="P4058">
        <f t="shared" si="257"/>
        <v>88.33</v>
      </c>
      <c r="Q4058" s="11" t="s">
        <v>8315</v>
      </c>
      <c r="R4058" t="s">
        <v>8316</v>
      </c>
      <c r="S4058" s="15">
        <f t="shared" si="258"/>
        <v>42534.933321759265</v>
      </c>
      <c r="T4058" s="15">
        <f t="shared" si="259"/>
        <v>42554.832638888889</v>
      </c>
    </row>
    <row r="4059" spans="1:20" ht="48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6"/>
        <v>22</v>
      </c>
      <c r="P4059">
        <f t="shared" si="257"/>
        <v>129.16999999999999</v>
      </c>
      <c r="Q4059" s="11" t="s">
        <v>8315</v>
      </c>
      <c r="R4059" t="s">
        <v>8316</v>
      </c>
      <c r="S4059" s="15">
        <f t="shared" si="258"/>
        <v>42310.968518518523</v>
      </c>
      <c r="T4059" s="15">
        <f t="shared" si="259"/>
        <v>42333.958333333328</v>
      </c>
    </row>
    <row r="4060" spans="1:20" ht="48" hidden="1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6"/>
        <v>3</v>
      </c>
      <c r="P4060">
        <f t="shared" si="257"/>
        <v>23.75</v>
      </c>
      <c r="Q4060" s="11" t="s">
        <v>8315</v>
      </c>
      <c r="R4060" t="s">
        <v>8316</v>
      </c>
      <c r="S4060" s="15">
        <f t="shared" si="258"/>
        <v>42446.060694444444</v>
      </c>
      <c r="T4060" s="15">
        <f t="shared" si="259"/>
        <v>42461.165972222225</v>
      </c>
    </row>
    <row r="4061" spans="1:20" ht="48" hidden="1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6"/>
        <v>3</v>
      </c>
      <c r="P4061">
        <f t="shared" si="257"/>
        <v>35.71</v>
      </c>
      <c r="Q4061" s="11" t="s">
        <v>8315</v>
      </c>
      <c r="R4061" t="s">
        <v>8316</v>
      </c>
      <c r="S4061" s="15">
        <f t="shared" si="258"/>
        <v>41866.640648148146</v>
      </c>
      <c r="T4061" s="15">
        <f t="shared" si="259"/>
        <v>41898.125</v>
      </c>
    </row>
    <row r="4062" spans="1:20" ht="48" hidden="1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6"/>
        <v>3</v>
      </c>
      <c r="P4062">
        <f t="shared" si="257"/>
        <v>57</v>
      </c>
      <c r="Q4062" s="11" t="s">
        <v>8315</v>
      </c>
      <c r="R4062" t="s">
        <v>8316</v>
      </c>
      <c r="S4062" s="15">
        <f t="shared" si="258"/>
        <v>41779.695092592592</v>
      </c>
      <c r="T4062" s="15">
        <f t="shared" si="259"/>
        <v>41813.666666666664</v>
      </c>
    </row>
    <row r="4063" spans="1:20" ht="32" hidden="1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6"/>
        <v>0</v>
      </c>
      <c r="P4063">
        <f t="shared" si="257"/>
        <v>0</v>
      </c>
      <c r="Q4063" s="11" t="s">
        <v>8315</v>
      </c>
      <c r="R4063" t="s">
        <v>8316</v>
      </c>
      <c r="S4063" s="15">
        <f t="shared" si="258"/>
        <v>42421.141469907408</v>
      </c>
      <c r="T4063" s="15">
        <f t="shared" si="259"/>
        <v>42481.099803240737</v>
      </c>
    </row>
    <row r="4064" spans="1:20" ht="48" hidden="1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6"/>
        <v>2</v>
      </c>
      <c r="P4064">
        <f t="shared" si="257"/>
        <v>163.33000000000001</v>
      </c>
      <c r="Q4064" s="11" t="s">
        <v>8315</v>
      </c>
      <c r="R4064" t="s">
        <v>8316</v>
      </c>
      <c r="S4064" s="15">
        <f t="shared" si="258"/>
        <v>42523.739212962959</v>
      </c>
      <c r="T4064" s="15">
        <f t="shared" si="259"/>
        <v>42553.739212962959</v>
      </c>
    </row>
    <row r="4065" spans="1:20" ht="48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6"/>
        <v>1</v>
      </c>
      <c r="P4065">
        <f t="shared" si="257"/>
        <v>15</v>
      </c>
      <c r="Q4065" s="11" t="s">
        <v>8315</v>
      </c>
      <c r="R4065" t="s">
        <v>8316</v>
      </c>
      <c r="S4065" s="15">
        <f t="shared" si="258"/>
        <v>41787.681527777779</v>
      </c>
      <c r="T4065" s="15">
        <f t="shared" si="259"/>
        <v>41817.681527777779</v>
      </c>
    </row>
    <row r="4066" spans="1:20" ht="48" hidden="1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6"/>
        <v>19</v>
      </c>
      <c r="P4066">
        <f t="shared" si="257"/>
        <v>64.17</v>
      </c>
      <c r="Q4066" s="11" t="s">
        <v>8315</v>
      </c>
      <c r="R4066" t="s">
        <v>8316</v>
      </c>
      <c r="S4066" s="15">
        <f t="shared" si="258"/>
        <v>42093.588263888887</v>
      </c>
      <c r="T4066" s="15">
        <f t="shared" si="259"/>
        <v>42123.588263888887</v>
      </c>
    </row>
    <row r="4067" spans="1:20" ht="32" hidden="1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6"/>
        <v>1</v>
      </c>
      <c r="P4067">
        <f t="shared" si="257"/>
        <v>6.75</v>
      </c>
      <c r="Q4067" s="11" t="s">
        <v>8315</v>
      </c>
      <c r="R4067" t="s">
        <v>8316</v>
      </c>
      <c r="S4067" s="15">
        <f t="shared" si="258"/>
        <v>41833.951516203706</v>
      </c>
      <c r="T4067" s="15">
        <f t="shared" si="259"/>
        <v>41863.951516203706</v>
      </c>
    </row>
    <row r="4068" spans="1:20" ht="48" hidden="1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6"/>
        <v>0</v>
      </c>
      <c r="P4068">
        <f t="shared" si="257"/>
        <v>25</v>
      </c>
      <c r="Q4068" s="11" t="s">
        <v>8315</v>
      </c>
      <c r="R4068" t="s">
        <v>8316</v>
      </c>
      <c r="S4068" s="15">
        <f t="shared" si="258"/>
        <v>42479.039212962962</v>
      </c>
      <c r="T4068" s="15">
        <f t="shared" si="259"/>
        <v>42509.039212962962</v>
      </c>
    </row>
    <row r="4069" spans="1:20" ht="48" hidden="1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6"/>
        <v>61</v>
      </c>
      <c r="P4069">
        <f t="shared" si="257"/>
        <v>179.12</v>
      </c>
      <c r="Q4069" s="11" t="s">
        <v>8315</v>
      </c>
      <c r="R4069" t="s">
        <v>8316</v>
      </c>
      <c r="S4069" s="15">
        <f t="shared" si="258"/>
        <v>42235.117476851854</v>
      </c>
      <c r="T4069" s="15">
        <f t="shared" si="259"/>
        <v>42275.117476851854</v>
      </c>
    </row>
    <row r="4070" spans="1:20" ht="32" hidden="1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6"/>
        <v>1</v>
      </c>
      <c r="P4070">
        <f t="shared" si="257"/>
        <v>34.950000000000003</v>
      </c>
      <c r="Q4070" s="11" t="s">
        <v>8315</v>
      </c>
      <c r="R4070" t="s">
        <v>8316</v>
      </c>
      <c r="S4070" s="15">
        <f t="shared" si="258"/>
        <v>42718.963599537034</v>
      </c>
      <c r="T4070" s="15">
        <f t="shared" si="259"/>
        <v>42748.961805555555</v>
      </c>
    </row>
    <row r="4071" spans="1:20" ht="48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6"/>
        <v>34</v>
      </c>
      <c r="P4071">
        <f t="shared" si="257"/>
        <v>33.08</v>
      </c>
      <c r="Q4071" s="11" t="s">
        <v>8315</v>
      </c>
      <c r="R4071" t="s">
        <v>8316</v>
      </c>
      <c r="S4071" s="15">
        <f t="shared" si="258"/>
        <v>42022.661527777775</v>
      </c>
      <c r="T4071" s="15">
        <f t="shared" si="259"/>
        <v>42063.5</v>
      </c>
    </row>
    <row r="4072" spans="1:20" ht="32" hidden="1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6"/>
        <v>17</v>
      </c>
      <c r="P4072">
        <f t="shared" si="257"/>
        <v>27.5</v>
      </c>
      <c r="Q4072" s="11" t="s">
        <v>8315</v>
      </c>
      <c r="R4072" t="s">
        <v>8316</v>
      </c>
      <c r="S4072" s="15">
        <f t="shared" si="258"/>
        <v>42031.666898148149</v>
      </c>
      <c r="T4072" s="15">
        <f t="shared" si="259"/>
        <v>42064.125</v>
      </c>
    </row>
    <row r="4073" spans="1:20" ht="48" hidden="1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6"/>
        <v>0</v>
      </c>
      <c r="P4073">
        <f t="shared" si="257"/>
        <v>0</v>
      </c>
      <c r="Q4073" s="11" t="s">
        <v>8315</v>
      </c>
      <c r="R4073" t="s">
        <v>8316</v>
      </c>
      <c r="S4073" s="15">
        <f t="shared" si="258"/>
        <v>42700.804756944446</v>
      </c>
      <c r="T4073" s="15">
        <f t="shared" si="259"/>
        <v>42730.804756944446</v>
      </c>
    </row>
    <row r="4074" spans="1:20" ht="48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6"/>
        <v>0</v>
      </c>
      <c r="P4074">
        <f t="shared" si="257"/>
        <v>2</v>
      </c>
      <c r="Q4074" s="11" t="s">
        <v>8315</v>
      </c>
      <c r="R4074" t="s">
        <v>8316</v>
      </c>
      <c r="S4074" s="15">
        <f t="shared" si="258"/>
        <v>41812.77443287037</v>
      </c>
      <c r="T4074" s="15">
        <f t="shared" si="259"/>
        <v>41872.77443287037</v>
      </c>
    </row>
    <row r="4075" spans="1:20" ht="48" hidden="1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6"/>
        <v>1</v>
      </c>
      <c r="P4075">
        <f t="shared" si="257"/>
        <v>18.5</v>
      </c>
      <c r="Q4075" s="11" t="s">
        <v>8315</v>
      </c>
      <c r="R4075" t="s">
        <v>8316</v>
      </c>
      <c r="S4075" s="15">
        <f t="shared" si="258"/>
        <v>42078.34520833334</v>
      </c>
      <c r="T4075" s="15">
        <f t="shared" si="259"/>
        <v>42133.166666666672</v>
      </c>
    </row>
    <row r="4076" spans="1:20" ht="48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6"/>
        <v>27</v>
      </c>
      <c r="P4076">
        <f t="shared" si="257"/>
        <v>35</v>
      </c>
      <c r="Q4076" s="11" t="s">
        <v>8315</v>
      </c>
      <c r="R4076" t="s">
        <v>8316</v>
      </c>
      <c r="S4076" s="15">
        <f t="shared" si="258"/>
        <v>42283.552951388891</v>
      </c>
      <c r="T4076" s="15">
        <f t="shared" si="259"/>
        <v>42313.594618055555</v>
      </c>
    </row>
    <row r="4077" spans="1:20" ht="48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6"/>
        <v>29</v>
      </c>
      <c r="P4077">
        <f t="shared" si="257"/>
        <v>44.31</v>
      </c>
      <c r="Q4077" s="11" t="s">
        <v>8315</v>
      </c>
      <c r="R4077" t="s">
        <v>8316</v>
      </c>
      <c r="S4077" s="15">
        <f t="shared" si="258"/>
        <v>41779.045937499999</v>
      </c>
      <c r="T4077" s="15">
        <f t="shared" si="259"/>
        <v>41820.727777777778</v>
      </c>
    </row>
    <row r="4078" spans="1:20" ht="48" hidden="1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6"/>
        <v>0</v>
      </c>
      <c r="P4078">
        <f t="shared" si="257"/>
        <v>0</v>
      </c>
      <c r="Q4078" s="11" t="s">
        <v>8315</v>
      </c>
      <c r="R4078" t="s">
        <v>8316</v>
      </c>
      <c r="S4078" s="15">
        <f t="shared" si="258"/>
        <v>41905.795706018522</v>
      </c>
      <c r="T4078" s="15">
        <f t="shared" si="259"/>
        <v>41933.82708333333</v>
      </c>
    </row>
    <row r="4079" spans="1:20" ht="48" hidden="1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6"/>
        <v>9</v>
      </c>
      <c r="P4079">
        <f t="shared" si="257"/>
        <v>222.5</v>
      </c>
      <c r="Q4079" s="11" t="s">
        <v>8315</v>
      </c>
      <c r="R4079" t="s">
        <v>8316</v>
      </c>
      <c r="S4079" s="15">
        <f t="shared" si="258"/>
        <v>42695.7105787037</v>
      </c>
      <c r="T4079" s="15">
        <f t="shared" si="259"/>
        <v>42725.7105787037</v>
      </c>
    </row>
    <row r="4080" spans="1:20" ht="48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6"/>
        <v>0</v>
      </c>
      <c r="P4080">
        <f t="shared" si="257"/>
        <v>0</v>
      </c>
      <c r="Q4080" s="11" t="s">
        <v>8315</v>
      </c>
      <c r="R4080" t="s">
        <v>8316</v>
      </c>
      <c r="S4080" s="15">
        <f t="shared" si="258"/>
        <v>42732.787523148145</v>
      </c>
      <c r="T4080" s="15">
        <f t="shared" si="259"/>
        <v>42762.787523148145</v>
      </c>
    </row>
    <row r="4081" spans="1:20" ht="48" hidden="1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6"/>
        <v>0</v>
      </c>
      <c r="P4081">
        <f t="shared" si="257"/>
        <v>5</v>
      </c>
      <c r="Q4081" s="11" t="s">
        <v>8315</v>
      </c>
      <c r="R4081" t="s">
        <v>8316</v>
      </c>
      <c r="S4081" s="15">
        <f t="shared" si="258"/>
        <v>42510.938900462963</v>
      </c>
      <c r="T4081" s="15">
        <f t="shared" si="259"/>
        <v>42540.938900462963</v>
      </c>
    </row>
    <row r="4082" spans="1:20" ht="48" hidden="1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6"/>
        <v>0</v>
      </c>
      <c r="P4082">
        <f t="shared" si="257"/>
        <v>0</v>
      </c>
      <c r="Q4082" s="11" t="s">
        <v>8315</v>
      </c>
      <c r="R4082" t="s">
        <v>8316</v>
      </c>
      <c r="S4082" s="15">
        <f t="shared" si="258"/>
        <v>42511.698101851856</v>
      </c>
      <c r="T4082" s="15">
        <f t="shared" si="259"/>
        <v>42535.787500000006</v>
      </c>
    </row>
    <row r="4083" spans="1:20" ht="48" hidden="1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6"/>
        <v>16</v>
      </c>
      <c r="P4083">
        <f t="shared" si="257"/>
        <v>29.17</v>
      </c>
      <c r="Q4083" s="11" t="s">
        <v>8315</v>
      </c>
      <c r="R4083" t="s">
        <v>8316</v>
      </c>
      <c r="S4083" s="15">
        <f t="shared" si="258"/>
        <v>42041.581307870365</v>
      </c>
      <c r="T4083" s="15">
        <f t="shared" si="259"/>
        <v>42071.539641203708</v>
      </c>
    </row>
    <row r="4084" spans="1:20" ht="48" hidden="1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6"/>
        <v>2</v>
      </c>
      <c r="P4084">
        <f t="shared" si="257"/>
        <v>1.5</v>
      </c>
      <c r="Q4084" s="11" t="s">
        <v>8315</v>
      </c>
      <c r="R4084" t="s">
        <v>8316</v>
      </c>
      <c r="S4084" s="15">
        <f t="shared" si="258"/>
        <v>42307.189270833333</v>
      </c>
      <c r="T4084" s="15">
        <f t="shared" si="259"/>
        <v>42322.958333333328</v>
      </c>
    </row>
    <row r="4085" spans="1:20" ht="48" hidden="1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6"/>
        <v>22</v>
      </c>
      <c r="P4085">
        <f t="shared" si="257"/>
        <v>126.5</v>
      </c>
      <c r="Q4085" s="11" t="s">
        <v>8315</v>
      </c>
      <c r="R4085" t="s">
        <v>8316</v>
      </c>
      <c r="S4085" s="15">
        <f t="shared" si="258"/>
        <v>42353.761759259258</v>
      </c>
      <c r="T4085" s="15">
        <f t="shared" si="259"/>
        <v>42383.761759259258</v>
      </c>
    </row>
    <row r="4086" spans="1:20" ht="48" hidden="1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6"/>
        <v>0</v>
      </c>
      <c r="P4086">
        <f t="shared" si="257"/>
        <v>10</v>
      </c>
      <c r="Q4086" s="11" t="s">
        <v>8315</v>
      </c>
      <c r="R4086" t="s">
        <v>8316</v>
      </c>
      <c r="S4086" s="15">
        <f t="shared" si="258"/>
        <v>42622.436412037037</v>
      </c>
      <c r="T4086" s="15">
        <f t="shared" si="259"/>
        <v>42652.436412037037</v>
      </c>
    </row>
    <row r="4087" spans="1:20" ht="48" hidden="1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6"/>
        <v>0</v>
      </c>
      <c r="P4087">
        <f t="shared" si="257"/>
        <v>10</v>
      </c>
      <c r="Q4087" s="11" t="s">
        <v>8315</v>
      </c>
      <c r="R4087" t="s">
        <v>8316</v>
      </c>
      <c r="S4087" s="15">
        <f t="shared" si="258"/>
        <v>42058.603877314818</v>
      </c>
      <c r="T4087" s="15">
        <f t="shared" si="259"/>
        <v>42087.165972222225</v>
      </c>
    </row>
    <row r="4088" spans="1:20" ht="48" hidden="1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6"/>
        <v>5</v>
      </c>
      <c r="P4088">
        <f t="shared" si="257"/>
        <v>9.4</v>
      </c>
      <c r="Q4088" s="11" t="s">
        <v>8315</v>
      </c>
      <c r="R4088" t="s">
        <v>8316</v>
      </c>
      <c r="S4088" s="15">
        <f t="shared" si="258"/>
        <v>42304.940960648149</v>
      </c>
      <c r="T4088" s="15">
        <f t="shared" si="259"/>
        <v>42329.166666666672</v>
      </c>
    </row>
    <row r="4089" spans="1:20" ht="16" hidden="1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6"/>
        <v>0</v>
      </c>
      <c r="P4089">
        <f t="shared" si="257"/>
        <v>0</v>
      </c>
      <c r="Q4089" s="11" t="s">
        <v>8315</v>
      </c>
      <c r="R4089" t="s">
        <v>8316</v>
      </c>
      <c r="S4089" s="15">
        <f t="shared" si="258"/>
        <v>42538.742893518516</v>
      </c>
      <c r="T4089" s="15">
        <f t="shared" si="259"/>
        <v>42568.742893518516</v>
      </c>
    </row>
    <row r="4090" spans="1:20" ht="48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6"/>
        <v>11</v>
      </c>
      <c r="P4090">
        <f t="shared" si="257"/>
        <v>72</v>
      </c>
      <c r="Q4090" s="11" t="s">
        <v>8315</v>
      </c>
      <c r="R4090" t="s">
        <v>8316</v>
      </c>
      <c r="S4090" s="15">
        <f t="shared" si="258"/>
        <v>41990.612546296295</v>
      </c>
      <c r="T4090" s="15">
        <f t="shared" si="259"/>
        <v>42020.434722222228</v>
      </c>
    </row>
    <row r="4091" spans="1:20" ht="48" hidden="1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6"/>
        <v>5</v>
      </c>
      <c r="P4091">
        <f t="shared" si="257"/>
        <v>30</v>
      </c>
      <c r="Q4091" s="11" t="s">
        <v>8315</v>
      </c>
      <c r="R4091" t="s">
        <v>8316</v>
      </c>
      <c r="S4091" s="15">
        <f t="shared" si="258"/>
        <v>42122.732499999998</v>
      </c>
      <c r="T4091" s="15">
        <f t="shared" si="259"/>
        <v>42155.732638888891</v>
      </c>
    </row>
    <row r="4092" spans="1:20" ht="48" hidden="1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6"/>
        <v>3</v>
      </c>
      <c r="P4092">
        <f t="shared" si="257"/>
        <v>10.67</v>
      </c>
      <c r="Q4092" s="11" t="s">
        <v>8315</v>
      </c>
      <c r="R4092" t="s">
        <v>8316</v>
      </c>
      <c r="S4092" s="15">
        <f t="shared" si="258"/>
        <v>42209.67288194444</v>
      </c>
      <c r="T4092" s="15">
        <f t="shared" si="259"/>
        <v>42223.625</v>
      </c>
    </row>
    <row r="4093" spans="1:20" ht="48" hidden="1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6"/>
        <v>13</v>
      </c>
      <c r="P4093">
        <f t="shared" si="257"/>
        <v>25.5</v>
      </c>
      <c r="Q4093" s="11" t="s">
        <v>8315</v>
      </c>
      <c r="R4093" t="s">
        <v>8316</v>
      </c>
      <c r="S4093" s="15">
        <f t="shared" si="258"/>
        <v>41990.506377314814</v>
      </c>
      <c r="T4093" s="15">
        <f t="shared" si="259"/>
        <v>42020.506377314814</v>
      </c>
    </row>
    <row r="4094" spans="1:20" ht="48" hidden="1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6"/>
        <v>0</v>
      </c>
      <c r="P4094">
        <f t="shared" si="257"/>
        <v>20</v>
      </c>
      <c r="Q4094" s="11" t="s">
        <v>8315</v>
      </c>
      <c r="R4094" t="s">
        <v>8316</v>
      </c>
      <c r="S4094" s="15">
        <f t="shared" si="258"/>
        <v>42039.194988425923</v>
      </c>
      <c r="T4094" s="15">
        <f t="shared" si="259"/>
        <v>42099.153321759266</v>
      </c>
    </row>
    <row r="4095" spans="1:20" ht="48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6"/>
        <v>2</v>
      </c>
      <c r="P4095">
        <f t="shared" si="257"/>
        <v>15</v>
      </c>
      <c r="Q4095" s="11" t="s">
        <v>8315</v>
      </c>
      <c r="R4095" t="s">
        <v>8316</v>
      </c>
      <c r="S4095" s="15">
        <f t="shared" si="258"/>
        <v>42178.815891203703</v>
      </c>
      <c r="T4095" s="15">
        <f t="shared" si="259"/>
        <v>42238.815891203703</v>
      </c>
    </row>
    <row r="4096" spans="1:20" ht="48" hidden="1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6"/>
        <v>37</v>
      </c>
      <c r="P4096">
        <f t="shared" si="257"/>
        <v>91.25</v>
      </c>
      <c r="Q4096" s="11" t="s">
        <v>8315</v>
      </c>
      <c r="R4096" t="s">
        <v>8316</v>
      </c>
      <c r="S4096" s="15">
        <f t="shared" si="258"/>
        <v>41890.086805555555</v>
      </c>
      <c r="T4096" s="15">
        <f t="shared" si="259"/>
        <v>41934.207638888889</v>
      </c>
    </row>
    <row r="4097" spans="1:20" ht="32" hidden="1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6"/>
        <v>3</v>
      </c>
      <c r="P4097">
        <f t="shared" si="257"/>
        <v>800</v>
      </c>
      <c r="Q4097" s="11" t="s">
        <v>8315</v>
      </c>
      <c r="R4097" t="s">
        <v>8316</v>
      </c>
      <c r="S4097" s="15">
        <f t="shared" si="258"/>
        <v>42693.031828703708</v>
      </c>
      <c r="T4097" s="15">
        <f t="shared" si="259"/>
        <v>42723.031828703708</v>
      </c>
    </row>
    <row r="4098" spans="1:20" ht="48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60">ROUND(E4098/D4098*100,0)</f>
        <v>11</v>
      </c>
      <c r="P4098">
        <f t="shared" si="257"/>
        <v>80</v>
      </c>
      <c r="Q4098" s="11" t="s">
        <v>8315</v>
      </c>
      <c r="R4098" t="s">
        <v>8316</v>
      </c>
      <c r="S4098" s="15">
        <f t="shared" si="258"/>
        <v>42750.530312499999</v>
      </c>
      <c r="T4098" s="15">
        <f t="shared" si="259"/>
        <v>42794.368749999994</v>
      </c>
    </row>
    <row r="4099" spans="1:20" ht="48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60"/>
        <v>0</v>
      </c>
      <c r="P4099">
        <f t="shared" ref="P4099:P4115" si="261">IFERROR(ROUND(E4099/L4099,2),0)</f>
        <v>0</v>
      </c>
      <c r="Q4099" s="11" t="s">
        <v>8315</v>
      </c>
      <c r="R4099" t="s">
        <v>8316</v>
      </c>
      <c r="S4099" s="15">
        <f t="shared" ref="S4099:S4115" si="262">(((J4099/60)/60)/24)+DATE(1970,1,1)</f>
        <v>42344.824502314819</v>
      </c>
      <c r="T4099" s="15">
        <f t="shared" ref="T4099:T4115" si="263">(((I4099/60)/60)/24)+DATE(1970,1,1)</f>
        <v>42400.996527777781</v>
      </c>
    </row>
    <row r="4100" spans="1:20" ht="48" hidden="1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60"/>
        <v>0</v>
      </c>
      <c r="P4100">
        <f t="shared" si="261"/>
        <v>0</v>
      </c>
      <c r="Q4100" s="11" t="s">
        <v>8315</v>
      </c>
      <c r="R4100" t="s">
        <v>8316</v>
      </c>
      <c r="S4100" s="15">
        <f t="shared" si="262"/>
        <v>42495.722187499996</v>
      </c>
      <c r="T4100" s="15">
        <f t="shared" si="263"/>
        <v>42525.722187499996</v>
      </c>
    </row>
    <row r="4101" spans="1:20" ht="48" hidden="1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60"/>
        <v>1</v>
      </c>
      <c r="P4101">
        <f t="shared" si="261"/>
        <v>50</v>
      </c>
      <c r="Q4101" s="11" t="s">
        <v>8315</v>
      </c>
      <c r="R4101" t="s">
        <v>8316</v>
      </c>
      <c r="S4101" s="15">
        <f t="shared" si="262"/>
        <v>42570.850381944445</v>
      </c>
      <c r="T4101" s="15">
        <f t="shared" si="263"/>
        <v>42615.850381944445</v>
      </c>
    </row>
    <row r="4102" spans="1:20" ht="32" hidden="1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60"/>
        <v>0</v>
      </c>
      <c r="P4102">
        <f t="shared" si="261"/>
        <v>0</v>
      </c>
      <c r="Q4102" s="11" t="s">
        <v>8315</v>
      </c>
      <c r="R4102" t="s">
        <v>8316</v>
      </c>
      <c r="S4102" s="15">
        <f t="shared" si="262"/>
        <v>41927.124884259261</v>
      </c>
      <c r="T4102" s="15">
        <f t="shared" si="263"/>
        <v>41937.124884259261</v>
      </c>
    </row>
    <row r="4103" spans="1:20" ht="48" hidden="1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60"/>
        <v>0</v>
      </c>
      <c r="P4103">
        <f t="shared" si="261"/>
        <v>0</v>
      </c>
      <c r="Q4103" s="11" t="s">
        <v>8315</v>
      </c>
      <c r="R4103" t="s">
        <v>8316</v>
      </c>
      <c r="S4103" s="15">
        <f t="shared" si="262"/>
        <v>42730.903726851851</v>
      </c>
      <c r="T4103" s="15">
        <f t="shared" si="263"/>
        <v>42760.903726851851</v>
      </c>
    </row>
    <row r="4104" spans="1:20" ht="48" hidden="1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60"/>
        <v>27</v>
      </c>
      <c r="P4104">
        <f t="shared" si="261"/>
        <v>22.83</v>
      </c>
      <c r="Q4104" s="11" t="s">
        <v>8315</v>
      </c>
      <c r="R4104" t="s">
        <v>8316</v>
      </c>
      <c r="S4104" s="15">
        <f t="shared" si="262"/>
        <v>42475.848067129627</v>
      </c>
      <c r="T4104" s="15">
        <f t="shared" si="263"/>
        <v>42505.848067129627</v>
      </c>
    </row>
    <row r="4105" spans="1:20" ht="48" hidden="1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60"/>
        <v>10</v>
      </c>
      <c r="P4105">
        <f t="shared" si="261"/>
        <v>16.670000000000002</v>
      </c>
      <c r="Q4105" s="11" t="s">
        <v>8315</v>
      </c>
      <c r="R4105" t="s">
        <v>8316</v>
      </c>
      <c r="S4105" s="15">
        <f t="shared" si="262"/>
        <v>42188.83293981482</v>
      </c>
      <c r="T4105" s="15">
        <f t="shared" si="263"/>
        <v>42242.772222222222</v>
      </c>
    </row>
    <row r="4106" spans="1:20" ht="48" hidden="1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60"/>
        <v>21</v>
      </c>
      <c r="P4106">
        <f t="shared" si="261"/>
        <v>45.79</v>
      </c>
      <c r="Q4106" s="11" t="s">
        <v>8315</v>
      </c>
      <c r="R4106" t="s">
        <v>8316</v>
      </c>
      <c r="S4106" s="15">
        <f t="shared" si="262"/>
        <v>42640.278171296297</v>
      </c>
      <c r="T4106" s="15">
        <f t="shared" si="263"/>
        <v>42670.278171296297</v>
      </c>
    </row>
    <row r="4107" spans="1:20" ht="48" hidden="1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60"/>
        <v>7</v>
      </c>
      <c r="P4107">
        <f t="shared" si="261"/>
        <v>383.33</v>
      </c>
      <c r="Q4107" s="11" t="s">
        <v>8315</v>
      </c>
      <c r="R4107" t="s">
        <v>8316</v>
      </c>
      <c r="S4107" s="15">
        <f t="shared" si="262"/>
        <v>42697.010520833333</v>
      </c>
      <c r="T4107" s="15">
        <f t="shared" si="263"/>
        <v>42730.010520833333</v>
      </c>
    </row>
    <row r="4108" spans="1:20" ht="48" hidden="1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60"/>
        <v>71</v>
      </c>
      <c r="P4108">
        <f t="shared" si="261"/>
        <v>106.97</v>
      </c>
      <c r="Q4108" s="11" t="s">
        <v>8315</v>
      </c>
      <c r="R4108" t="s">
        <v>8316</v>
      </c>
      <c r="S4108" s="15">
        <f t="shared" si="262"/>
        <v>42053.049375000002</v>
      </c>
      <c r="T4108" s="15">
        <f t="shared" si="263"/>
        <v>42096.041666666672</v>
      </c>
    </row>
    <row r="4109" spans="1:20" ht="48" hidden="1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60"/>
        <v>2</v>
      </c>
      <c r="P4109">
        <f t="shared" si="261"/>
        <v>10.25</v>
      </c>
      <c r="Q4109" s="11" t="s">
        <v>8315</v>
      </c>
      <c r="R4109" t="s">
        <v>8316</v>
      </c>
      <c r="S4109" s="15">
        <f t="shared" si="262"/>
        <v>41883.916678240741</v>
      </c>
      <c r="T4109" s="15">
        <f t="shared" si="263"/>
        <v>41906.916678240741</v>
      </c>
    </row>
    <row r="4110" spans="1:20" ht="48" hidden="1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60"/>
        <v>2</v>
      </c>
      <c r="P4110">
        <f t="shared" si="261"/>
        <v>59</v>
      </c>
      <c r="Q4110" s="11" t="s">
        <v>8315</v>
      </c>
      <c r="R4110" t="s">
        <v>8316</v>
      </c>
      <c r="S4110" s="15">
        <f t="shared" si="262"/>
        <v>42767.031678240746</v>
      </c>
      <c r="T4110" s="15">
        <f t="shared" si="263"/>
        <v>42797.208333333328</v>
      </c>
    </row>
    <row r="4111" spans="1:20" ht="48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60"/>
        <v>0</v>
      </c>
      <c r="P4111">
        <f t="shared" si="261"/>
        <v>0</v>
      </c>
      <c r="Q4111" s="11" t="s">
        <v>8315</v>
      </c>
      <c r="R4111" t="s">
        <v>8316</v>
      </c>
      <c r="S4111" s="15">
        <f t="shared" si="262"/>
        <v>42307.539398148147</v>
      </c>
      <c r="T4111" s="15">
        <f t="shared" si="263"/>
        <v>42337.581064814818</v>
      </c>
    </row>
    <row r="4112" spans="1:20" ht="48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60"/>
        <v>29</v>
      </c>
      <c r="P4112">
        <f t="shared" si="261"/>
        <v>14.33</v>
      </c>
      <c r="Q4112" s="11" t="s">
        <v>8315</v>
      </c>
      <c r="R4112" t="s">
        <v>8316</v>
      </c>
      <c r="S4112" s="15">
        <f t="shared" si="262"/>
        <v>42512.626747685179</v>
      </c>
      <c r="T4112" s="15">
        <f t="shared" si="263"/>
        <v>42572.626747685179</v>
      </c>
    </row>
    <row r="4113" spans="1:20" ht="48" hidden="1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60"/>
        <v>3</v>
      </c>
      <c r="P4113">
        <f t="shared" si="261"/>
        <v>15.67</v>
      </c>
      <c r="Q4113" s="11" t="s">
        <v>8315</v>
      </c>
      <c r="R4113" t="s">
        <v>8316</v>
      </c>
      <c r="S4113" s="15">
        <f t="shared" si="262"/>
        <v>42029.135879629626</v>
      </c>
      <c r="T4113" s="15">
        <f t="shared" si="263"/>
        <v>42059.135879629626</v>
      </c>
    </row>
    <row r="4114" spans="1:20" ht="48" hidden="1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60"/>
        <v>0</v>
      </c>
      <c r="P4114">
        <f t="shared" si="261"/>
        <v>1</v>
      </c>
      <c r="Q4114" s="11" t="s">
        <v>8315</v>
      </c>
      <c r="R4114" t="s">
        <v>8316</v>
      </c>
      <c r="S4114" s="15">
        <f t="shared" si="262"/>
        <v>42400.946597222224</v>
      </c>
      <c r="T4114" s="15">
        <f t="shared" si="263"/>
        <v>42428</v>
      </c>
    </row>
    <row r="4115" spans="1:20" ht="48" hidden="1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60"/>
        <v>0</v>
      </c>
      <c r="P4115">
        <f t="shared" si="261"/>
        <v>1</v>
      </c>
      <c r="Q4115" s="11" t="s">
        <v>8315</v>
      </c>
      <c r="R4115" t="s">
        <v>8316</v>
      </c>
      <c r="S4115" s="15">
        <f t="shared" si="262"/>
        <v>42358.573182870372</v>
      </c>
      <c r="T4115" s="15">
        <f t="shared" si="263"/>
        <v>42377.273611111115</v>
      </c>
    </row>
  </sheetData>
  <autoFilter ref="A1:T4115" xr:uid="{E03AEB07-E880-C34F-BBA5-A3819E6D161E}">
    <filterColumn colId="3">
      <filters>
        <filter val="$1,000.00"/>
        <filter val="$1,200.00"/>
        <filter val="$1,250.00"/>
        <filter val="$1,395.00"/>
        <filter val="$1,400.00"/>
        <filter val="$1,500.00"/>
        <filter val="$1,600.00"/>
        <filter val="$1,650.00"/>
        <filter val="$1,700.00"/>
        <filter val="$1,750.00"/>
        <filter val="$1,800.00"/>
        <filter val="$1,850.00"/>
        <filter val="$1,930.00"/>
        <filter val="$1,960.00"/>
        <filter val="$1.00"/>
        <filter val="$10,000.00"/>
        <filter val="$100.00"/>
        <filter val="$101.00"/>
        <filter val="$11,500.00"/>
        <filter val="$12,000.00"/>
        <filter val="$13,000.00"/>
        <filter val="$150.00"/>
        <filter val="$17,000.00"/>
        <filter val="$2,000.00"/>
        <filter val="$2,200.00"/>
        <filter val="$2,250.00"/>
        <filter val="$2,500.00"/>
        <filter val="$2,750.00"/>
        <filter val="$2,800.00"/>
        <filter val="$2,900.00"/>
        <filter val="$200.00"/>
        <filter val="$220.00"/>
        <filter val="$225.00"/>
        <filter val="$23,900.00"/>
        <filter val="$25,000.00"/>
        <filter val="$250.00"/>
        <filter val="$3,000.00"/>
        <filter val="$3,200.00"/>
        <filter val="$3,300.00"/>
        <filter val="$3,350.00"/>
        <filter val="$3,500.00"/>
        <filter val="$30,000.00"/>
        <filter val="$300.00"/>
        <filter val="$315.00"/>
        <filter val="$333.00"/>
        <filter val="$350.00"/>
        <filter val="$4,000.00"/>
        <filter val="$4,300.00"/>
        <filter val="$4,500.00"/>
        <filter val="$400.00"/>
        <filter val="$5,000.00"/>
        <filter val="$5,500.00"/>
        <filter val="$5,862.00"/>
        <filter val="$50.00"/>
        <filter val="$500.00"/>
        <filter val="$550.00"/>
        <filter val="$575.00"/>
        <filter val="$6,000.00"/>
        <filter val="$600.00"/>
        <filter val="$7,000.00"/>
        <filter val="$70.00"/>
        <filter val="$700.00"/>
        <filter val="$740.00"/>
        <filter val="$750.00"/>
        <filter val="$773.00"/>
        <filter val="$8,000.00"/>
        <filter val="$800.00"/>
        <filter val="$850.00"/>
        <filter val="$9,500.00"/>
      </filters>
    </filterColumn>
    <filterColumn colId="5">
      <filters>
        <filter val="failed"/>
        <filter val="successful"/>
      </filters>
    </filterColumn>
    <filterColumn colId="6">
      <filters>
        <filter val="GB"/>
      </filters>
    </filterColumn>
    <filterColumn colId="17">
      <filters>
        <filter val="plays"/>
      </filters>
    </filterColumn>
  </autoFilter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 R1:U1">
    <cfRule type="colorScale" priority="6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E4C01-A287-4A4F-86EB-C17A5E5DA33D}">
  <dimension ref="A1:H13"/>
  <sheetViews>
    <sheetView workbookViewId="0">
      <selection activeCell="E2" sqref="E2"/>
    </sheetView>
  </sheetViews>
  <sheetFormatPr baseColWidth="10" defaultRowHeight="15" x14ac:dyDescent="0.2"/>
  <cols>
    <col min="1" max="1" width="16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style="19" bestFit="1" customWidth="1"/>
    <col min="7" max="7" width="14.33203125" style="19" bestFit="1" customWidth="1"/>
    <col min="8" max="8" width="16.83203125" style="19" bestFit="1" customWidth="1"/>
  </cols>
  <sheetData>
    <row r="1" spans="1:8" s="17" customFormat="1" x14ac:dyDescent="0.2">
      <c r="A1" s="17" t="s">
        <v>8382</v>
      </c>
      <c r="B1" s="17" t="s">
        <v>8399</v>
      </c>
      <c r="C1" s="17" t="s">
        <v>8400</v>
      </c>
      <c r="D1" s="17" t="s">
        <v>8401</v>
      </c>
      <c r="E1" s="17" t="s">
        <v>8402</v>
      </c>
      <c r="F1" s="20" t="s">
        <v>8403</v>
      </c>
      <c r="G1" s="20" t="s">
        <v>8404</v>
      </c>
      <c r="H1" s="20" t="s">
        <v>8405</v>
      </c>
    </row>
    <row r="2" spans="1:8" x14ac:dyDescent="0.2">
      <c r="A2" t="s">
        <v>8406</v>
      </c>
      <c r="B2">
        <f>COUNTIFS(Kickstarter!$F:$F,"=successful",Kickstarter!$D:$D,"&lt;1000",Kickstarter!$R:$R,"plays")</f>
        <v>141</v>
      </c>
      <c r="C2">
        <f>COUNTIFS(Kickstarter!$F:$F,"=failed",Kickstarter!$D:$D,"&lt;1000",Kickstarter!$R:$R,"plays")</f>
        <v>45</v>
      </c>
      <c r="D2">
        <f>COUNTIFS(Kickstarter!$F:$F,"=canceled",Kickstarter!$D:$D,"&lt;1000",Kickstarter!$R:$R,"plays")</f>
        <v>0</v>
      </c>
      <c r="E2">
        <f>SUM(B2:D2)</f>
        <v>186</v>
      </c>
      <c r="F2" s="19">
        <f>B2/E2</f>
        <v>0.75806451612903225</v>
      </c>
      <c r="G2" s="19">
        <f>C2/E2</f>
        <v>0.24193548387096775</v>
      </c>
      <c r="H2" s="19">
        <f>D2/E2</f>
        <v>0</v>
      </c>
    </row>
    <row r="3" spans="1:8" x14ac:dyDescent="0.2">
      <c r="A3" t="s">
        <v>8407</v>
      </c>
      <c r="B3">
        <f>COUNTIFS(Kickstarter!$F:$F,"=successful",Kickstarter!$D:$D,"&gt;=1000",Kickstarter!$D:$D,"&lt;5000",Kickstarter!$R:$R,"plays")</f>
        <v>388</v>
      </c>
      <c r="C3">
        <f>COUNTIFS(Kickstarter!$F:$F,"=failed",Kickstarter!$D:$D,"&gt;=1000",Kickstarter!$D:$D,"&lt;5000",Kickstarter!$R:$R,"plays")</f>
        <v>146</v>
      </c>
      <c r="D3">
        <f>COUNTIFS(Kickstarter!$F:$F,"=canceled",Kickstarter!$D:$D,"&gt;=1000",Kickstarter!$D:$D,"&lt;5000",Kickstarter!$R:$R,"plays")</f>
        <v>0</v>
      </c>
      <c r="E3">
        <f t="shared" ref="E3:E13" si="0">SUM(B3:D3)</f>
        <v>534</v>
      </c>
      <c r="F3" s="19">
        <f t="shared" ref="F3:F13" si="1">B3/E3</f>
        <v>0.72659176029962547</v>
      </c>
      <c r="G3" s="19">
        <f t="shared" ref="G3:G13" si="2">C3/E3</f>
        <v>0.27340823970037453</v>
      </c>
      <c r="H3" s="19">
        <f t="shared" ref="H3:H13" si="3">D3/E3</f>
        <v>0</v>
      </c>
    </row>
    <row r="4" spans="1:8" x14ac:dyDescent="0.2">
      <c r="A4" t="s">
        <v>8408</v>
      </c>
      <c r="B4">
        <f>COUNTIFS(Kickstarter!$F:$F,"=successful",Kickstarter!$D:$D,"&gt;=5000",Kickstarter!$D:$D,"&lt;10000",Kickstarter!$R:$R,"plays")</f>
        <v>93</v>
      </c>
      <c r="C4">
        <f>COUNTIFS(Kickstarter!$F:$F,"=failed",Kickstarter!$D:$D,"&gt;=5000",Kickstarter!$D:$D,"&lt;10000",Kickstarter!$R:$R,"plays")</f>
        <v>76</v>
      </c>
      <c r="D4">
        <f>COUNTIFS(Kickstarter!$F:$F,"=canceled",Kickstarter!$D:$D,"&gt;=5000",Kickstarter!$D:$D,"&lt;10000",Kickstarter!$R:$R,"plays")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2">
      <c r="A5" t="s">
        <v>8409</v>
      </c>
      <c r="B5">
        <f>COUNTIFS(Kickstarter!$F:$F,"=successful",Kickstarter!$D:$D,"&gt;=10000",Kickstarter!$D:$D,"&lt;15000",Kickstarter!$R:$R,"plays")</f>
        <v>39</v>
      </c>
      <c r="C5">
        <f>COUNTIFS(Kickstarter!$F:$F,"=failed",Kickstarter!$D:$D,"&gt;=10000",Kickstarter!$D:$D,"&lt;15000",Kickstarter!$R:$R,"plays")</f>
        <v>33</v>
      </c>
      <c r="D5">
        <f>COUNTIFS(Kickstarter!$F:$F,"=canceled",Kickstarter!$D:$D,"&gt;=10000",Kickstarter!$D:$D,"&lt;15000",Kickstarter!$R:$R,"plays")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2">
      <c r="A6" t="s">
        <v>8410</v>
      </c>
      <c r="B6">
        <f>COUNTIFS(Kickstarter!$F:$F,"=successful",Kickstarter!$D:$D,"&gt;=15000",Kickstarter!$D:$D,"&lt;20000",Kickstarter!$R:$R,"plays")</f>
        <v>12</v>
      </c>
      <c r="C6">
        <f>COUNTIFS(Kickstarter!$F:$F,"=failed",Kickstarter!$D:$D,"&gt;=15000",Kickstarter!$D:$D,"&lt;20000",Kickstarter!$R:$R,"plays")</f>
        <v>12</v>
      </c>
      <c r="D6">
        <f>COUNTIFS(Kickstarter!$F:$F,"=canceled",Kickstarter!$D:$D,"&gt;=15000",Kickstarter!$D:$D,"&lt;20000",Kickstarter!$R:$R,"plays")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2">
      <c r="A7" t="s">
        <v>8411</v>
      </c>
      <c r="B7">
        <f>COUNTIFS(Kickstarter!$F:$F,"=successful",Kickstarter!$D:$D,"&gt;=20000",Kickstarter!$D:$D,"&lt;25000",Kickstarter!$R:$R,"plays")</f>
        <v>9</v>
      </c>
      <c r="C7">
        <f>COUNTIFS(Kickstarter!$F:$F,"=failed",Kickstarter!$D:$D,"&gt;=20000",Kickstarter!$D:$D,"&lt;25000",Kickstarter!$R:$R,"plays")</f>
        <v>11</v>
      </c>
      <c r="D7">
        <f>COUNTIFS(Kickstarter!$F:$F,"=canceled",Kickstarter!$D:$D,"&gt;=20000",Kickstarter!$D:$D,"&lt;25000",Kickstarter!$R:$R,"plays")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2">
      <c r="A8" t="s">
        <v>8412</v>
      </c>
      <c r="B8">
        <f>COUNTIFS(Kickstarter!$F:$F,"=successful",Kickstarter!$D:$D,"&gt;=25000",Kickstarter!$D:$D,"&lt;30000",Kickstarter!$R:$R,"plays")</f>
        <v>1</v>
      </c>
      <c r="C8">
        <f>COUNTIFS(Kickstarter!$F:$F,"=failed",Kickstarter!$D:$D,"&gt;=25000",Kickstarter!$D:$D,"&lt;30000",Kickstarter!$R:$R,"plays")</f>
        <v>4</v>
      </c>
      <c r="D8">
        <f>COUNTIFS(Kickstarter!$F:$F,"=canceled",Kickstarter!$D:$D,"&gt;=25000",Kickstarter!$D:$D,"&lt;30000",Kickstarter!$R:$R,"plays")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2">
      <c r="A9" t="s">
        <v>8413</v>
      </c>
      <c r="B9">
        <f>COUNTIFS(Kickstarter!$F:$F,"=successful",Kickstarter!$D:$D,"&gt;=30000",Kickstarter!$D:$D,"&lt;35000",Kickstarter!$R:$R,"plays")</f>
        <v>3</v>
      </c>
      <c r="C9">
        <f>COUNTIFS(Kickstarter!$F:$F,"=failed",Kickstarter!$D:$D,"&gt;=30000",Kickstarter!$D:$D,"&lt;35000",Kickstarter!$R:$R,"plays")</f>
        <v>8</v>
      </c>
      <c r="D9">
        <f>COUNTIFS(Kickstarter!$F:$F,"=canceled",Kickstarter!$D:$D,"&gt;=30000",Kickstarter!$D:$D,"&lt;35000",Kickstarter!$R:$R,"plays")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2">
      <c r="A10" t="s">
        <v>8414</v>
      </c>
      <c r="B10">
        <f>COUNTIFS(Kickstarter!$F:$F,"=successful",Kickstarter!$D:$D,"&gt;=35000",Kickstarter!$D:$D,"&lt;40000",Kickstarter!$R:$R,"plays")</f>
        <v>4</v>
      </c>
      <c r="C10">
        <f>COUNTIFS(Kickstarter!$F:$F,"=failed",Kickstarter!$D:$D,"&gt;=35000",Kickstarter!$D:$D,"&lt;40000",Kickstarter!$R:$R,"plays")</f>
        <v>2</v>
      </c>
      <c r="D10">
        <f>COUNTIFS(Kickstarter!$F:$F,"=canceled",Kickstarter!$D:$D,"&gt;=35000",Kickstarter!$D:$D,"&lt;40000",Kickstarter!$R:$R,"plays")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2">
      <c r="A11" t="s">
        <v>8415</v>
      </c>
      <c r="B11">
        <f>COUNTIFS(Kickstarter!$F:$F,"=successful",Kickstarter!$D:$D,"&gt;=40000",Kickstarter!$D:$D,"&lt;45000",Kickstarter!$R:$R,"plays")</f>
        <v>2</v>
      </c>
      <c r="C11">
        <f>COUNTIFS(Kickstarter!$F:$F,"=failed",Kickstarter!$D:$D,"&gt;=40000",Kickstarter!$D:$D,"&lt;45000",Kickstarter!$R:$R,"plays")</f>
        <v>1</v>
      </c>
      <c r="D11">
        <f>COUNTIFS(Kickstarter!$F:$F,"=canceled",Kickstarter!$D:$D,"&gt;=40000",Kickstarter!$D:$D,"&lt;45000",Kickstarter!$R:$R,"plays")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2">
      <c r="A12" t="s">
        <v>8416</v>
      </c>
      <c r="B12">
        <f>COUNTIFS(Kickstarter!$F:$F,"=successful",Kickstarter!$D:$D,"&gt;=45000",Kickstarter!$D:$D,"&lt;50000",Kickstarter!$R:$R,"plays")</f>
        <v>0</v>
      </c>
      <c r="C12">
        <f>COUNTIFS(Kickstarter!$F:$F,"=failed",Kickstarter!$D:$D,"&gt;=45000",Kickstarter!$D:$D,"&lt;50000",Kickstarter!$R:$R,"plays")</f>
        <v>1</v>
      </c>
      <c r="D12">
        <f>COUNTIFS(Kickstarter!$F:$F,"=canceled",Kickstarter!$D:$D,"&gt;=45000",Kickstarter!$D:$D,"&lt;50000",Kickstarter!$R:$R,"plays")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2">
      <c r="A13" t="s">
        <v>8417</v>
      </c>
      <c r="B13">
        <f>COUNTIFS(Kickstarter!$F:$F,"=successful",Kickstarter!$D:$D,"&gt;=50000",Kickstarter!$R:$R,"plays")</f>
        <v>2</v>
      </c>
      <c r="C13">
        <f>COUNTIFS(Kickstarter!$F:$F,"=failed",Kickstarter!$D:$D,"&gt;=50000",Kickstarter!$R:$R,"plays")</f>
        <v>14</v>
      </c>
      <c r="D13">
        <f>COUNTIFS(Kickstarter!$F:$F,"=canceled",Kickstarter!$D:$D,"&gt;=50000",Kickstarter!$R:$R,"plays")</f>
        <v>0</v>
      </c>
      <c r="E13">
        <f t="shared" si="0"/>
        <v>16</v>
      </c>
      <c r="F13" s="19">
        <f t="shared" si="1"/>
        <v>0.125</v>
      </c>
      <c r="G13" s="19">
        <f t="shared" si="2"/>
        <v>0.875</v>
      </c>
      <c r="H13" s="19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4EA790-514B-D849-9721-4AE3CAB50B20}">
  <dimension ref="A1:E18"/>
  <sheetViews>
    <sheetView topLeftCell="A6" workbookViewId="0">
      <selection activeCell="D12" sqref="D1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2" t="s">
        <v>8360</v>
      </c>
      <c r="B1" t="s">
        <v>8315</v>
      </c>
    </row>
    <row r="2" spans="1:5" x14ac:dyDescent="0.2">
      <c r="A2" s="12" t="s">
        <v>8379</v>
      </c>
      <c r="B2" t="s">
        <v>8363</v>
      </c>
    </row>
    <row r="4" spans="1:5" x14ac:dyDescent="0.2">
      <c r="A4" s="12" t="s">
        <v>8364</v>
      </c>
      <c r="B4" s="12" t="s">
        <v>8358</v>
      </c>
    </row>
    <row r="5" spans="1:5" x14ac:dyDescent="0.2">
      <c r="A5" s="12" t="s">
        <v>8362</v>
      </c>
      <c r="B5" t="s">
        <v>8218</v>
      </c>
      <c r="C5" t="s">
        <v>8220</v>
      </c>
      <c r="D5" t="s">
        <v>8219</v>
      </c>
      <c r="E5" t="s">
        <v>8359</v>
      </c>
    </row>
    <row r="6" spans="1:5" x14ac:dyDescent="0.2">
      <c r="A6" s="16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">
      <c r="A7" s="16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">
      <c r="A8" s="16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">
      <c r="A9" s="16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">
      <c r="A10" s="16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">
      <c r="A11" s="16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">
      <c r="A12" s="16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">
      <c r="A13" s="16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">
      <c r="A14" s="16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">
      <c r="A15" s="16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2">
      <c r="A16" s="16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">
      <c r="A17" s="16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">
      <c r="A18" s="16" t="s">
        <v>8359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AC1E3F-6327-0C4B-9668-C631CE820A20}">
  <dimension ref="A1:F6"/>
  <sheetViews>
    <sheetView workbookViewId="0">
      <selection activeCell="H23" sqref="H2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8364</v>
      </c>
      <c r="B3" s="12" t="s">
        <v>8358</v>
      </c>
    </row>
    <row r="4" spans="1:6" x14ac:dyDescent="0.2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">
      <c r="A6" s="13" t="s">
        <v>8359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DBF60F-48BE-7B46-B4E6-C7279E0116A3}"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8363</v>
      </c>
    </row>
    <row r="2" spans="1:5" x14ac:dyDescent="0.2">
      <c r="A2" s="12" t="s">
        <v>8360</v>
      </c>
      <c r="B2" t="s">
        <v>8363</v>
      </c>
    </row>
    <row r="4" spans="1:5" x14ac:dyDescent="0.2">
      <c r="A4" s="12" t="s">
        <v>8364</v>
      </c>
      <c r="B4" s="12" t="s">
        <v>8358</v>
      </c>
    </row>
    <row r="5" spans="1:5" x14ac:dyDescent="0.2">
      <c r="A5" s="12" t="s">
        <v>8362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2">
      <c r="A6" s="13" t="s">
        <v>8316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2">
      <c r="A7" s="13" t="s">
        <v>8359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68C748-431F-DE44-A795-CBE1961517BA}">
  <dimension ref="A1:F18"/>
  <sheetViews>
    <sheetView workbookViewId="0">
      <selection activeCell="I25" sqref="I2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8360</v>
      </c>
      <c r="B1" t="s">
        <v>8315</v>
      </c>
    </row>
    <row r="2" spans="1:6" x14ac:dyDescent="0.2">
      <c r="A2" s="12" t="s">
        <v>8379</v>
      </c>
      <c r="B2" t="s">
        <v>8363</v>
      </c>
    </row>
    <row r="4" spans="1:6" x14ac:dyDescent="0.2">
      <c r="A4" s="12" t="s">
        <v>8364</v>
      </c>
      <c r="B4" s="12" t="s">
        <v>8358</v>
      </c>
    </row>
    <row r="5" spans="1:6" x14ac:dyDescent="0.2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2">
      <c r="A6" s="16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">
      <c r="A7" s="16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">
      <c r="A8" s="16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">
      <c r="A9" s="16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">
      <c r="A10" s="16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">
      <c r="A11" s="16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">
      <c r="A12" s="16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">
      <c r="A13" s="16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">
      <c r="A14" s="16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">
      <c r="A15" s="16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">
      <c r="A16" s="16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">
      <c r="A17" s="16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">
      <c r="A18" s="16" t="s">
        <v>8359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993AE-13AB-C04B-9948-B6D2C0ED188A}">
  <dimension ref="A1:F6"/>
  <sheetViews>
    <sheetView workbookViewId="0">
      <selection activeCell="D14" sqref="D14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5" max="5" width="14.5" bestFit="1" customWidth="1"/>
    <col min="6" max="6" width="11.83203125" bestFit="1" customWidth="1"/>
  </cols>
  <sheetData>
    <row r="1" spans="1:6" s="17" customFormat="1" x14ac:dyDescent="0.2">
      <c r="A1" s="17" t="s">
        <v>8380</v>
      </c>
      <c r="B1" s="17" t="s">
        <v>8381</v>
      </c>
      <c r="C1" s="17" t="s">
        <v>8382</v>
      </c>
      <c r="D1" s="17" t="s">
        <v>8383</v>
      </c>
      <c r="E1" s="17" t="s">
        <v>8307</v>
      </c>
      <c r="F1" s="17" t="s">
        <v>8384</v>
      </c>
    </row>
    <row r="2" spans="1:6" x14ac:dyDescent="0.2">
      <c r="A2" t="s">
        <v>3473</v>
      </c>
      <c r="B2" t="str">
        <f>VLOOKUP(A2, 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2">
      <c r="A3" t="s">
        <v>3616</v>
      </c>
      <c r="B3" t="str">
        <f>VLOOKUP(A3, 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2">
      <c r="A4" t="s">
        <v>3178</v>
      </c>
      <c r="B4" t="str">
        <f>VLOOKUP(A4, 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2">
      <c r="A5" t="s">
        <v>3329</v>
      </c>
      <c r="B5" t="str">
        <f>VLOOKUP(A5, 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2">
      <c r="A6" t="s">
        <v>3221</v>
      </c>
      <c r="B6" t="str">
        <f>VLOOKUP(A6, 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3D9D9D-1A12-DC42-8B59-859F0D61C13B}">
  <dimension ref="A1:C14"/>
  <sheetViews>
    <sheetView workbookViewId="0">
      <selection activeCell="B2" sqref="B2"/>
    </sheetView>
  </sheetViews>
  <sheetFormatPr baseColWidth="10" defaultRowHeight="15" x14ac:dyDescent="0.2"/>
  <cols>
    <col min="1" max="1" width="24.1640625" bestFit="1" customWidth="1"/>
    <col min="2" max="2" width="8.83203125" bestFit="1" customWidth="1"/>
    <col min="3" max="3" width="5.6640625" bestFit="1" customWidth="1"/>
  </cols>
  <sheetData>
    <row r="1" spans="1:3" x14ac:dyDescent="0.2">
      <c r="B1" t="s">
        <v>8385</v>
      </c>
      <c r="C1" t="s">
        <v>8386</v>
      </c>
    </row>
    <row r="2" spans="1:3" x14ac:dyDescent="0.2">
      <c r="A2" t="s">
        <v>8387</v>
      </c>
      <c r="B2" s="18" t="e">
        <f>AVERAGE(#REF!)</f>
        <v>#REF!</v>
      </c>
      <c r="C2" s="18" t="e">
        <f>AVERAGE(#REF!)</f>
        <v>#REF!</v>
      </c>
    </row>
    <row r="3" spans="1:3" x14ac:dyDescent="0.2">
      <c r="A3" t="s">
        <v>8388</v>
      </c>
      <c r="B3" s="18" t="e">
        <f>MEDIAN(#REF!)</f>
        <v>#REF!</v>
      </c>
      <c r="C3" s="18" t="e">
        <f>MEDIAN(#REF!)</f>
        <v>#REF!</v>
      </c>
    </row>
    <row r="4" spans="1:3" x14ac:dyDescent="0.2">
      <c r="A4" t="s">
        <v>8391</v>
      </c>
      <c r="B4" s="18" t="e">
        <f>_xlfn.STDEV.P(#REF!)</f>
        <v>#REF!</v>
      </c>
      <c r="C4" s="18" t="e">
        <f>_xlfn.STDEV.P(#REF!)</f>
        <v>#REF!</v>
      </c>
    </row>
    <row r="5" spans="1:3" x14ac:dyDescent="0.2">
      <c r="A5" t="s">
        <v>8392</v>
      </c>
      <c r="B5" s="18" t="e">
        <f>_xlfn.QUARTILE.EXC(#REF!,3)</f>
        <v>#REF!</v>
      </c>
      <c r="C5" s="18" t="e">
        <f>_xlfn.QUARTILE.EXC(#REF!,3)</f>
        <v>#REF!</v>
      </c>
    </row>
    <row r="6" spans="1:3" x14ac:dyDescent="0.2">
      <c r="A6" t="s">
        <v>8393</v>
      </c>
      <c r="B6" s="18" t="e">
        <f>_xlfn.QUARTILE.EXC(#REF!,1)</f>
        <v>#REF!</v>
      </c>
      <c r="C6" s="18" t="e">
        <f>_xlfn.QUARTILE.EXC(#REF!,1)</f>
        <v>#REF!</v>
      </c>
    </row>
    <row r="7" spans="1:3" x14ac:dyDescent="0.2">
      <c r="A7" t="s">
        <v>8394</v>
      </c>
      <c r="B7" s="18" t="e">
        <f>B5-B6</f>
        <v>#REF!</v>
      </c>
      <c r="C7" s="18" t="e">
        <f>C5-C6</f>
        <v>#REF!</v>
      </c>
    </row>
    <row r="8" spans="1:3" x14ac:dyDescent="0.2">
      <c r="B8" s="18"/>
      <c r="C8" s="18"/>
    </row>
    <row r="9" spans="1:3" x14ac:dyDescent="0.2">
      <c r="A9" t="s">
        <v>8389</v>
      </c>
      <c r="B9" s="18" t="e">
        <f>AVERAGE(#REF!)</f>
        <v>#REF!</v>
      </c>
      <c r="C9" s="18" t="e">
        <f>AVERAGE(#REF!)</f>
        <v>#REF!</v>
      </c>
    </row>
    <row r="10" spans="1:3" x14ac:dyDescent="0.2">
      <c r="A10" t="s">
        <v>8390</v>
      </c>
      <c r="B10" s="18" t="e">
        <f>MEDIAN(#REF!)</f>
        <v>#REF!</v>
      </c>
      <c r="C10" s="18" t="e">
        <f>MEDIAN(#REF!)</f>
        <v>#REF!</v>
      </c>
    </row>
    <row r="11" spans="1:3" x14ac:dyDescent="0.2">
      <c r="A11" t="s">
        <v>8395</v>
      </c>
      <c r="B11" s="18" t="e">
        <f>_xlfn.STDEV.P(#REF!)</f>
        <v>#REF!</v>
      </c>
      <c r="C11" s="18" t="e">
        <f>_xlfn.STDEV.P(#REF!)</f>
        <v>#REF!</v>
      </c>
    </row>
    <row r="12" spans="1:3" x14ac:dyDescent="0.2">
      <c r="A12" t="s">
        <v>8396</v>
      </c>
      <c r="B12" s="18" t="e">
        <f>_xlfn.QUARTILE.EXC(#REF!,3)</f>
        <v>#REF!</v>
      </c>
      <c r="C12" s="18" t="e">
        <f>_xlfn.QUARTILE.EXC(#REF!,3)</f>
        <v>#REF!</v>
      </c>
    </row>
    <row r="13" spans="1:3" x14ac:dyDescent="0.2">
      <c r="A13" t="s">
        <v>8397</v>
      </c>
      <c r="B13" s="18" t="e">
        <f>_xlfn.QUARTILE.EXC(#REF!,1)</f>
        <v>#REF!</v>
      </c>
      <c r="C13" s="18" t="e">
        <f>_xlfn.QUARTILE.EXC(#REF!,1)</f>
        <v>#REF!</v>
      </c>
    </row>
    <row r="14" spans="1:3" x14ac:dyDescent="0.2">
      <c r="A14" t="s">
        <v>8398</v>
      </c>
      <c r="B14" s="18" t="e">
        <f>B12-B13</f>
        <v>#REF!</v>
      </c>
      <c r="C14" s="18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Outcomes Based on Goals</vt:lpstr>
      <vt:lpstr>Theater Outcomes by Launch Date</vt:lpstr>
      <vt:lpstr>Category Statistics</vt:lpstr>
      <vt:lpstr>Subcategory Statistics</vt:lpstr>
      <vt:lpstr>Outcomes Based on Launch Date</vt:lpstr>
      <vt:lpstr>Edinburg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2022-01-03T02:49:22Z</dcterms:modified>
</cp:coreProperties>
</file>