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199" documentId="13_ncr:1_{28183D0F-5BBC-460B-A4AE-A6DCBDD59383}" xr6:coauthVersionLast="47" xr6:coauthVersionMax="47" xr10:uidLastSave="{EF3B73A7-F282-4DE1-BEBA-D0BE288FB526}"/>
  <bookViews>
    <workbookView xWindow="-108" yWindow="-108" windowWidth="23256" windowHeight="12576" xr2:uid="{00000000-000D-0000-FFFF-FFFF00000000}"/>
  </bookViews>
  <sheets>
    <sheet name="Intro" sheetId="17" r:id="rId1"/>
    <sheet name="Standard" sheetId="72" r:id="rId2"/>
    <sheet name="Draft" sheetId="71"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Draft!$A$1:$I$49</definedName>
    <definedName name="_xlnm._FilterDatabase" localSheetId="11" hidden="1">Prefix!$A$1:$B$1006</definedName>
    <definedName name="_xlnm._FilterDatabase" localSheetId="13" hidden="1">PrepPublished!$A$1:$N$664</definedName>
    <definedName name="_xlnm._FilterDatabase" localSheetId="1" hidden="1">Standard!$A$1:$I$139</definedName>
    <definedName name="_xlnm._FilterDatabase" localSheetId="4" hidden="1">Vocabulary!$A$1:$J$664</definedName>
    <definedName name="_xlnm._FilterDatabase" localSheetId="9" hidden="1">VocabularyAdoption!$A$1:$M$664</definedName>
    <definedName name="_xlnm._FilterDatabase" localSheetId="6" hidden="1">VocabularyFR!$A$1:$G$664</definedName>
    <definedName name="_xlnm._FilterDatabase" localSheetId="8" hidden="1">VocabularyMapping!$A$1:$L$664</definedName>
    <definedName name="_xlnm._FilterDatabase" localSheetId="5" hidden="1">VocabularyNL!$A$1:$G$664</definedName>
    <definedName name="_xlnm._FilterDatabase" localSheetId="7" hidden="1">VocabularyTranslations!$A$1:$H$664</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Table912[#All]</definedName>
    <definedName name="_xlnm.Print_Area" localSheetId="0">Intro!#REF!</definedName>
    <definedName name="_xlnm.Print_Area" localSheetId="11">Prefix!$A$1:$B$1005</definedName>
    <definedName name="_xlnm.Print_Area" localSheetId="13">PrepPublished!$A$1:$N$605</definedName>
    <definedName name="_xlnm.Print_Area" localSheetId="1">Table91215[#All]</definedName>
    <definedName name="_xlnm.Print_Area" localSheetId="4">Vocabulary!$A$1:$J$664</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20" l="1"/>
  <c r="B664" i="20"/>
  <c r="C664" i="20"/>
  <c r="D664" i="20"/>
  <c r="E664" i="20" s="1"/>
  <c r="F664" i="20"/>
  <c r="G664" i="20"/>
  <c r="H664" i="20"/>
  <c r="J664" i="20"/>
  <c r="K664" i="20"/>
  <c r="L664" i="20"/>
  <c r="M664" i="20"/>
  <c r="N664" i="20"/>
  <c r="O664" i="20"/>
  <c r="P664" i="20"/>
  <c r="Q664" i="20"/>
  <c r="R664" i="20"/>
  <c r="S664" i="20"/>
  <c r="P3" i="8"/>
  <c r="B664" i="8"/>
  <c r="D664" i="8"/>
  <c r="E664" i="8"/>
  <c r="F664" i="8"/>
  <c r="O3" i="16"/>
  <c r="B664" i="16"/>
  <c r="C664" i="16"/>
  <c r="D664" i="16"/>
  <c r="E664" i="16"/>
  <c r="F664" i="16"/>
  <c r="H664" i="16"/>
  <c r="J664" i="16"/>
  <c r="L664" i="16"/>
  <c r="O3" i="18"/>
  <c r="B664" i="18"/>
  <c r="C664" i="18"/>
  <c r="E664" i="18"/>
  <c r="F664" i="18"/>
  <c r="G664" i="18"/>
  <c r="H664" i="18"/>
  <c r="I664" i="18"/>
  <c r="J664" i="18"/>
  <c r="K664" i="18"/>
  <c r="L664" i="18"/>
  <c r="K3" i="14"/>
  <c r="B664" i="14"/>
  <c r="C664" i="14"/>
  <c r="D664" i="14"/>
  <c r="E664" i="14"/>
  <c r="K3" i="9"/>
  <c r="B664" i="9"/>
  <c r="C664" i="9"/>
  <c r="D664" i="9"/>
  <c r="E664" i="9"/>
  <c r="N3" i="5"/>
  <c r="J664" i="5"/>
  <c r="C664" i="8" s="1"/>
  <c r="A528" i="7"/>
  <c r="B528" i="7"/>
  <c r="E528" i="7"/>
  <c r="G528" i="7"/>
  <c r="A529" i="7"/>
  <c r="B529" i="7"/>
  <c r="E529" i="7"/>
  <c r="G529" i="7"/>
  <c r="A530" i="7"/>
  <c r="B530" i="7"/>
  <c r="E530" i="7"/>
  <c r="G530" i="7"/>
  <c r="A531" i="7"/>
  <c r="B531" i="7"/>
  <c r="E531" i="7"/>
  <c r="G531" i="7"/>
  <c r="A527" i="7"/>
  <c r="B527" i="7"/>
  <c r="E527" i="7"/>
  <c r="G527" i="7"/>
  <c r="A526" i="7"/>
  <c r="B526" i="7"/>
  <c r="E526" i="7"/>
  <c r="G526" i="7"/>
  <c r="B663" i="20"/>
  <c r="C663" i="20"/>
  <c r="D663" i="20"/>
  <c r="E663" i="20" s="1"/>
  <c r="F663" i="20"/>
  <c r="G663" i="20"/>
  <c r="H663" i="20"/>
  <c r="J663" i="20"/>
  <c r="K663" i="20"/>
  <c r="L663" i="20"/>
  <c r="M663" i="20"/>
  <c r="N663" i="20"/>
  <c r="O663" i="20"/>
  <c r="P663" i="20"/>
  <c r="Q663" i="20"/>
  <c r="R663" i="20"/>
  <c r="S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I661" i="20" l="1"/>
  <c r="I663" i="20"/>
  <c r="I662" i="20"/>
  <c r="D664" i="18"/>
  <c r="I664" i="20"/>
  <c r="D663" i="18"/>
  <c r="C663" i="8"/>
  <c r="J662" i="16"/>
  <c r="J661" i="16"/>
  <c r="D662" i="18"/>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I660" i="20" l="1"/>
  <c r="D660" i="18"/>
  <c r="C660" i="8"/>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I658" i="20" l="1"/>
  <c r="I654" i="20"/>
  <c r="I659" i="20"/>
  <c r="I655" i="20"/>
  <c r="I657" i="20"/>
  <c r="I656" i="20"/>
  <c r="J659" i="16"/>
  <c r="J656" i="16"/>
  <c r="D659" i="18"/>
  <c r="D656" i="18"/>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I651" i="20" l="1"/>
  <c r="I650" i="20"/>
  <c r="I653" i="20"/>
  <c r="I652" i="20"/>
  <c r="J655" i="16"/>
  <c r="J654" i="16"/>
  <c r="C657" i="8"/>
  <c r="D657" i="18"/>
  <c r="D658" i="18"/>
  <c r="C658" i="8"/>
  <c r="C655" i="8"/>
  <c r="C654" i="8"/>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I648" i="20" l="1"/>
  <c r="I644" i="20"/>
  <c r="I647" i="20"/>
  <c r="I643" i="20"/>
  <c r="I646" i="20"/>
  <c r="I649" i="20"/>
  <c r="I645" i="20"/>
  <c r="J649" i="16"/>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I639" i="20" l="1"/>
  <c r="I640" i="20"/>
  <c r="I642" i="20"/>
  <c r="I641" i="20"/>
  <c r="D641" i="18"/>
  <c r="J641" i="16"/>
  <c r="J642" i="16"/>
  <c r="D640" i="18"/>
  <c r="D642" i="18"/>
  <c r="J640" i="16"/>
  <c r="C639" i="8"/>
  <c r="D639" i="18"/>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6" i="20" l="1"/>
  <c r="I638" i="20"/>
  <c r="I637" i="20"/>
  <c r="I635" i="20"/>
  <c r="D638" i="18"/>
  <c r="C638" i="8"/>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I632" i="20" l="1"/>
  <c r="I634" i="20"/>
  <c r="I633" i="20"/>
  <c r="D632" i="18"/>
  <c r="J632" i="16"/>
  <c r="D633" i="18"/>
  <c r="J633" i="16"/>
  <c r="D634" i="18"/>
  <c r="C634" i="8"/>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I629" i="20" s="1"/>
  <c r="H630" i="20"/>
  <c r="H631" i="20"/>
  <c r="I631" i="20" s="1"/>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I630" i="20" l="1"/>
  <c r="I628" i="20"/>
  <c r="J631" i="16"/>
  <c r="J630" i="16"/>
  <c r="D630" i="18"/>
  <c r="C628" i="8"/>
  <c r="C631" i="8"/>
  <c r="D629" i="18"/>
  <c r="D628" i="18"/>
  <c r="J629" i="16"/>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I627" i="20" l="1"/>
  <c r="J627" i="16"/>
  <c r="D627" i="18"/>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I625" i="20" l="1"/>
  <c r="D625" i="18"/>
  <c r="C625" i="8"/>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I624" i="20" l="1"/>
  <c r="C624" i="8"/>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V2" i="20"/>
  <c r="I2" i="20" l="1"/>
  <c r="I620" i="20"/>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2" i="20"/>
  <c r="I240"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1" i="20"/>
  <c r="I239"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W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N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<sst xmlns="http://schemas.openxmlformats.org/spreadsheetml/2006/main" count="11393" uniqueCount="2712">
  <si>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</si>
  <si>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</si>
  <si>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</si>
  <si>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</si>
  <si>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</si>
  <si>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</si>
  <si>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</si>
  <si>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</si>
  <si>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</si>
  <si>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</si>
  <si>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</si>
  <si>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</si>
  <si>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</si>
  <si>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</si>
  <si>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</si>
  <si>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</si>
  <si>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</si>
  <si>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</si>
  <si>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</si>
  <si>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</si>
  <si>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</si>
  <si>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</si>
  <si>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</si>
  <si>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</si>
  <si>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</si>
  <si>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</si>
  <si>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</si>
  <si>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</si>
  <si>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</si>
  <si>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</si>
  <si>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</si>
  <si>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</si>
  <si>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</si>
  <si>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</si>
  <si>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</si>
  <si>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</si>
  <si>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</si>
  <si>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</si>
  <si>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</si>
  <si>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</si>
  <si>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</si>
  <si>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</si>
  <si>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</si>
  <si>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</si>
  <si>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</si>
  <si>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</si>
  <si>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</si>
  <si>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</si>
  <si>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</si>
  <si>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</si>
  <si>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</si>
  <si>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</si>
  <si>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</si>
  <si>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</si>
  <si>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</si>
  <si>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</si>
  <si>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</si>
  <si>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</si>
  <si>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</si>
  <si>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</si>
  <si>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</si>
  <si>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</si>
  <si>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</si>
  <si>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</si>
  <si>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</si>
  <si>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</si>
  <si>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</si>
  <si>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</si>
  <si>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</si>
  <si>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</si>
  <si>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</si>
  <si>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</si>
  <si>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</si>
  <si>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</si>
  <si>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</si>
  <si>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</si>
  <si>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</si>
  <si>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</si>
  <si>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</si>
  <si>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</si>
  <si>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</si>
  <si>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</si>
  <si>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</si>
  <si>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</si>
  <si>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</si>
  <si>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</si>
  <si>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</si>
  <si>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</si>
  <si>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</si>
  <si>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</si>
  <si>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</si>
  <si>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</si>
  <si>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</si>
  <si>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</si>
  <si>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</si>
  <si>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</si>
  <si>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</si>
  <si>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</si>
  <si>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</si>
  <si>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</si>
  <si>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</si>
  <si>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</si>
  <si>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</si>
  <si>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</si>
  <si>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</si>
  <si>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</si>
  <si>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</si>
  <si>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</si>
  <si>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</si>
  <si>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</si>
  <si>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</si>
  <si>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</si>
  <si>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</si>
  <si>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</si>
  <si>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</si>
  <si>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</si>
  <si>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</si>
  <si>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</si>
  <si>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</si>
  <si>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</si>
  <si>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</si>
  <si>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</si>
  <si>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</si>
  <si>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</si>
  <si>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</si>
  <si>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</si>
  <si>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</si>
  <si>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</si>
  <si>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</si>
  <si>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</si>
  <si>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</si>
  <si>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</si>
  <si>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</si>
  <si>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</si>
  <si>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</si>
  <si>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</si>
  <si>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</si>
  <si>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</si>
  <si>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</si>
  <si>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</si>
  <si>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</si>
  <si>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</si>
  <si>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</si>
  <si>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</si>
  <si>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</si>
  <si>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</si>
  <si>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</si>
  <si>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</si>
  <si>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</si>
  <si>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</si>
  <si>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</si>
  <si>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</si>
  <si>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</si>
  <si>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</si>
  <si>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</si>
  <si>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</si>
  <si>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</si>
  <si>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</si>
  <si>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</si>
  <si>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</si>
  <si>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</si>
  <si>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</si>
  <si>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</si>
  <si>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</si>
  <si>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</si>
  <si>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</si>
  <si>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</si>
  <si>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</si>
  <si>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</si>
  <si>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</si>
  <si>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</si>
  <si>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</si>
  <si>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</si>
  <si>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</si>
  <si>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</si>
  <si>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</si>
  <si>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</si>
  <si>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</si>
  <si>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</si>
  <si>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</si>
  <si>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</si>
  <si>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</si>
  <si>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</si>
  <si>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</si>
  <si>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</si>
  <si>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</si>
  <si>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</si>
  <si>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</si>
  <si>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</si>
  <si>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</si>
  <si>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</si>
  <si>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</si>
  <si>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</si>
  <si>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</si>
  <si>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</si>
  <si>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</si>
  <si>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</si>
  <si>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</si>
  <si>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</si>
  <si>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</si>
  <si>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</si>
  <si>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</si>
  <si>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</si>
  <si>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</si>
  <si>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</si>
  <si>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</si>
  <si>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</si>
  <si>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</si>
  <si>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</si>
  <si>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</si>
  <si>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</si>
  <si>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</si>
  <si>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</si>
  <si>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</si>
  <si>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</si>
  <si>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</si>
  <si>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</si>
  <si>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</si>
  <si>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</si>
  <si>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</si>
  <si>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</si>
  <si>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</si>
  <si>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</si>
  <si>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</si>
  <si>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</si>
  <si>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</si>
  <si>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</si>
  <si>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</si>
  <si>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</si>
  <si>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</si>
  <si>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</si>
  <si>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</si>
  <si>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</si>
  <si>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</si>
  <si>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</si>
  <si>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</si>
  <si>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</si>
  <si>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</si>
  <si>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</si>
  <si>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</si>
  <si>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</si>
  <si>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</si>
  <si>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</si>
  <si>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</si>
  <si>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</si>
  <si>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</si>
  <si>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</si>
  <si>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</si>
  <si>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</si>
  <si>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</si>
  <si>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</si>
  <si>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</si>
  <si>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</si>
  <si>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</si>
  <si>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</si>
  <si>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</si>
  <si>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</si>
  <si>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</si>
  <si>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</si>
  <si>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</si>
  <si>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</si>
  <si>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</si>
  <si>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</si>
  <si>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</si>
  <si>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</si>
  <si>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</si>
  <si>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</si>
  <si>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</si>
  <si>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</si>
  <si>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</si>
  <si>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</si>
  <si>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</si>
  <si>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</si>
  <si>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</si>
  <si>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</si>
  <si>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</si>
  <si>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</si>
  <si>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</si>
  <si>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</si>
  <si>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</si>
  <si>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</si>
  <si>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</si>
  <si>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</si>
  <si>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</si>
  <si>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</si>
  <si>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</si>
  <si>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</si>
  <si>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</si>
  <si>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</si>
  <si>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</si>
  <si>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</si>
  <si>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</si>
  <si>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</si>
  <si>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</si>
  <si>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</si>
  <si>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</si>
  <si>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</si>
  <si>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</si>
  <si>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</si>
  <si>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</si>
  <si>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</si>
  <si>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</si>
  <si>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</si>
  <si>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</si>
  <si>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</si>
  <si>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</si>
  <si>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</si>
  <si>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</si>
  <si>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</si>
  <si>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</si>
  <si>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</si>
  <si>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</si>
  <si>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</si>
  <si>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</si>
  <si>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</si>
  <si>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</si>
  <si>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</si>
  <si>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</si>
  <si>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</si>
  <si>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</si>
  <si>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</si>
  <si>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</si>
  <si>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</si>
  <si>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</si>
  <si>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</si>
  <si>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</si>
  <si>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</si>
  <si>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</si>
  <si>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</si>
  <si>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</si>
  <si>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</si>
  <si>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</si>
  <si>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</si>
  <si>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</si>
  <si>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</si>
  <si>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</si>
  <si>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</si>
  <si>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</si>
  <si>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</si>
  <si>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</si>
  <si>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</si>
  <si>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</si>
  <si>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</si>
  <si>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</si>
  <si>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</si>
  <si>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</si>
  <si>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</si>
  <si>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</si>
  <si>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</si>
  <si>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</si>
  <si>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</si>
  <si>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</si>
  <si>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</si>
  <si>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</si>
  <si>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</si>
  <si>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</si>
  <si>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</si>
  <si>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</si>
  <si>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</si>
  <si>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</si>
  <si>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</si>
  <si>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</si>
  <si>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</si>
  <si>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</si>
  <si>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</si>
  <si>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</si>
  <si>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</si>
  <si>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</si>
  <si>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</si>
  <si>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</si>
  <si>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</si>
  <si>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</si>
  <si>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</si>
  <si>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</si>
  <si>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</si>
  <si>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</si>
  <si>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</si>
  <si>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</si>
  <si>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</si>
  <si>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</si>
  <si>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</si>
  <si>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</si>
  <si>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</si>
  <si>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</si>
  <si>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</si>
  <si>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</si>
  <si>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</si>
  <si>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</si>
  <si>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</si>
  <si>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</si>
  <si>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</si>
  <si>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</si>
  <si>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</si>
  <si>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</si>
  <si>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</si>
  <si>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</si>
  <si>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</si>
  <si>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</si>
  <si>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</si>
  <si>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</si>
  <si>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</si>
  <si>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</si>
  <si>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</si>
  <si>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</si>
  <si>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</si>
  <si>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</si>
  <si>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</si>
  <si>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</si>
  <si>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</si>
  <si>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</si>
  <si>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</si>
  <si>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</si>
  <si>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</si>
  <si>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</si>
  <si>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</si>
  <si>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</si>
  <si>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</si>
  <si>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</si>
  <si>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</si>
  <si>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</si>
  <si>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</si>
  <si>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</si>
  <si>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</si>
  <si>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</si>
  <si>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</si>
  <si>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</si>
  <si>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</si>
  <si>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</si>
  <si>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</si>
  <si>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</si>
  <si>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</si>
  <si>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</si>
  <si>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</si>
  <si>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</si>
  <si>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</si>
  <si>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</si>
  <si>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</si>
  <si>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</si>
  <si>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</si>
  <si>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</si>
  <si>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</si>
  <si>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</si>
  <si>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</si>
  <si>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</si>
  <si>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</si>
  <si>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</si>
  <si>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</si>
  <si>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</si>
  <si>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</si>
  <si>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</si>
  <si>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</si>
  <si>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</si>
  <si>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</si>
  <si>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</si>
  <si>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</si>
  <si>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</si>
  <si>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</si>
  <si>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</si>
  <si>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</si>
  <si>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</si>
  <si>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</si>
  <si>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</si>
  <si>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</si>
  <si>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</si>
  <si>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</si>
  <si>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</si>
  <si>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</si>
  <si>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</si>
  <si>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</si>
  <si>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</si>
  <si>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</si>
  <si>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</si>
  <si>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</si>
  <si>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</si>
  <si>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</si>
  <si>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</si>
  <si>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</si>
  <si>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</si>
  <si>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</si>
  <si>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</si>
  <si>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</si>
  <si>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</si>
  <si>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</si>
  <si>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</si>
  <si>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</si>
  <si>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</si>
  <si>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</si>
  <si>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</si>
  <si>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</si>
  <si>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</si>
  <si>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</si>
  <si>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</si>
  <si>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</si>
  <si>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</si>
  <si>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</si>
  <si>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</si>
  <si>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</si>
  <si>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</si>
  <si>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</si>
  <si>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</si>
  <si>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</si>
  <si>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</si>
  <si>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</si>
  <si>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</si>
  <si>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</si>
  <si>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</si>
  <si>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</si>
  <si>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</si>
  <si>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</si>
  <si>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</si>
  <si>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</si>
  <si>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</si>
  <si>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</si>
  <si>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</si>
  <si>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</si>
  <si>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</si>
  <si>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</si>
  <si>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</si>
  <si>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</si>
  <si>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</si>
  <si>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</si>
  <si>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</si>
  <si>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</si>
  <si>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</si>
  <si>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</si>
  <si>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</si>
  <si>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</si>
  <si>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</si>
  <si>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</si>
  <si>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</si>
  <si>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</si>
  <si>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</si>
  <si>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</si>
  <si>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</si>
  <si>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</si>
  <si>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</si>
  <si>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</si>
  <si>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</si>
  <si>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</si>
  <si>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</si>
  <si>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</si>
  <si>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</si>
  <si>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</si>
  <si>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</si>
  <si>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</si>
  <si>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</si>
  <si>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</si>
  <si>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</si>
  <si>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</si>
  <si>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</si>
  <si>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</si>
  <si>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</si>
  <si>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</si>
  <si>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</si>
  <si>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</si>
  <si>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</si>
  <si>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</si>
  <si>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</si>
  <si>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</si>
  <si>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</si>
  <si>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</si>
  <si>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</si>
  <si>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</si>
  <si>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</si>
  <si>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</si>
  <si>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</si>
  <si>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</si>
  <si>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</si>
  <si>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</si>
  <si>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</si>
  <si>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</si>
  <si>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</si>
  <si>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</si>
  <si>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</si>
  <si>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</si>
  <si>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</si>
  <si>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</si>
  <si>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</si>
  <si>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</si>
  <si>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</si>
  <si>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</si>
  <si>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</si>
  <si>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</si>
  <si>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</si>
  <si>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</si>
  <si>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</si>
  <si>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</si>
  <si>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</si>
  <si>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</si>
  <si>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</si>
  <si>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</si>
  <si>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</si>
  <si>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</si>
  <si>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</si>
  <si>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</si>
  <si>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</si>
  <si>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</si>
  <si>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</si>
  <si>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</si>
  <si>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</si>
  <si>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</si>
  <si>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</si>
  <si>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</si>
  <si>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</si>
  <si>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</si>
  <si>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</si>
  <si>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</si>
  <si>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</si>
  <si>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</si>
  <si>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</si>
  <si>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</si>
  <si>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</si>
  <si>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</si>
  <si>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</si>
  <si>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</si>
  <si>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</si>
  <si>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</si>
  <si>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</si>
  <si>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</si>
  <si>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</si>
  <si>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</si>
  <si>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</si>
  <si>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</si>
  <si>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</si>
  <si>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</si>
  <si>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</si>
  <si>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</si>
  <si>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</si>
  <si>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</si>
  <si>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</si>
  <si>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</si>
  <si>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</si>
  <si>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</si>
  <si>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</si>
  <si>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</si>
  <si>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</si>
  <si>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</si>
  <si>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</si>
  <si>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</si>
  <si>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</si>
  <si>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</si>
  <si>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</si>
  <si>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</si>
  <si>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</si>
  <si>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</si>
  <si>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</si>
  <si>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</si>
  <si>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</si>
  <si>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</si>
  <si>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</si>
  <si>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</si>
  <si>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</si>
  <si>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</si>
  <si>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</si>
  <si>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</si>
  <si>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</si>
  <si>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</si>
  <si>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</si>
  <si>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</si>
  <si>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</si>
  <si>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</si>
  <si>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</si>
  <si>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</si>
  <si>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</si>
  <si>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</si>
  <si>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</si>
  <si>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</si>
  <si>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</si>
  <si>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</si>
  <si>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</si>
  <si>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</si>
  <si>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</si>
  <si>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</si>
  <si>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</si>
  <si>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</si>
  <si>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</si>
  <si>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</si>
  <si>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</si>
  <si>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</si>
  <si>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</si>
  <si>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</si>
  <si>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</si>
  <si>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</si>
  <si>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</si>
  <si>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</si>
  <si>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</si>
  <si>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</si>
  <si>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</si>
  <si>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</si>
  <si>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</si>
  <si>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</si>
  <si>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</si>
  <si>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</si>
  <si>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</si>
  <si>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</si>
  <si>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</si>
  <si>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</si>
  <si>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</si>
  <si>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</si>
  <si>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</si>
  <si>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</si>
  <si>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</si>
  <si>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</si>
  <si>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</si>
  <si>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</si>
  <si>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</si>
  <si>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</si>
  <si>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</si>
  <si>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</si>
  <si>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</si>
  <si>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</si>
  <si>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</si>
  <si>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</si>
  <si>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</si>
  <si>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</si>
  <si>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</si>
  <si>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</si>
  <si>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</si>
  <si>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</si>
  <si>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</si>
  <si>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</si>
  <si>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</si>
  <si>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</si>
  <si>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</si>
  <si>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</si>
  <si>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</si>
  <si>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</si>
  <si>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</si>
  <si>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</si>
  <si>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</si>
  <si>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</si>
  <si>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</si>
  <si>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</si>
  <si>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</si>
  <si>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</si>
  <si>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</si>
  <si>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</si>
  <si>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</si>
  <si>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</si>
  <si>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</si>
  <si>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</si>
  <si>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</si>
  <si>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</si>
  <si>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</si>
  <si>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</si>
  <si>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</si>
  <si>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</si>
  <si>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</si>
  <si>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</si>
  <si>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</si>
  <si>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</si>
  <si>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</si>
  <si>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</si>
  <si>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</si>
  <si>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</si>
  <si>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</si>
  <si>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</si>
  <si>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</si>
  <si>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</si>
  <si>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</si>
  <si>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</si>
  <si>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</si>
  <si>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</si>
  <si>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</si>
  <si>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</si>
  <si>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</si>
  <si>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</si>
  <si>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</si>
  <si>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</si>
  <si>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</si>
  <si>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</si>
  <si>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</si>
  <si>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</si>
  <si>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</si>
  <si>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</si>
  <si>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</si>
  <si>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</si>
  <si>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</si>
  <si>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</si>
  <si>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</si>
  <si>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</si>
  <si>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</si>
  <si>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</si>
  <si>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</si>
  <si>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</si>
  <si>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</si>
  <si>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</si>
  <si>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</si>
  <si>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</si>
  <si>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</si>
  <si>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</si>
  <si>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</si>
  <si>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</si>
  <si>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</si>
  <si>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</si>
  <si>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</si>
  <si>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</si>
  <si>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</si>
  <si>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</si>
  <si>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</si>
  <si>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</si>
  <si>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</si>
  <si>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</si>
  <si>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</si>
  <si>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</si>
  <si>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</si>
  <si>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</si>
  <si>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</si>
  <si>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</si>
  <si>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</si>
  <si>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</si>
  <si>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</si>
  <si>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</si>
  <si>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</si>
  <si>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</si>
  <si>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</si>
  <si>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</si>
  <si>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</si>
  <si>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</si>
  <si>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</si>
  <si>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</si>
  <si>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</si>
  <si>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</si>
  <si>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</si>
  <si>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</si>
  <si>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</si>
  <si>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</si>
  <si>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</si>
  <si>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</si>
  <si>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</si>
  <si>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</si>
  <si>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</si>
  <si>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</si>
  <si>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</si>
  <si>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</si>
  <si>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</si>
  <si>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</si>
  <si>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</si>
  <si>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</si>
  <si>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</si>
  <si>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</si>
  <si>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</si>
  <si>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</si>
  <si>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</si>
  <si>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</si>
  <si>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</si>
  <si>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</si>
  <si>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</si>
  <si>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</si>
  <si>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</si>
  <si>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</si>
  <si>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</si>
  <si>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</si>
  <si>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</si>
  <si>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</si>
  <si>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</si>
  <si>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</si>
  <si>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</si>
  <si>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</si>
  <si>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</si>
  <si>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</si>
  <si>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</si>
  <si>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</si>
  <si>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</si>
  <si>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</si>
  <si>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</si>
  <si>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</si>
  <si>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</si>
  <si>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</si>
  <si>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</si>
  <si>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</si>
  <si>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</si>
  <si>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</si>
  <si>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</si>
  <si>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</si>
  <si>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</si>
  <si>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</si>
  <si>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</si>
  <si>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</si>
  <si>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</si>
  <si>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</si>
  <si>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</si>
  <si>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</si>
  <si>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</si>
  <si>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</si>
  <si>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</si>
  <si>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</si>
  <si>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</si>
  <si>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</si>
  <si>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</si>
  <si>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</si>
  <si>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</si>
  <si>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</si>
  <si>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</si>
  <si>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</si>
  <si>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</si>
  <si>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</si>
  <si>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</si>
  <si>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</si>
  <si>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</si>
  <si>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</si>
  <si>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</si>
  <si>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</si>
  <si>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</si>
  <si>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</si>
  <si>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</si>
  <si>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</si>
  <si>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</si>
  <si>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</si>
  <si>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</si>
  <si>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</si>
  <si>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</si>
  <si>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</si>
  <si>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</si>
  <si>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</si>
  <si>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</si>
  <si>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</si>
  <si>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</si>
  <si>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</si>
  <si>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</si>
  <si>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</si>
  <si>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</si>
  <si>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</si>
  <si>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</si>
  <si>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</si>
  <si>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</si>
  <si>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</si>
  <si>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</si>
  <si>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</si>
  <si>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</si>
  <si>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</si>
  <si>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</si>
  <si>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</si>
  <si>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</si>
  <si>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</si>
  <si>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</si>
  <si>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</si>
  <si>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</si>
  <si>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</si>
  <si>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</si>
  <si>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</si>
  <si>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</si>
  <si>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</si>
  <si>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</si>
  <si>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</si>
  <si>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</si>
  <si>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</si>
  <si>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</si>
  <si>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</si>
  <si>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</si>
  <si>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</si>
  <si>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</si>
  <si>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</si>
  <si>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</si>
  <si>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</si>
  <si>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</si>
  <si>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</si>
  <si>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</si>
  <si>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</si>
  <si>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</si>
  <si>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</si>
  <si>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</si>
  <si>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</si>
  <si>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</si>
  <si>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</si>
  <si>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</si>
  <si>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</si>
  <si>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</si>
  <si>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</si>
  <si>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</si>
  <si>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</si>
  <si>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</si>
  <si>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</si>
  <si>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</si>
  <si>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</si>
  <si>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</si>
  <si>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</si>
  <si>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</si>
  <si>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</si>
  <si>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</si>
  <si>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</si>
  <si>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</si>
  <si>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</si>
  <si>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</si>
  <si>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</si>
  <si>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</si>
  <si>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</si>
  <si>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</si>
  <si>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</si>
  <si>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</si>
  <si>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</si>
  <si>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</si>
  <si>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</si>
  <si>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</si>
  <si>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</si>
  <si>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</si>
  <si>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</si>
  <si>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</si>
  <si>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</si>
  <si>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</si>
  <si>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</si>
  <si>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</si>
  <si>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</si>
  <si>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</si>
  <si>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</si>
  <si>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</si>
  <si>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</si>
  <si>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</si>
  <si>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</si>
  <si>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</si>
  <si>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</si>
  <si>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</si>
  <si>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</si>
  <si>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</si>
  <si>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</si>
  <si>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</si>
  <si>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</si>
  <si>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</si>
  <si>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</si>
  <si>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</si>
  <si>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</si>
  <si>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</si>
  <si>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</si>
  <si>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</si>
  <si>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</si>
  <si>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</si>
  <si>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</si>
  <si>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</si>
  <si>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</si>
  <si>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</si>
  <si>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</si>
  <si>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</si>
  <si>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</si>
  <si>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</si>
  <si>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</si>
  <si>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</si>
  <si>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</si>
  <si>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</si>
  <si>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</si>
  <si>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</si>
  <si>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</si>
  <si>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</si>
  <si>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</si>
  <si>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</si>
  <si>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</si>
  <si>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</si>
  <si>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</si>
  <si>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</si>
  <si>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</si>
  <si>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</si>
  <si>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</si>
  <si>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</si>
  <si>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</si>
  <si>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</si>
  <si>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</si>
  <si>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</si>
  <si>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</si>
  <si>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</si>
  <si>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</si>
  <si>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</si>
  <si>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</si>
  <si>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</si>
  <si>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</si>
  <si>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</si>
  <si>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</si>
  <si>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</si>
  <si>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</si>
  <si>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</si>
  <si>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</si>
  <si>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</si>
  <si>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</si>
  <si>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</si>
  <si>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</si>
  <si>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</si>
  <si>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</si>
  <si>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</si>
  <si>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</si>
  <si>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</si>
  <si>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</si>
  <si>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</si>
  <si>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</si>
  <si>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</si>
  <si>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</si>
  <si>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</si>
  <si>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</si>
  <si>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</si>
  <si>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</si>
  <si>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</si>
  <si>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</si>
  <si>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</si>
  <si>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</si>
  <si>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</si>
  <si>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</si>
  <si>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</si>
  <si>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</si>
  <si>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</si>
  <si>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</si>
  <si>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</si>
  <si>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</si>
  <si>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</si>
  <si>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</si>
  <si>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</si>
  <si>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</si>
  <si>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</si>
  <si>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</si>
  <si>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</si>
  <si>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</si>
  <si>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</si>
  <si>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</si>
  <si>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</si>
  <si>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</si>
  <si>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</si>
  <si>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</si>
  <si>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</si>
  <si>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</si>
  <si>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</si>
  <si>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</si>
  <si>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</si>
  <si>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</si>
  <si>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</si>
  <si>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</si>
  <si>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</si>
  <si>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</si>
  <si>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</si>
  <si>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</si>
  <si>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</si>
  <si>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</si>
  <si>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</si>
  <si>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</si>
  <si>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</si>
  <si>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</si>
  <si>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</si>
  <si>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</si>
  <si>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</si>
  <si>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</si>
  <si>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</si>
  <si>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</si>
  <si>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</si>
  <si>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</si>
  <si>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</si>
  <si>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</si>
  <si>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</si>
  <si>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</si>
  <si>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</si>
  <si>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</si>
  <si>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</si>
  <si>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</si>
  <si>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</si>
  <si>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</si>
  <si>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</si>
  <si>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</si>
  <si>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</si>
  <si>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</si>
  <si>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</si>
  <si>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</si>
  <si>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</si>
  <si>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</si>
  <si>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</si>
  <si>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</si>
  <si>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</si>
  <si>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</si>
  <si>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</si>
  <si>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</si>
  <si>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</si>
  <si>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</si>
  <si>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</si>
  <si>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</si>
  <si>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</si>
  <si>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</si>
  <si>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</si>
  <si>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</si>
  <si>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</si>
  <si>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</si>
  <si>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</si>
  <si>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</si>
  <si>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</si>
  <si>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</si>
  <si>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</si>
  <si>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</si>
  <si>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</si>
  <si>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</si>
  <si>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</si>
  <si>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</si>
  <si>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</si>
  <si>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</si>
  <si>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</si>
  <si>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</si>
  <si>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</si>
  <si>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</si>
  <si>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</si>
  <si>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</si>
  <si>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</si>
  <si>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</si>
  <si>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</si>
  <si>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</si>
  <si>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</si>
  <si>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</si>
  <si>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</si>
  <si>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</si>
  <si>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</si>
  <si>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</si>
  <si>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</si>
  <si>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</si>
  <si>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</si>
  <si>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</si>
  <si>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</si>
  <si>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</si>
  <si>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</si>
  <si>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</si>
  <si>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</si>
  <si>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</si>
  <si>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</si>
  <si>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</si>
  <si>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</si>
  <si>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</si>
  <si>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</si>
  <si>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</si>
  <si>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</si>
  <si>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</si>
  <si>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</si>
  <si>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</si>
  <si>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</si>
  <si>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</si>
  <si>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</si>
  <si>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</si>
  <si>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</si>
  <si>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</si>
  <si>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</si>
  <si>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</si>
  <si>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</si>
  <si>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</si>
  <si>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</si>
  <si>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</si>
  <si>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</si>
  <si>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</si>
  <si>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</si>
  <si>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</si>
  <si>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</si>
  <si>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</si>
  <si>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</si>
  <si>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</si>
  <si>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</si>
  <si>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</si>
  <si>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</si>
  <si>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</si>
  <si>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</si>
  <si>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</si>
  <si>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</si>
  <si>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</si>
  <si>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</si>
  <si>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</si>
  <si>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</si>
  <si>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</si>
  <si>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</si>
  <si>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</si>
  <si>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</si>
  <si>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</si>
  <si>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</si>
  <si>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</si>
  <si>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</si>
  <si>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</si>
  <si>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</si>
  <si>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</si>
  <si>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</si>
  <si>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</si>
  <si>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</si>
  <si>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</si>
  <si>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</si>
  <si>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</si>
  <si>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</si>
  <si>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</si>
  <si>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</si>
  <si>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</si>
  <si>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</si>
  <si>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</si>
  <si>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</si>
  <si>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</si>
  <si>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</si>
  <si>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</si>
  <si>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</si>
  <si>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</si>
  <si>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</si>
  <si>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</si>
  <si>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</si>
  <si>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</si>
  <si>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</si>
  <si>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</si>
  <si>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</si>
  <si>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</si>
  <si>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</si>
  <si>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</si>
  <si>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</si>
  <si>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</si>
  <si>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</si>
  <si>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</si>
  <si>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</si>
  <si>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</si>
  <si>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</si>
  <si>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</si>
  <si>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</si>
  <si>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</si>
  <si>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</si>
  <si>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</si>
  <si>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</si>
  <si>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</si>
  <si>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</si>
  <si>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</si>
  <si>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</si>
  <si>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</si>
  <si>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</si>
  <si>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</si>
  <si>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</si>
  <si>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</si>
  <si>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</si>
  <si>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</si>
  <si>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</si>
  <si>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</si>
  <si>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</si>
  <si>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</si>
  <si>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</si>
  <si>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</si>
  <si>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</si>
  <si>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</si>
  <si>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</si>
  <si>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</si>
  <si>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</si>
  <si>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</si>
  <si>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</si>
  <si>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</si>
  <si>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</si>
  <si>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</si>
  <si>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</si>
  <si>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</si>
  <si>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</si>
  <si>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</si>
  <si>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</si>
  <si>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</si>
  <si>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</si>
  <si>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</si>
  <si>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</si>
  <si>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</si>
  <si>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</si>
  <si>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</si>
  <si>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</si>
  <si>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</si>
  <si>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</si>
  <si>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</si>
  <si>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</si>
  <si>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</si>
  <si>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</si>
  <si>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</si>
  <si>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</si>
  <si>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</si>
  <si>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</si>
  <si>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</si>
  <si>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</si>
  <si>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</si>
  <si>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</si>
  <si>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</si>
  <si>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</si>
  <si>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</si>
  <si>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</si>
  <si>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</si>
  <si>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</si>
  <si>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</si>
  <si>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</si>
  <si>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</si>
  <si>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</si>
  <si>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</si>
  <si>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</si>
  <si>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</si>
  <si>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</si>
  <si>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</si>
  <si>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</si>
  <si>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</si>
  <si>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</si>
  <si>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</si>
  <si>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</si>
  <si>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</si>
  <si>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</si>
  <si>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</si>
  <si>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</si>
  <si>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</si>
  <si>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</si>
  <si>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</si>
  <si>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</si>
  <si>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</si>
  <si>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</si>
  <si>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</si>
  <si>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</si>
  <si>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</si>
  <si>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</si>
  <si>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</si>
  <si>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</si>
  <si>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</si>
  <si>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</si>
  <si>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</si>
  <si>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</si>
  <si>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</si>
  <si>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</si>
  <si>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</si>
  <si>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</si>
  <si>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</si>
  <si>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</si>
  <si>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</si>
  <si>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</si>
  <si>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</si>
  <si>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</si>
  <si>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</si>
  <si>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</si>
  <si>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</si>
  <si>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</si>
  <si>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</si>
  <si>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</si>
  <si>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</si>
  <si>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</si>
  <si>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</si>
  <si>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</si>
  <si>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</si>
  <si>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</si>
  <si>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</si>
  <si>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</si>
  <si>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</si>
  <si>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</si>
  <si>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</si>
  <si>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</si>
  <si>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</si>
  <si>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</si>
  <si>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</si>
  <si>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</si>
  <si>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</si>
  <si>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</si>
  <si>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</si>
  <si>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</si>
  <si>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</si>
  <si>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</si>
  <si>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</si>
  <si>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</si>
  <si>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</si>
  <si>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</si>
  <si>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</si>
  <si>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</si>
  <si>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</si>
  <si>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</si>
  <si>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</si>
  <si>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</si>
  <si>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</si>
  <si>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</si>
  <si>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</si>
  <si>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</si>
  <si>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</si>
  <si>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</si>
  <si>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</si>
  <si>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</si>
  <si>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</si>
  <si>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</si>
  <si>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</si>
  <si>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</si>
  <si>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</si>
  <si>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</si>
  <si>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</si>
  <si>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</si>
  <si>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</si>
  <si>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</si>
  <si>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</si>
  <si>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</si>
  <si>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</si>
  <si>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</si>
  <si>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</si>
  <si>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</si>
  <si>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</si>
  <si>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</si>
  <si>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</si>
  <si>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</si>
  <si>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</si>
  <si>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</si>
  <si>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</si>
  <si>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</si>
  <si>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</si>
  <si>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</si>
  <si>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</si>
  <si>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</si>
  <si>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</si>
  <si>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</si>
  <si>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</si>
  <si>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</si>
  <si>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</si>
  <si>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</si>
  <si>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</si>
  <si>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</si>
  <si>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</si>
  <si>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</si>
  <si>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</si>
  <si>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</si>
  <si>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</si>
  <si>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</si>
  <si>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</si>
  <si>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</si>
  <si>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</si>
  <si>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</si>
  <si>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</si>
  <si>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</si>
  <si>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</si>
  <si>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</si>
  <si>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</si>
  <si>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</si>
  <si>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</si>
  <si>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</si>
  <si>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</si>
  <si>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</si>
  <si>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</si>
  <si>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</si>
  <si>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</si>
  <si>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</si>
  <si>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</si>
  <si>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</si>
  <si>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</si>
  <si>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</si>
  <si>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</si>
  <si>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</si>
  <si>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</si>
  <si>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</si>
  <si>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</si>
  <si>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</si>
  <si>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</si>
  <si>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</si>
  <si>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</si>
  <si>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</si>
  <si>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</si>
  <si>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</si>
  <si>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</si>
  <si>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</si>
  <si>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</si>
  <si>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</si>
  <si>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</si>
  <si>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</si>
  <si>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</si>
  <si>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</si>
  <si>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</si>
  <si>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</si>
  <si>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</si>
  <si>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</si>
  <si>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</si>
  <si>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</si>
  <si>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</si>
  <si>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</si>
  <si>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</si>
  <si>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</si>
  <si>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</si>
  <si>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</si>
  <si>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</si>
  <si>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</si>
  <si>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</si>
  <si>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</si>
  <si>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</si>
  <si>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</si>
  <si>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</si>
  <si>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</si>
  <si>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</si>
  <si>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</si>
  <si>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</si>
  <si>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</si>
  <si>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</si>
  <si>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</si>
  <si>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</si>
  <si>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</si>
  <si>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</si>
  <si>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</si>
  <si>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</si>
  <si>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</si>
  <si>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</si>
  <si>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</si>
  <si>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</si>
  <si>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</si>
  <si>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</si>
  <si>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</si>
  <si>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</si>
  <si>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</si>
  <si>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</si>
  <si>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</si>
  <si>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</si>
  <si>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</si>
  <si>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</si>
  <si>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</si>
  <si>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</si>
  <si>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</si>
  <si>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</si>
  <si>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</si>
  <si>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</si>
  <si>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</si>
  <si>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</si>
  <si>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</si>
  <si>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</si>
  <si>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</si>
  <si>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</si>
  <si>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</si>
  <si>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</si>
  <si>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</si>
  <si>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</si>
  <si>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</si>
  <si>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</si>
  <si>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</si>
  <si>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</si>
  <si>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</si>
  <si>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</si>
  <si>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</si>
  <si>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</si>
  <si>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</si>
  <si>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</si>
  <si>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</si>
  <si>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</si>
  <si>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</si>
  <si>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</si>
  <si>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</si>
  <si>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</si>
  <si>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</si>
  <si>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</si>
  <si>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</si>
  <si>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</si>
  <si>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</si>
  <si>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</si>
  <si>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</si>
  <si>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</si>
  <si>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</si>
  <si>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</si>
  <si>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</si>
  <si>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</si>
  <si>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</si>
  <si>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</si>
  <si>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</si>
  <si>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</si>
  <si>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</si>
  <si>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</si>
  <si>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</si>
  <si>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</si>
  <si>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</si>
  <si>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</si>
  <si>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</si>
  <si>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</si>
  <si>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</si>
  <si>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</si>
  <si>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</si>
  <si>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</si>
  <si>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</si>
  <si>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</si>
  <si>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</si>
  <si>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</si>
  <si>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</si>
  <si>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</si>
  <si>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</si>
  <si>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</si>
  <si>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</si>
  <si>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</si>
  <si>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</si>
  <si>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</si>
  <si>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</si>
  <si>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</si>
  <si>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</si>
  <si>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</si>
  <si>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</si>
  <si>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</si>
  <si>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</si>
  <si>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</si>
  <si>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</si>
  <si>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</si>
  <si>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</si>
  <si>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</si>
  <si>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</si>
  <si>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</si>
  <si>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</si>
  <si>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</si>
  <si>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</si>
  <si>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</si>
  <si>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</si>
  <si>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</si>
  <si>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</si>
  <si>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</si>
  <si>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</si>
  <si>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</si>
  <si>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</si>
  <si>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</si>
  <si>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</si>
  <si>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</si>
  <si>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</si>
  <si>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</si>
  <si>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</si>
  <si>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</si>
  <si>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</si>
  <si>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</si>
  <si>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</si>
  <si>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</si>
  <si>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</si>
  <si>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</si>
  <si>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</si>
  <si>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</si>
  <si>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</si>
  <si>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</si>
  <si>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</si>
  <si>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</si>
  <si>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</si>
  <si>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</si>
  <si>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</si>
  <si>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</si>
  <si>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</si>
  <si>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</si>
  <si>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</si>
  <si>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</si>
  <si>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</si>
  <si>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</si>
  <si>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</si>
  <si>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</si>
  <si>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</si>
  <si>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</si>
  <si>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</si>
  <si>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</si>
  <si>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</si>
  <si>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</si>
  <si>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</si>
  <si>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</si>
  <si>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</si>
  <si>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</si>
  <si>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</si>
  <si>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</si>
  <si>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</si>
  <si>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</si>
  <si>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</si>
  <si>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</si>
  <si>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</si>
  <si>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</si>
  <si>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</si>
  <si>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</si>
  <si>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</si>
  <si>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</si>
  <si>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</si>
  <si>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</si>
  <si>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</si>
  <si>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</si>
  <si>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</si>
  <si>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</si>
  <si>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</si>
  <si>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</si>
  <si>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</si>
  <si>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</si>
  <si>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</si>
  <si>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</si>
  <si>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</si>
  <si>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</si>
  <si>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</si>
  <si>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</si>
  <si>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</si>
  <si>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</si>
  <si>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</si>
  <si>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</si>
  <si>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</si>
  <si>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</si>
  <si>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</si>
  <si>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</si>
  <si>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</si>
  <si>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</si>
  <si>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</si>
  <si>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</si>
  <si>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</si>
  <si>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</si>
  <si>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</si>
  <si>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</si>
  <si>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</si>
  <si>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</si>
  <si>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</si>
  <si>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</si>
  <si>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</si>
  <si>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</si>
  <si>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</si>
  <si>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</si>
  <si>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</si>
  <si>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</si>
  <si>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</si>
  <si>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</si>
  <si>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</si>
  <si>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</si>
  <si>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</si>
  <si>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</si>
  <si>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</si>
  <si>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</si>
  <si>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</si>
  <si>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</si>
  <si>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</si>
  <si>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</si>
  <si>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</si>
  <si>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</si>
  <si>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</si>
  <si>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</si>
  <si>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</si>
  <si>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</si>
  <si>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</si>
  <si>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</si>
  <si>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</si>
  <si>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</si>
  <si>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</si>
  <si>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</si>
  <si>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</si>
  <si>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</si>
  <si>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</si>
  <si>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</si>
  <si>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</si>
  <si>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</si>
  <si>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</si>
  <si>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</si>
  <si>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</si>
  <si>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</si>
  <si>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</si>
  <si>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</si>
  <si>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</si>
  <si>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</si>
  <si>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</si>
  <si>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</si>
  <si>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</si>
  <si>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</si>
  <si>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</si>
  <si>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</si>
  <si>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</si>
  <si>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</si>
  <si>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</si>
  <si>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</si>
  <si>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</si>
  <si>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</si>
  <si>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</si>
  <si>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</si>
  <si>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</si>
  <si>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</si>
  <si>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</si>
  <si>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</si>
  <si>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</si>
  <si>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</si>
  <si>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</si>
  <si>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</si>
  <si>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</si>
  <si>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</si>
  <si>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</si>
  <si>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</si>
  <si>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</si>
  <si>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</si>
  <si>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</si>
  <si>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</si>
  <si>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</si>
  <si>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</si>
  <si>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</si>
  <si>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</si>
  <si>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</si>
  <si>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</si>
  <si>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</si>
  <si>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</si>
  <si>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</si>
  <si>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</si>
  <si>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</si>
  <si>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</si>
  <si>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</si>
  <si>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</si>
  <si>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</si>
  <si>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</si>
  <si>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</si>
  <si>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</si>
  <si>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</si>
  <si>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</si>
  <si>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</si>
  <si>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</si>
  <si>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</si>
  <si>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</si>
  <si>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</si>
  <si>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</si>
  <si>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</si>
  <si>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</si>
  <si>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</si>
  <si>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</si>
  <si>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</si>
  <si>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</si>
  <si>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</si>
  <si>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</si>
  <si>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</si>
  <si>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</si>
  <si>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</si>
  <si>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</si>
  <si>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</si>
  <si>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</si>
  <si>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</si>
  <si>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</si>
  <si>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</si>
  <si>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</si>
  <si>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</si>
  <si>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</si>
  <si>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</si>
  <si>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</si>
  <si>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</si>
  <si>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</si>
  <si>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</si>
  <si>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</si>
  <si>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</si>
  <si>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</si>
  <si>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</si>
  <si>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</si>
  <si>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</si>
  <si>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</si>
  <si>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</si>
  <si>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</si>
  <si>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</si>
  <si>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</si>
  <si>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</si>
  <si>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</si>
  <si>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</si>
  <si>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</si>
  <si>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</si>
  <si>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</si>
  <si>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</si>
  <si>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</si>
  <si>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</si>
  <si>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</si>
  <si>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</si>
  <si>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</si>
  <si>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</si>
  <si>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</si>
  <si>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</si>
  <si>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</si>
  <si>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</si>
  <si>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</si>
  <si>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</si>
  <si>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</si>
  <si>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</si>
  <si>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</si>
  <si>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</si>
  <si>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</si>
  <si>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</si>
  <si>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</si>
  <si>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</si>
  <si>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</si>
  <si>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</si>
  <si>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</si>
  <si>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</si>
  <si>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</si>
  <si>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</si>
  <si>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</si>
  <si>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</si>
  <si>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</si>
  <si>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</si>
  <si>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</si>
  <si>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</si>
  <si>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</si>
  <si>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</si>
  <si>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</si>
  <si>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</si>
  <si>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</si>
  <si>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</si>
  <si>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</si>
  <si>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</si>
  <si>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</si>
  <si>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</si>
  <si>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</si>
  <si>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</si>
  <si>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</si>
  <si>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</si>
  <si>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</si>
  <si>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</si>
  <si>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</si>
  <si>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</si>
  <si>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</si>
  <si>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</si>
  <si>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</si>
  <si>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</si>
  <si>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</si>
  <si>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</si>
  <si>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</si>
  <si>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</si>
  <si>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</si>
  <si>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</si>
  <si>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</si>
  <si>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</si>
  <si>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</si>
  <si>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</si>
  <si>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</si>
  <si>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</si>
  <si>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</si>
  <si>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</si>
  <si>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</si>
  <si>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</si>
  <si>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</si>
  <si>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</si>
  <si>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</si>
  <si>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</si>
  <si>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</si>
  <si>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</si>
  <si>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</si>
  <si>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</si>
  <si>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</si>
  <si>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</si>
  <si>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</si>
  <si>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</si>
  <si>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</si>
  <si>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</si>
  <si>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</si>
  <si>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</si>
  <si>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</si>
  <si>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</si>
  <si>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</si>
  <si>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</si>
  <si>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</si>
  <si>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</si>
  <si>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</si>
  <si>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</si>
  <si>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</si>
  <si>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</si>
  <si>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</si>
  <si>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</si>
  <si>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</si>
  <si>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</si>
  <si>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</si>
  <si>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</si>
  <si>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</si>
  <si>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</si>
  <si>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</si>
  <si>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</si>
  <si>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</si>
  <si>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</si>
  <si>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</si>
  <si>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</si>
  <si>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</si>
  <si>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</si>
  <si>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</si>
  <si>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</si>
  <si>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</si>
  <si>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</si>
  <si>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</si>
  <si>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</si>
  <si>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</si>
  <si>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</si>
  <si>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</si>
  <si>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</si>
  <si>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</si>
  <si>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</si>
  <si>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</si>
  <si>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</si>
  <si>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</si>
  <si>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</si>
  <si>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</si>
  <si>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</si>
  <si>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</si>
  <si>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</si>
  <si>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</si>
  <si>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</si>
  <si>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</si>
  <si>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</si>
  <si>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</si>
  <si>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</si>
  <si>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</si>
  <si>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</si>
  <si>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</si>
  <si>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</si>
  <si>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</si>
  <si>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</si>
  <si>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</si>
  <si>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</si>
  <si>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</si>
  <si>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</si>
  <si>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</si>
  <si>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</si>
  <si>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</si>
  <si>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</si>
  <si>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</si>
  <si>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</si>
  <si>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</si>
  <si>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</si>
  <si>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</si>
  <si>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</si>
  <si>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</si>
  <si>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</si>
  <si>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</si>
  <si>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</si>
  <si>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</si>
  <si>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</si>
  <si>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</si>
  <si>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</si>
  <si>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</si>
  <si>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</si>
  <si>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</si>
  <si>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</si>
  <si>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</si>
  <si>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</si>
  <si>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</si>
  <si>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</si>
  <si>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</si>
  <si>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</si>
  <si>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</si>
  <si>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</si>
  <si>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</si>
  <si>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</si>
  <si>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</si>
  <si>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</si>
  <si>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</si>
  <si>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</si>
  <si>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</si>
  <si>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</si>
  <si>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</si>
  <si>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</si>
  <si>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</si>
  <si>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</si>
  <si>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</si>
  <si>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</si>
  <si>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</si>
  <si>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</si>
  <si>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</si>
  <si>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</si>
  <si>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</si>
  <si>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</si>
  <si>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</si>
  <si>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</si>
  <si>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</si>
  <si>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</si>
  <si>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</si>
  <si>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</si>
  <si>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</si>
  <si>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</si>
  <si>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</si>
  <si>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</si>
  <si>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</si>
  <si>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</si>
  <si>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</si>
  <si>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</si>
  <si>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</si>
  <si>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</si>
  <si>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</si>
  <si>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</si>
  <si>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</si>
  <si>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</si>
  <si>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</si>
  <si>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</si>
  <si>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</si>
  <si>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</si>
  <si>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</si>
  <si>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</si>
  <si>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</si>
  <si>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</si>
  <si>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</si>
  <si>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</si>
  <si>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</si>
  <si>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</si>
  <si>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</si>
  <si>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</si>
  <si>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</si>
  <si>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</si>
  <si>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</si>
  <si>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</si>
  <si>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</si>
  <si>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</si>
  <si>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</si>
  <si>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</si>
  <si>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</si>
  <si>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</si>
  <si>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</si>
  <si>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</si>
  <si>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</si>
  <si>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</si>
  <si>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</si>
  <si>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</si>
  <si>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</si>
  <si>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</si>
  <si>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</si>
  <si>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</si>
  <si>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</si>
  <si>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</si>
  <si>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</si>
  <si>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</si>
  <si>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</si>
  <si>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</si>
  <si>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</si>
  <si>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</si>
  <si>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</si>
  <si>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</si>
  <si>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</si>
  <si>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</si>
  <si>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</si>
  <si>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</si>
  <si>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</si>
  <si>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</si>
  <si>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</si>
  <si>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</si>
  <si>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</si>
  <si>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</si>
  <si>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</si>
  <si>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</si>
  <si>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</si>
  <si>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</si>
  <si>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</si>
  <si>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</si>
  <si>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</si>
  <si>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</si>
  <si>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</si>
  <si>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</si>
  <si>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</si>
  <si>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</si>
  <si>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</si>
  <si>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</si>
  <si>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</si>
  <si>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</si>
  <si>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</si>
  <si>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</si>
  <si>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</si>
  <si>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</si>
  <si>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</si>
  <si>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</si>
  <si>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</si>
  <si>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</si>
  <si>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</si>
  <si>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</si>
  <si>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</si>
  <si>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</si>
  <si>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</si>
  <si>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</si>
  <si>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</si>
  <si>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</si>
  <si>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</si>
  <si>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</si>
  <si>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</si>
  <si>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</si>
  <si>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</si>
  <si>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</si>
  <si>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</si>
  <si>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</si>
  <si>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</si>
  <si>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</si>
  <si>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</si>
  <si>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</si>
  <si>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</si>
  <si>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</si>
  <si>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</si>
  <si>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</si>
  <si>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</si>
  <si>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</si>
  <si>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</si>
  <si>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</si>
  <si>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</si>
  <si>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</si>
  <si>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</si>
  <si>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</si>
  <si>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</si>
  <si>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</si>
  <si>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</si>
  <si>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</si>
  <si>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</si>
  <si>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</si>
  <si>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</si>
  <si>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</si>
  <si>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</si>
  <si>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</si>
  <si>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</si>
  <si>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</si>
  <si>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</si>
  <si>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</si>
  <si>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</si>
  <si>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</si>
  <si>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</si>
  <si>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</si>
  <si>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</si>
  <si>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</si>
  <si>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</si>
  <si>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</si>
  <si>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</si>
  <si>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</si>
  <si>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</si>
  <si>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</si>
  <si>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</si>
  <si>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</si>
  <si>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</si>
  <si>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</si>
  <si>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</si>
  <si>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</si>
  <si>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</si>
  <si>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</si>
  <si>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</si>
  <si>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</si>
  <si>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</si>
  <si>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</si>
  <si>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</si>
  <si>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</si>
  <si>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</si>
  <si>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</si>
  <si>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</si>
  <si>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</si>
  <si>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</si>
  <si>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</si>
  <si>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</si>
  <si>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</si>
  <si>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</si>
  <si>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</si>
  <si>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</si>
  <si>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</si>
  <si>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</si>
  <si>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</si>
  <si>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</si>
  <si>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</si>
  <si>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</si>
  <si>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</si>
  <si>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</si>
  <si>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</si>
  <si>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</si>
  <si>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</si>
  <si>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</si>
  <si>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</si>
  <si>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</si>
  <si>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</si>
  <si>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</si>
  <si>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</si>
  <si>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</si>
  <si>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</si>
  <si>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</si>
  <si>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</si>
  <si>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</si>
  <si>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</si>
  <si>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</si>
  <si>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</si>
  <si>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</si>
  <si>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</si>
  <si>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</si>
  <si>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</si>
  <si>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</si>
  <si>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</si>
  <si>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</si>
  <si>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</si>
  <si>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</si>
  <si>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</si>
  <si>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</si>
  <si>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</si>
  <si>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</si>
  <si>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</si>
  <si>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</si>
  <si>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</si>
  <si>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</si>
  <si>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</si>
  <si>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</si>
  <si>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</si>
  <si>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</si>
  <si>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</si>
  <si>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</si>
  <si>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</si>
  <si>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</si>
  <si>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</si>
  <si>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</si>
  <si>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</si>
  <si>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</si>
  <si>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</si>
  <si>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</si>
  <si>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</si>
  <si>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</si>
  <si>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</si>
  <si>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</si>
  <si>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</si>
  <si>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</si>
  <si>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</si>
  <si>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</si>
  <si>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</si>
  <si>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</si>
  <si>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</si>
  <si>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</si>
  <si>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</si>
  <si>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</si>
  <si>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</si>
  <si>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</si>
  <si>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</si>
  <si>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</si>
  <si>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</si>
  <si>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</si>
  <si>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</si>
  <si>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</si>
  <si>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</si>
  <si>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</si>
  <si>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</si>
  <si>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</si>
  <si>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</si>
  <si>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</si>
  <si>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</si>
  <si>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</si>
  <si>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</si>
  <si>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</si>
  <si>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</si>
  <si>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</si>
  <si>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</si>
  <si>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</si>
  <si>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</si>
  <si>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</si>
  <si>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</si>
  <si>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</si>
  <si>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</si>
  <si>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</si>
  <si>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</si>
  <si>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</si>
  <si>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</si>
  <si>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</si>
  <si>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</si>
  <si>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</si>
  <si>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</si>
  <si>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</si>
  <si>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</si>
  <si>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</si>
  <si>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</si>
  <si>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</si>
  <si>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</si>
  <si>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</si>
  <si>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</si>
  <si>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</si>
  <si>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</si>
  <si>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</si>
  <si>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</si>
  <si>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</si>
  <si>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</si>
  <si>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</si>
  <si>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</si>
  <si>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</si>
  <si>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</si>
  <si>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</si>
  <si>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</si>
  <si>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</si>
  <si>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</si>
  <si>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</si>
  <si>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</si>
  <si>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</si>
  <si>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</si>
  <si>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</si>
  <si>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</si>
  <si>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</si>
  <si>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</si>
  <si>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</si>
  <si>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</si>
  <si>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</si>
  <si>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</si>
  <si>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</si>
  <si>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</si>
  <si>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</si>
  <si>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</si>
  <si>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</si>
  <si>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</si>
  <si>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</si>
  <si>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</si>
  <si>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</si>
  <si>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</si>
  <si>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</si>
  <si>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</si>
  <si>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</si>
  <si>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</si>
  <si>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</si>
  <si>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</si>
  <si>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</si>
  <si>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</si>
  <si>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</si>
  <si>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</si>
  <si>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</si>
  <si>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</si>
  <si>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</si>
  <si>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</si>
  <si>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</si>
  <si>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</si>
  <si>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</si>
  <si>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</si>
  <si>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</si>
  <si>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</si>
  <si>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</si>
  <si>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</si>
  <si>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</si>
  <si>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</si>
  <si>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</si>
  <si>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</si>
  <si>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</si>
  <si>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</si>
  <si>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</si>
  <si>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</si>
  <si>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</si>
  <si>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</si>
  <si>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</si>
  <si>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</si>
  <si>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</si>
  <si>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</si>
  <si>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</si>
  <si>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</si>
  <si>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</si>
  <si>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</si>
  <si>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</si>
  <si>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</si>
  <si>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</si>
  <si>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</si>
  <si>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</si>
  <si>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</si>
  <si>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</si>
  <si>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</si>
  <si>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</si>
  <si>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</si>
  <si>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</si>
  <si>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</si>
  <si>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</si>
  <si>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</si>
  <si>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</si>
  <si>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</si>
  <si>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</si>
  <si>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</si>
  <si>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</si>
  <si>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</si>
  <si>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</si>
  <si>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</si>
  <si>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</si>
  <si>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</si>
  <si>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</si>
  <si>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</si>
  <si>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</si>
  <si>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</si>
  <si>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</si>
  <si>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</si>
  <si>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</si>
  <si>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</si>
  <si>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</si>
  <si>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</si>
  <si>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</si>
  <si>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</si>
  <si>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</si>
  <si>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</si>
  <si>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</si>
  <si>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</si>
  <si>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</si>
  <si>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</si>
  <si>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</si>
  <si>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</si>
  <si>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</si>
  <si>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</si>
  <si>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</si>
  <si>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</si>
  <si>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</si>
  <si>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</si>
  <si>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</si>
  <si>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</si>
  <si>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</si>
  <si>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</si>
  <si>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</si>
  <si>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</si>
  <si>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</si>
  <si>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</si>
  <si>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</si>
  <si>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</si>
  <si>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</si>
  <si>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</si>
  <si>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</si>
  <si>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</si>
  <si>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</si>
  <si>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</si>
  <si>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</si>
  <si>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</si>
  <si>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</si>
  <si>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</si>
  <si>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</si>
  <si>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</si>
  <si>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</si>
  <si>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</si>
  <si>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</si>
  <si>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</si>
  <si>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</si>
  <si>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</si>
  <si>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</si>
  <si>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</si>
  <si>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</si>
  <si>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</si>
  <si>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</si>
  <si>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</si>
  <si>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</si>
  <si>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</si>
  <si>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</si>
  <si>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</si>
  <si>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</si>
  <si>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</si>
  <si>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</si>
  <si>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</si>
  <si>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</si>
  <si>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</si>
  <si>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</si>
  <si>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</si>
  <si>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</si>
  <si>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</si>
  <si>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</si>
  <si>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</si>
  <si>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</si>
  <si>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</si>
  <si>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</si>
  <si>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</si>
  <si>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</si>
  <si>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</si>
  <si>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</si>
  <si>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</si>
  <si>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</si>
  <si>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</si>
  <si>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</si>
  <si>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</si>
  <si>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</si>
  <si>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</si>
  <si>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</si>
  <si>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</si>
  <si>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</si>
  <si>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</si>
  <si>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</si>
  <si>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</si>
  <si>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</si>
  <si>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</si>
  <si>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</si>
  <si>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</si>
  <si>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</si>
  <si>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</si>
  <si>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</si>
  <si>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</si>
  <si>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</si>
  <si>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</si>
  <si>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</si>
  <si>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</si>
  <si>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</si>
  <si>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</si>
  <si>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</si>
  <si>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</si>
  <si>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</si>
  <si>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</si>
  <si>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</si>
  <si>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</si>
  <si>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</si>
  <si>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</si>
  <si>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</si>
  <si>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</si>
  <si>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</si>
  <si>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</si>
  <si>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</si>
  <si>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</si>
  <si>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</si>
  <si>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</si>
  <si>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</si>
  <si>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</si>
  <si>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</si>
  <si>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</si>
  <si>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</si>
  <si>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</si>
  <si>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</si>
  <si>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</si>
  <si>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</si>
  <si>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</si>
  <si>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</si>
  <si>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</si>
  <si>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</si>
  <si>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</si>
  <si>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</si>
  <si>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</si>
  <si>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</si>
  <si>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</si>
  <si>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</si>
  <si>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</si>
  <si>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</si>
  <si>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</si>
  <si>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</si>
  <si>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</si>
  <si>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</si>
  <si>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</si>
  <si>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</si>
  <si>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</si>
  <si>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</si>
  <si>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</si>
  <si>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</si>
  <si>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</si>
  <si>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</si>
  <si>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</si>
  <si>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</si>
  <si>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</si>
  <si>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</si>
  <si>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</si>
  <si>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</si>
  <si>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</si>
  <si>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</si>
  <si>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</si>
  <si>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</si>
  <si>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</si>
  <si>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</si>
  <si>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&lt;http://vocab.belgif.be/ns/organization#addressRegisteredOffice&gt;</t>
  </si>
  <si>
    <t>&lt;http://vocab.belgif.be/ns/organization#economicActivity&gt;</t>
  </si>
  <si>
    <t>&lt;http://vocab.belgif.be/ns/organization#endReason&gt;</t>
  </si>
  <si>
    <t>&lt;http://vocab.belgif.be/ns/organization#function&gt;</t>
  </si>
  <si>
    <t>&lt;http://vocab.belgif.be/ns/organization#legalStatus&gt;</t>
  </si>
  <si>
    <t>&lt;http://vocab.belgif.be/ns/organization#organizationType&gt;</t>
  </si>
  <si>
    <t>&lt;http://vocab.belgif.be/ns/organization#authorization&gt;</t>
  </si>
  <si>
    <t>&lt;http://vocab.belgif.be/ns/organization#naturalPerson&gt;</t>
  </si>
  <si>
    <t>&lt;http://vocab.belgif.be/ns/organization#website&gt;</t>
  </si>
  <si>
    <t>&lt;http://vocab.belgif.be/ns/organization#function#id&gt;</t>
  </si>
  <si>
    <t>Language</t>
  </si>
  <si>
    <t>The principal method of human communication, consisting of words used in a structured and conventional way and conveyed by speech, writing, or gesture.</t>
  </si>
  <si>
    <t>International</t>
  </si>
  <si>
    <t>https://vocabs.acdh.oeaw.ac.at/</t>
  </si>
  <si>
    <t>iso6391/Schema</t>
  </si>
  <si>
    <t>oeaw</t>
  </si>
  <si>
    <t>Taal</t>
  </si>
  <si>
    <t>De belangrijkste methode van menselijke communicatie, bestaande uit woorden die op een gestructureerde en conventionele manier worden gebruikt en worden overgebracht door spraak, schrijven of gebaren.</t>
  </si>
  <si>
    <t>Langue</t>
  </si>
  <si>
    <t>La principale méthode de communication humaine, consistant en des mots utilisés de manière structurée et conventionnelle et véhiculés par la parole, l'écriture ou le geste.</t>
  </si>
  <si>
    <t>#term_gender</t>
  </si>
  <si>
    <t>#term_family_name</t>
  </si>
  <si>
    <t>#term_givenname</t>
  </si>
  <si>
    <t>&lt;http://xmlns.com/foaf/0.1/#term_family_name&gt;</t>
  </si>
  <si>
    <t>&lt;http://xmlns.com/foaf/0.1/#term_givenname&gt;</t>
  </si>
  <si>
    <t>CivilStatusType</t>
  </si>
  <si>
    <t>Conceptscheme with the values for the civil status of a person.</t>
  </si>
  <si>
    <t>Civil status of a person.</t>
  </si>
  <si>
    <t>civilStatus</t>
  </si>
  <si>
    <t>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t>
  </si>
  <si>
    <t>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t>
  </si>
  <si>
    <t>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</si>
  <si>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&lt;http://vocab.belgif.be/ns/person#Guardianship&gt;</t>
  </si>
  <si>
    <t>&lt;http://vocab.belgif.be/ns/person#civilStatus&gt;</t>
  </si>
  <si>
    <t>&lt;http://xmlns.com/foaf/0.1/#term_gender&gt;</t>
  </si>
  <si>
    <t>&lt;http://vocab.belgif.be/auth/civilstatustype#id&gt;</t>
  </si>
  <si>
    <t>&lt;http://vocab.belgif.be/auth/gendercode#id&gt;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</si>
</sst>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9">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5" fillId="0" borderId="0" xfId="3"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B5B7254-BEEC-4AF0-B7B5-D268FD04AE9A}" name="Table91215" displayName="Table91215" ref="A1:N139" totalsRowShown="0" headerRowDxfId="37" dataDxfId="36" tableBorderDxfId="35">
  <autoFilter ref="A1:N139" xr:uid="{13966FFF-9A6B-4C19-A5AC-15E922FFF560}"/>
  <sortState xmlns:xlrd2="http://schemas.microsoft.com/office/spreadsheetml/2017/richdata2" ref="A2:N139">
    <sortCondition ref="B2:B139"/>
    <sortCondition ref="C2:C139"/>
    <sortCondition ref="E2:E139"/>
  </sortState>
  <tableColumns count="14">
    <tableColumn id="1" xr3:uid="{52ADBC4A-4F43-4EEA-918A-E3565F447BB7}" name="Id" dataDxfId="34"/>
    <tableColumn id="6" xr3:uid="{E7B8AE70-BDD5-4D7A-9761-493569C26FD2}" name="Ontology" dataDxfId="33"/>
    <tableColumn id="7" xr3:uid="{971522C5-6D07-47FF-BB15-F1F6598676AD}" name="Type" dataDxfId="32"/>
    <tableColumn id="8" xr3:uid="{A1EC7075-6C2B-4EBD-9286-EB06DD87A1F1}" name="URI" dataDxfId="31"/>
    <tableColumn id="9" xr3:uid="{D6DA3749-B448-4342-990E-540CE8A612BB}" name="Name" dataDxfId="30"/>
    <tableColumn id="10" xr3:uid="{F07A36C2-A3F7-439A-8872-BC6038334595}" name="LabelNL" dataDxfId="29"/>
    <tableColumn id="11" xr3:uid="{DAAC58FD-5F6B-4809-A472-844C10EE90A6}" name="LabelFR" dataDxfId="28"/>
    <tableColumn id="12" xr3:uid="{F0DA6962-4FA1-4AC9-A1BB-F3859F04A478}" name="Definition" dataDxfId="27"/>
    <tableColumn id="13" xr3:uid="{1680BF9B-DE9E-4524-A5AA-89F68425EDD9}" name="DefinitionNL" dataDxfId="26"/>
    <tableColumn id="14" xr3:uid="{D9090E87-9033-47BE-9730-18868856ADB1}" name="DefinitionFR" dataDxfId="25"/>
    <tableColumn id="15" xr3:uid="{99A706E6-2162-4C8C-B958-774913AE0CBE}" name="Comment" dataDxfId="24"/>
    <tableColumn id="16" xr3:uid="{EB9E086D-0BC8-4DA3-98D7-630BBC8F2559}" name="CommentNL" dataDxfId="23"/>
    <tableColumn id="17" xr3:uid="{FCFE4854-6622-4CB0-AD06-CBDEE03EA6B1}" name="CommentFR" dataDxfId="22"/>
    <tableColumn id="19" xr3:uid="{863BC55B-AE9B-4E42-9438-D826F0882FC8}" name="inSwagge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95">
  <autoFilter ref="A1:M531" xr:uid="{DCDE176A-EDB5-4A39-853A-663DAA01377E}"/>
  <tableColumns count="13">
    <tableColumn id="1" xr3:uid="{5877C4E1-32AE-4094-B8E1-B89DCD7E3EE6}" name="Column1" dataDxfId="94">
      <calculatedColumnFormula>CONCATENATE(K2,F2)</calculatedColumnFormula>
    </tableColumn>
    <tableColumn id="2" xr3:uid="{567EB9A7-7E72-4D85-8CC8-0535B38F348B}" name="Column2" dataDxfId="93">
      <calculatedColumnFormula>CONCATENATE(F2,L2)</calculatedColumnFormula>
    </tableColumn>
    <tableColumn id="3" xr3:uid="{3DC9D909-5C15-4A14-95A7-6612AC5C3D37}" name="Source" dataDxfId="92"/>
    <tableColumn id="4" xr3:uid="{0B0FBE91-2D34-4670-83A8-8A47CFACDE95}" name="Datamodel" dataDxfId="91"/>
    <tableColumn id="5" xr3:uid="{7B0E9028-69B0-42D9-9E07-2DA6FA1B293B}" name="SubjectName" dataDxfId="90">
      <calculatedColumnFormula>IF(K2,VLOOKUP(K2,Vocabulary!$A:$J,2,),"")</calculatedColumnFormula>
    </tableColumn>
    <tableColumn id="6" xr3:uid="{14785E39-464D-46F1-B958-09741B1E00DD}" name="Predicate" dataDxfId="89"/>
    <tableColumn id="7" xr3:uid="{57B64264-31B0-4F0A-B079-0591B03C325B}" name="ObjectName" dataDxfId="88">
      <calculatedColumnFormula>IF(L2&lt;&gt;"",VLOOKUP(L2,Vocabulary!$A:$J,2,),IF(M2&lt;&gt;"",M2,""))</calculatedColumnFormula>
    </tableColumn>
    <tableColumn id="8" xr3:uid="{939E05B6-EDBF-42AF-B87D-1F95955F6E33}" name="ConceptNL" dataDxfId="87"/>
    <tableColumn id="9" xr3:uid="{134BE1D1-E160-45D4-93DE-77DB11E103B6}" name="ConceptFR" dataDxfId="86"/>
    <tableColumn id="10" xr3:uid="{53EF3EA8-01AF-473A-8750-EEE114054A4A}" name="Comment" dataDxfId="85"/>
    <tableColumn id="11" xr3:uid="{813CE084-1F7E-4A65-BE4D-659BBB7F66FE}" name="SubjectId" dataDxfId="84"/>
    <tableColumn id="12" xr3:uid="{05100C78-0E6E-422A-8EC0-8A393328A2E9}" name="ObjectId" dataDxfId="83"/>
    <tableColumn id="13" xr3:uid="{A5704298-A884-4DDD-9A82-A2F8D55D6C2F}" name="ObjectString" dataDxfId="8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81" dataDxfId="80" tableBorderDxfId="79">
  <autoFilter ref="A1:B90" xr:uid="{BE966717-6EF8-4546-84D8-08CDE591DBBC}"/>
  <sortState xmlns:xlrd2="http://schemas.microsoft.com/office/spreadsheetml/2017/richdata2" ref="A2:B90">
    <sortCondition ref="A2:A90"/>
  </sortState>
  <tableColumns count="2">
    <tableColumn id="1" xr3:uid="{F2897F9D-BBC0-4E88-84B0-5D09C2151512}" name="prefix" dataDxfId="78"/>
    <tableColumn id="2" xr3:uid="{042C77E8-3E32-46A6-B126-83C76C7AA80C}" name="URI-part" dataDxfId="7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4" totalsRowShown="0" headerRowDxfId="76" dataDxfId="75" tableBorderDxfId="74">
  <autoFilter ref="A1:S664" xr:uid="{13966FFF-9A6B-4C19-A5AC-15E922FFF560}"/>
  <tableColumns count="19">
    <tableColumn id="1" xr3:uid="{62C370CB-E5AF-47C0-8967-E5407D576BD5}" name="Id" dataDxfId="73"/>
    <tableColumn id="2" xr3:uid="{D3796F6F-1F75-48B8-AEB9-61E70B15C65B}" name="AdoptedByFed" dataDxfId="72">
      <calculatedColumnFormula>IF($A2&lt;&gt;"",IF(VLOOKUP($A2,VocabularyAdoption!$A:$K,8,)=0,"",VLOOKUP($A2,VocabularyAdoption!$A:$K,8,)),"")</calculatedColumnFormula>
    </tableColumn>
    <tableColumn id="3" xr3:uid="{E3D88AF9-2EBE-4FEB-BA5C-6A2CD2614584}" name="Source" dataDxfId="71">
      <calculatedColumnFormula>IF($A2&lt;&gt;"",VLOOKUP($A2,Vocabulary!$A:$J,6,),"")</calculatedColumnFormula>
    </tableColumn>
    <tableColumn id="4" xr3:uid="{A318A8A9-6314-487D-A80A-06B73DFCE033}" name="Prefix" dataDxfId="70">
      <calculatedColumnFormula>IF($A2&lt;&gt;"",VLOOKUP($A2,Vocabulary!$A:$J,8,),"")</calculatedColumnFormula>
    </tableColumn>
    <tableColumn id="5" xr3:uid="{F959ED24-551B-49CD-89F4-42BE225F5363}" name="PrefixFull" dataDxfId="69">
      <calculatedColumnFormula>IFERROR(VLOOKUP(D2,Prefix!$A:$B,2,),"")</calculatedColumnFormula>
    </tableColumn>
    <tableColumn id="18" xr3:uid="{B14393BB-9530-479B-BB8A-88DCC9404D17}" name="URIName" dataDxfId="68">
      <calculatedColumnFormula>IF($A2&lt;&gt;"",IF(VLOOKUP($A2,Vocabulary!$A:$J,9,)=0,"",VLOOKUP($A2,Vocabulary!$A:$J,9,)),"")</calculatedColumnFormula>
    </tableColumn>
    <tableColumn id="6" xr3:uid="{F2F0734C-0834-40C3-B503-CF423547E3EC}" name="Ontology" dataDxfId="67">
      <calculatedColumnFormula>IF($A2&lt;&gt;"",VLOOKUP($A2,Vocabulary!$A:$J,4,),"")</calculatedColumnFormula>
    </tableColumn>
    <tableColumn id="7" xr3:uid="{0B2A492D-40F4-447C-9F32-D0AF04406AF4}" name="Type" dataDxfId="66">
      <calculatedColumnFormula>IF($A2&lt;&gt;"",VLOOKUP($A2,Vocabulary!$A:$J,5,),"")</calculatedColumnFormula>
    </tableColumn>
    <tableColumn id="8" xr3:uid="{A0F7743A-1634-479F-97D1-480A6464BEF8}" name="URI" dataDxfId="65">
      <calculatedColumnFormula>IF(AND(H2="ConceptScheme",LEFT(D2,7) &lt;&gt; "inspire", LEFT(D2,4) &lt;&gt; "oeaw"),CONCATENATE("&lt;",E2,LOWER(IF(F2="",J2,F2)),"#id&gt;"),CONCATENATE("&lt;",E2,IF(F2="",J2,F2),"&gt;"))</calculatedColumnFormula>
    </tableColumn>
    <tableColumn id="9" xr3:uid="{27AB34A8-E939-4D7C-8E2D-C6927966F6C2}" name="Name" dataDxfId="64">
      <calculatedColumnFormula>IF($A2&lt;&gt;"",VLOOKUP($A2,Vocabulary!$A:$J,2,),"")</calculatedColumnFormula>
    </tableColumn>
    <tableColumn id="10" xr3:uid="{327E46D3-23FD-4C7B-B862-B82E8239BC17}" name="LabelNL" dataDxfId="63">
      <calculatedColumnFormula>IFERROR(IF(VLOOKUP(A2,VocabularyNL!$A:$G,6)=0,"",VLOOKUP(A2,VocabularyNL!$A:$G,6)),"")</calculatedColumnFormula>
    </tableColumn>
    <tableColumn id="11" xr3:uid="{1CAF0B36-220B-429D-83F5-96C36E5FDAF3}" name="LabelFR" dataDxfId="62">
      <calculatedColumnFormula>IFERROR(IF(VLOOKUP(A2,VocabularyFR!$A:$G,6)=0,"",VLOOKUP(A2,VocabularyFR!$A:$G,6)),"")</calculatedColumnFormula>
    </tableColumn>
    <tableColumn id="12" xr3:uid="{6AC2C406-63AF-4C12-94E5-02E38D2B10E6}" name="Definition" dataDxfId="61">
      <calculatedColumnFormula>IFERROR(IF(VLOOKUP(A2,Vocabulary!$A:$F,3)=0,"",VLOOKUP(A2,Vocabulary!$A:$F,3)),"")</calculatedColumnFormula>
    </tableColumn>
    <tableColumn id="13" xr3:uid="{2D78AFC5-A32F-46CD-9476-D23A54025870}" name="DefinitionNL" dataDxfId="60">
      <calculatedColumnFormula>IFERROR(IF(VLOOKUP(A2,VocabularyNL!$A:$H,7)=0,"",VLOOKUP(A2,VocabularyNL!$A:$H,7)),"")</calculatedColumnFormula>
    </tableColumn>
    <tableColumn id="14" xr3:uid="{832D72B0-FC9A-4B93-9466-825F5F29AC66}" name="DefinitionFR" dataDxfId="59">
      <calculatedColumnFormula>IFERROR(IF(VLOOKUP(A2,VocabularyFR!$A:$H,7)=0,"",VLOOKUP(A2,VocabularyFR!$A:$H,7)),"")</calculatedColumnFormula>
    </tableColumn>
    <tableColumn id="15" xr3:uid="{A361D1B9-A942-4225-810F-12A21B9A069E}" name="Comment" dataDxfId="58">
      <calculatedColumnFormula>IF($A2&lt;&gt;"",IF(VLOOKUP($A2,Vocabulary!$A:$J,7,)&lt;&gt;"",VLOOKUP($A2,Vocabulary!$A:$J,7,),""),"")</calculatedColumnFormula>
    </tableColumn>
    <tableColumn id="16" xr3:uid="{CBA2FCE5-2A82-4B90-B0B6-DC0BDFEACC6F}" name="CommentNL" dataDxfId="57">
      <calculatedColumnFormula>IFERROR(IF(VLOOKUP(A2,VocabularyNL!$A:$H,8)=0,"",VLOOKUP(A2,VocabularyNL!$A:$H,8)),"")</calculatedColumnFormula>
    </tableColumn>
    <tableColumn id="17" xr3:uid="{4C54270D-79D0-488A-9B73-5E537DF0CF98}" name="CommentFR" dataDxfId="56">
      <calculatedColumnFormula>IFERROR(IF(VLOOKUP(A2,VocabularyFR!$A:$H,8)=0,"",VLOOKUP(A2,VocabularyFR!$A:$H,8)),"")</calculatedColumnFormula>
    </tableColumn>
    <tableColumn id="19" xr3:uid="{9B8DD26B-02BC-4706-8FC8-2F1EC70F007A}" name="inSwagger" dataDxfId="55">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ACD875-76A4-4B4B-9EA4-980D5E35D944}" name="Table912" displayName="Table912" ref="A1:N49" totalsRowShown="0" headerRowDxfId="54" dataDxfId="53" tableBorderDxfId="52">
  <autoFilter ref="A1:N49" xr:uid="{13966FFF-9A6B-4C19-A5AC-15E922FFF560}"/>
  <sortState xmlns:xlrd2="http://schemas.microsoft.com/office/spreadsheetml/2017/richdata2" ref="A2:N49">
    <sortCondition ref="B2:B49"/>
    <sortCondition ref="C2:C49"/>
    <sortCondition ref="E2:E49"/>
  </sortState>
  <tableColumns count="14">
    <tableColumn id="1" xr3:uid="{805A649D-7699-4AB2-B550-FD5E37EBB07C}" name="Id" dataDxfId="51"/>
    <tableColumn id="6" xr3:uid="{67F9C76C-25A8-47EA-B6BE-35B00F5105C9}" name="Ontology" dataDxfId="50"/>
    <tableColumn id="7" xr3:uid="{41808B7A-087D-4C45-A5B9-FE282707339E}" name="Type" dataDxfId="49"/>
    <tableColumn id="8" xr3:uid="{30571E9A-FC89-4629-9A2C-0E0CF4F97AE1}" name="URI" dataDxfId="48"/>
    <tableColumn id="9" xr3:uid="{5CD6AF58-5BC9-4A96-B030-6BFFB6C1E701}" name="Name" dataDxfId="47"/>
    <tableColumn id="10" xr3:uid="{3D0BC15E-C7D3-47E9-8B52-D58E505C2BA2}" name="LabelNL" dataDxfId="46"/>
    <tableColumn id="11" xr3:uid="{F59EFE77-3DF3-498D-BA0E-192C480D26CE}" name="LabelFR" dataDxfId="45"/>
    <tableColumn id="12" xr3:uid="{1A1F03B9-79EB-4254-B9A9-652C19DD5D9A}" name="Definition" dataDxfId="44"/>
    <tableColumn id="13" xr3:uid="{EFB953E9-468F-4908-A03D-BFD580CDDA95}" name="DefinitionNL" dataDxfId="43"/>
    <tableColumn id="14" xr3:uid="{3A9AF56C-A658-4874-9576-C88D19CE2CCE}" name="DefinitionFR" dataDxfId="42"/>
    <tableColumn id="15" xr3:uid="{BEF78897-723D-46CC-B74B-7FFD3B773296}" name="Comment" dataDxfId="41"/>
    <tableColumn id="16" xr3:uid="{405FE72F-45A8-4370-9753-49756D589479}" name="CommentNL" dataDxfId="40"/>
    <tableColumn id="17" xr3:uid="{517775D0-DD35-4FBC-B90F-F7FF5FFBFE23}" name="CommentFR" dataDxfId="39"/>
    <tableColumn id="19" xr3:uid="{AD99741E-4677-4F02-81E6-56B36F869F8F}" name="inSwagger"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80" headerRowBorderDxfId="179" tableBorderDxfId="178">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77"/>
    <tableColumn id="3" xr3:uid="{2D6D896F-6DDE-44DA-9E58-255C4EE58775}" name="Name in nl" dataDxfId="176"/>
    <tableColumn id="4" xr3:uid="{B70F5F72-2CB8-4E5C-ABF0-4E5318A18DA3}" name="Name in fr" dataDxfId="175"/>
    <tableColumn id="5" xr3:uid="{A55E0536-9B71-449A-A073-8DFF0071EBFD}" name="Name in de " dataDxfId="174"/>
    <tableColumn id="6" xr3:uid="{FAF4F485-41D4-4085-80FA-F101DBC1EBEB}" name="Status" dataDxfId="1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4" totalsRowShown="0" headerRowDxfId="172" tableBorderDxfId="171">
  <autoFilter ref="A1:K664" xr:uid="{75A6FAFB-7AE8-4DAD-AF7A-634A22C236D0}"/>
  <tableColumns count="11">
    <tableColumn id="1" xr3:uid="{8A02A927-126C-4BFC-A8C1-79C47C872661}" name="Id" dataDxfId="170"/>
    <tableColumn id="2" xr3:uid="{247267FE-4E28-4753-826B-1C1C82D3806C}" name="Name" dataDxfId="169"/>
    <tableColumn id="3" xr3:uid="{394389FD-CC0D-4DC9-B35B-095498D54BD3}" name="Definition" dataDxfId="168"/>
    <tableColumn id="4" xr3:uid="{99AE525F-23F9-4C48-A489-C763A701B60D}" name="Ontology" dataDxfId="167"/>
    <tableColumn id="5" xr3:uid="{F0749CCC-CB11-4F0F-96F4-D93F90EE6C11}" name="Type" dataDxfId="166"/>
    <tableColumn id="6" xr3:uid="{56F8A5F3-C2ED-4FDA-B2D6-2853F83B8C21}" name="Source" dataDxfId="165"/>
    <tableColumn id="7" xr3:uid="{309745DF-A216-4ED0-B2DD-4169B83E40AA}" name="Comment" dataDxfId="164"/>
    <tableColumn id="8" xr3:uid="{B49B7EAA-3A8B-40EE-8F5F-E5BCE61EEC9B}" name="URIPrefix" dataDxfId="163"/>
    <tableColumn id="9" xr3:uid="{58B0FADF-628A-4AF0-9CCF-8562F7179F61}" name="URIName" dataDxfId="162"/>
    <tableColumn id="10" xr3:uid="{3C912B63-3DD1-4D38-A41E-E67338BD9C2A}" name="URI" dataDxfId="161">
      <calculatedColumnFormula>IF(F2="FED",IF(AND(E2="ConceptScheme",LEFT(H2,7) &lt;&gt; "inspire"),CONCATENATE("&lt;",H2,":",LOWER(IF(I2="",B2,I2)),"#id&gt;"),CONCATENATE("&lt;",H2,":",IF(I2="",B2,I2),"&gt;")),CONCATENATE("&lt;",H2,":",IF(I2="",B2,I2),"&gt;"))</calculatedColumnFormula>
    </tableColumn>
    <tableColumn id="11" xr3:uid="{64AC263B-AAA4-46D6-9012-154F07728982}" name="inSwagger" dataDxfId="1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4" totalsRowShown="0" tableBorderDxfId="159">
  <autoFilter ref="A1:H664" xr:uid="{35C5F69C-E710-413D-AD93-7BCB29FCE055}"/>
  <sortState xmlns:xlrd2="http://schemas.microsoft.com/office/spreadsheetml/2017/richdata2" ref="A2:H663">
    <sortCondition ref="A2:A663"/>
  </sortState>
  <tableColumns count="8">
    <tableColumn id="1" xr3:uid="{491ABEDD-528C-4148-9048-D5BF67601905}" name="Id" dataDxfId="158"/>
    <tableColumn id="2" xr3:uid="{37144AB9-BB38-48D5-8847-51D3DE5F7600}" name="Name" dataDxfId="157">
      <calculatedColumnFormula>IF($A2&lt;&gt;"",IF(VLOOKUP($A2,Vocabulary!$A:$J,2,)="","",VLOOKUP($A2,Vocabulary!$A:$J,2,)),"")</calculatedColumnFormula>
    </tableColumn>
    <tableColumn id="3" xr3:uid="{3525D19F-B5D3-44BC-81F7-A556DA483F0B}" name="Definition" dataDxfId="156">
      <calculatedColumnFormula>IF($A2&lt;&gt;"",IF(VLOOKUP($A2,Vocabulary!$A:$J,3,)="","",VLOOKUP($A2,Vocabulary!$A:$J,3,)),"")</calculatedColumnFormula>
    </tableColumn>
    <tableColumn id="4" xr3:uid="{EABE0647-E02D-4D85-90D8-64FA60D22168}" name="Comment" dataDxfId="155">
      <calculatedColumnFormula>IF($A2&lt;&gt;"",IF(VLOOKUP($A2,Vocabulary!$A:$J,7,)="","",VLOOKUP($A2,Vocabulary!$A:$J,7,)),"")</calculatedColumnFormula>
    </tableColumn>
    <tableColumn id="5" xr3:uid="{C6FB439D-0801-469A-968A-3950DB283B6C}" name="Ontology" dataDxfId="154">
      <calculatedColumnFormula>IF($A2&lt;&gt;"",VLOOKUP($A2,Vocabulary!$A:$J,4,),"")</calculatedColumnFormula>
    </tableColumn>
    <tableColumn id="6" xr3:uid="{E624DE7C-B4C4-49FA-A832-6C25AFE715A3}" name="LabelNL" dataDxfId="153"/>
    <tableColumn id="7" xr3:uid="{42573511-6401-4AD3-8E52-9AD8FAE63659}" name="Definitie" dataDxfId="152"/>
    <tableColumn id="8" xr3:uid="{05CB9A97-6BB2-4F6A-A449-6FB82F29F000}" name="Commentaar" dataDxfId="15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4" totalsRowShown="0" tableBorderDxfId="150">
  <autoFilter ref="A1:H664" xr:uid="{DC2B96CE-2E1F-4219-8CD1-2EF9DAA71BBD}"/>
  <tableColumns count="8">
    <tableColumn id="1" xr3:uid="{A2F65FC3-0F0A-4205-BDA7-2E32E8C2E5B3}" name="Id" dataDxfId="149"/>
    <tableColumn id="2" xr3:uid="{57594AEE-7991-44AF-B37A-14FC2CF0695D}" name="Name" dataDxfId="148">
      <calculatedColumnFormula>IF($A2&lt;&gt;"",IF(VLOOKUP($A2,Vocabulary!$A:$J,2,)="","",VLOOKUP($A2,Vocabulary!$A:$J,2,)),"")</calculatedColumnFormula>
    </tableColumn>
    <tableColumn id="3" xr3:uid="{A54444BD-DF80-4153-828B-248821BEB27D}" name="Definition" dataDxfId="147">
      <calculatedColumnFormula>IF($A2&lt;&gt;"",IF(VLOOKUP($A2,Vocabulary!$A:$J,3,)="","",VLOOKUP($A2,Vocabulary!$A:$J,3,)),"")</calculatedColumnFormula>
    </tableColumn>
    <tableColumn id="4" xr3:uid="{BD65B0DF-BA27-4238-B652-CECC62A502F0}" name="Comment" dataDxfId="146">
      <calculatedColumnFormula>IF($A2&lt;&gt;"",IF(VLOOKUP($A2,Vocabulary!$A:$J,7,)="","",VLOOKUP($A2,Vocabulary!$A:$J,7,)),"")</calculatedColumnFormula>
    </tableColumn>
    <tableColumn id="5" xr3:uid="{A1EABCF9-E830-436B-B626-9EF14419F4C8}" name="Ontology" dataDxfId="145">
      <calculatedColumnFormula>IF($A2&lt;&gt;"",VLOOKUP($A2,Vocabulary!$A:$J,4,),"")</calculatedColumnFormula>
    </tableColumn>
    <tableColumn id="6" xr3:uid="{8416F57E-9724-4410-8116-78EDDD6053DC}" name="LabelFR" dataDxfId="144"/>
    <tableColumn id="7" xr3:uid="{A42FDD2D-587E-4C87-A44D-96CB13766B2D}" name="Définition" dataDxfId="143"/>
    <tableColumn id="8" xr3:uid="{DBA77AA8-C5E4-4BFD-851D-806AF79D5B29}" name="Commentaire" dataDxfId="1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4" totalsRowShown="0" headerRowDxfId="141" dataDxfId="140" tableBorderDxfId="139">
  <autoFilter ref="A1:L664" xr:uid="{A15A1B95-868D-45AF-89B5-6D2F43545A2F}"/>
  <tableColumns count="12">
    <tableColumn id="1" xr3:uid="{F6BD8B54-9EA8-4AA1-9578-623CC6D9D6CC}" name="Id" dataDxfId="138"/>
    <tableColumn id="2" xr3:uid="{60333419-1F9C-433B-A5B9-5FFB13791C21}" name="Ontology" dataDxfId="137">
      <calculatedColumnFormula>IF($A2&lt;&gt;"",VLOOKUP($A2,Vocabulary!$A:$J,4,),"")</calculatedColumnFormula>
    </tableColumn>
    <tableColumn id="12" xr3:uid="{8ABCEE03-8EB8-4A18-BF27-74D51F105544}" name="Name" dataDxfId="136">
      <calculatedColumnFormula>IF($A2&lt;&gt;"",IF(VLOOKUP($A2,Vocabulary!$A:$J,2,)="","",VLOOKUP($A2,Vocabulary!$A:$J,2,)),"")</calculatedColumnFormula>
    </tableColumn>
    <tableColumn id="3" xr3:uid="{0CB2348E-A57B-44F3-950F-86ECAE541C7D}" name="URI" dataDxfId="135">
      <calculatedColumnFormula>IF($A2&lt;&gt;"",IF(VLOOKUP($A2,Vocabulary!$A:$J,10,)="","",VLOOKUP($A2,Vocabulary!$A:$J,10,)),"")</calculatedColumnFormula>
    </tableColumn>
    <tableColumn id="4" xr3:uid="{8A87F45D-796E-4005-92EC-2238918DA7DC}" name="LabelNL" dataDxfId="134">
      <calculatedColumnFormula>IFERROR(IF(VLOOKUP(A2,VocabularyNL!$A:$G,6)=0,"",VLOOKUP(A2,VocabularyNL!$A:$G,6)),"")</calculatedColumnFormula>
    </tableColumn>
    <tableColumn id="5" xr3:uid="{3AEFB187-467F-4796-B30D-AC606A0C04CD}" name="LabelFR" dataDxfId="133">
      <calculatedColumnFormula>IFERROR(IF(VLOOKUP(A2,VocabularyFR!$A:$G,6)=0,"",VLOOKUP(A2,VocabularyFR!$A:$G,6)),"")</calculatedColumnFormula>
    </tableColumn>
    <tableColumn id="6" xr3:uid="{3ED70F84-C0F7-46AE-8521-84E7AE07C71E}" name="Definition" dataDxfId="132">
      <calculatedColumnFormula>IF($A2&lt;&gt;"",VLOOKUP($A2,Vocabulary!$A:$J,3,),"")</calculatedColumnFormula>
    </tableColumn>
    <tableColumn id="7" xr3:uid="{3E2236BA-A43C-4F2C-871D-1E1C30E83D6A}" name="DefinitionNL" dataDxfId="131">
      <calculatedColumnFormula>IFERROR(IF(VLOOKUP(A2,VocabularyNL!$A:$G,7)=0,"",VLOOKUP(A2,VocabularyNL!$A:$H,7)),"")</calculatedColumnFormula>
    </tableColumn>
    <tableColumn id="8" xr3:uid="{2366FA73-89B3-4E49-8711-9F28F1B08F11}" name="DefinitionFR" dataDxfId="130">
      <calculatedColumnFormula>IFERROR(IF(VLOOKUP(A2,VocabularyFR!$A:$G,7)=0,"",VLOOKUP(A2,VocabularyFR!$A:$H,7)),"")</calculatedColumnFormula>
    </tableColumn>
    <tableColumn id="9" xr3:uid="{40B8E171-2252-4BE4-B927-15D24CD7DBF1}" name="Comment" dataDxfId="129">
      <calculatedColumnFormula>IF($A2&lt;&gt;"",IF(VLOOKUP($A2,Vocabulary!$A:$J,7,)="","",VLOOKUP($A2,Vocabulary!$A:$J,7,)),"")</calculatedColumnFormula>
    </tableColumn>
    <tableColumn id="10" xr3:uid="{917304D1-A3FD-413C-B9A1-2327197A513F}" name="CommentNL" dataDxfId="128">
      <calculatedColumnFormula>IFERROR(IF(VLOOKUP(A2,VocabularyNL!$A:$H,8)=0,"",VLOOKUP(A2,VocabularyNL!$A:$H,8)),"")</calculatedColumnFormula>
    </tableColumn>
    <tableColumn id="11" xr3:uid="{99C78AC7-2F01-4B84-8629-FD0A29254DC5}" name="CommentFR" dataDxfId="12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4" totalsRowShown="0" headerRowDxfId="126" dataDxfId="125" tableBorderDxfId="124">
  <autoFilter ref="A1:L664" xr:uid="{FA40F392-E9E5-4E31-A71D-8DB267FC3FF8}"/>
  <tableColumns count="12">
    <tableColumn id="1" xr3:uid="{01BC2EBD-F7FC-4C9E-96E3-E86A60013802}" name="Id" dataDxfId="123"/>
    <tableColumn id="2" xr3:uid="{FB08B556-9C85-4598-940C-43BCEF75E8BC}" name="Source" dataDxfId="122">
      <calculatedColumnFormula>IFERROR(VLOOKUP(A2,Vocabulary!$A:$J,6,),"")</calculatedColumnFormula>
    </tableColumn>
    <tableColumn id="3" xr3:uid="{4CA4FD3A-7CF4-41FC-A854-4BF86E5AA89F}" name="Ontology" dataDxfId="121">
      <calculatedColumnFormula>IFERROR(VLOOKUP(A2,Vocabulary!$A:$J,4,),"")</calculatedColumnFormula>
    </tableColumn>
    <tableColumn id="4" xr3:uid="{47B4DCE9-7791-4BCC-B0BF-F7C11A431F91}" name="Name" dataDxfId="120">
      <calculatedColumnFormula>IFERROR(VLOOKUP(A2,Vocabulary!$A:$J,2,),"")</calculatedColumnFormula>
    </tableColumn>
    <tableColumn id="5" xr3:uid="{79A56947-6F70-4783-AB0E-8DABE446FF60}" name="Definition" dataDxfId="119">
      <calculatedColumnFormula>IFERROR(IF(VLOOKUP(A2,Vocabulary!$A:$J,3,)=0,"",VLOOKUP(A2,Vocabulary!$A:$J,3,)),"")</calculatedColumnFormula>
    </tableColumn>
    <tableColumn id="6" xr3:uid="{73B3A1B6-5489-403C-BFEF-36D8AFBAC8FB}" name="Comment" dataDxfId="118">
      <calculatedColumnFormula>IFERROR(IF(VLOOKUP(A2,Vocabulary!$A:$J,7,)=0,"",VLOOKUP(A2,Vocabulary!$A:$J,7,)),"")</calculatedColumnFormula>
    </tableColumn>
    <tableColumn id="7" xr3:uid="{ADDED84E-69CB-438D-91AE-B648B1E33FB2}" name="SameAsEU" dataDxfId="117"/>
    <tableColumn id="8" xr3:uid="{46891002-8658-43BF-A979-A8E9A299F59F}" name="SameAsEU-URI" dataDxfId="116">
      <calculatedColumnFormula>IFERROR(IF(VLOOKUP(G2,Vocabulary!$A:$J,10,)=0,"",VLOOKUP(G2,Vocabulary!$A:$J,10,)),"")</calculatedColumnFormula>
    </tableColumn>
    <tableColumn id="9" xr3:uid="{3B3978CF-61BC-4390-8722-3BEA0CAC0516}" name="SameAsFED" dataDxfId="115"/>
    <tableColumn id="10" xr3:uid="{F69641D7-CBBD-43F6-AB1D-C6DEF44A86D3}" name="SameAsFED-URI" dataDxfId="114">
      <calculatedColumnFormula>IFERROR(IF(VLOOKUP(I2,Vocabulary!$A:$J,10,)=0,"",VLOOKUP(I2,Vocabulary!$A:$J,10,)),"")</calculatedColumnFormula>
    </tableColumn>
    <tableColumn id="11" xr3:uid="{AA6190C4-E610-4E2B-8784-18052AAA12D2}" name="SameAsVL" dataDxfId="113"/>
    <tableColumn id="12" xr3:uid="{15881974-6A72-4FC1-AA0B-5DE520669ED9}" name="SameAsVL-URI" dataDxfId="112">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4" totalsRowShown="0" headerRowDxfId="111" dataDxfId="110" tableBorderDxfId="109">
  <autoFilter ref="A1:M664" xr:uid="{81E62C5D-6534-4BF2-8001-570371F8B8BA}"/>
  <tableColumns count="13">
    <tableColumn id="1" xr3:uid="{AF910858-DCE9-4AAA-A5E1-FE644053D327}" name="Id" dataDxfId="108"/>
    <tableColumn id="13" xr3:uid="{46A07DCD-2633-4D68-BF41-BD4A9FD5D87E}" name="Name" dataDxfId="107">
      <calculatedColumnFormula>IFERROR(VLOOKUP(A2,Vocabulary!$A:$J,2,),"")</calculatedColumnFormula>
    </tableColumn>
    <tableColumn id="2" xr3:uid="{1A314A90-7DBF-4FFC-9A8F-4617594E8944}" name="URI" dataDxfId="106">
      <calculatedColumnFormula>IF($A2&lt;&gt;"",VLOOKUP($A2,Vocabulary!$A:$J,10,),"")</calculatedColumnFormula>
    </tableColumn>
    <tableColumn id="3" xr3:uid="{69EC7306-D1D4-4B5D-8EFC-D202DB8E1E79}" name="Definition" dataDxfId="105">
      <calculatedColumnFormula>IF($A2&lt;&gt;"",IF(VLOOKUP($A2,Vocabulary!$A:$J,3,)=0,"",VLOOKUP($A2,Vocabulary!$A:$J,3,)),"")</calculatedColumnFormula>
    </tableColumn>
    <tableColumn id="4" xr3:uid="{BFCB83F9-3B8E-447D-B6C8-411D44160FD3}" name="Comment" dataDxfId="104">
      <calculatedColumnFormula>IF($A2&lt;&gt;"",IF(VLOOKUP($A2,Vocabulary!$A:$J,7,)=0,"",VLOOKUP($A2,Vocabulary!$A:$J,7,)),"")</calculatedColumnFormula>
    </tableColumn>
    <tableColumn id="5" xr3:uid="{6AA7DB22-9EF6-49DF-9338-FE377C64E5C5}" name="Ontology" dataDxfId="103">
      <calculatedColumnFormula>IF($A2&lt;&gt;"",VLOOKUP($A2,Vocabulary!$A:$J,4,),"")</calculatedColumnFormula>
    </tableColumn>
    <tableColumn id="6" xr3:uid="{3140D796-05CC-4BFC-9CB9-28C72A36D6CE}" name="EU" dataDxfId="102"/>
    <tableColumn id="7" xr3:uid="{E3B8FCBE-C6BD-4257-840E-6EE61A88BF1A}" name="FED" dataDxfId="101"/>
    <tableColumn id="8" xr3:uid="{437E0051-9D3A-48CE-AF05-357DD9AFCAD8}" name="BRU" dataDxfId="100"/>
    <tableColumn id="9" xr3:uid="{86A4D50A-F564-47D2-8D5D-E359BF5E1D9A}" name="VL" dataDxfId="99"/>
    <tableColumn id="10" xr3:uid="{7E1275AD-BCB1-4F61-B136-1211D171B6DC}" name="WA" dataDxfId="98"/>
    <tableColumn id="11" xr3:uid="{CCA9B5EC-AFC7-4DEE-9A35-037584E721AD}" name="FR" dataDxfId="97"/>
    <tableColumn id="12" xr3:uid="{040A40CA-626A-46B3-A376-B17E69E63A57}" name="DU" dataDxfId="9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rganizatio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4.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Normal="100" workbookViewId="0"/>
  </sheetViews>
  <sheetFormatPr defaultRowHeight="14.4" x14ac:dyDescent="0.3"/>
  <cols>
    <col min="1" max="1" width="57.44140625" customWidth="1"/>
    <col min="2" max="2" width="144.44140625" customWidth="1"/>
  </cols>
  <sheetData>
    <row r="1" spans="1:2" ht="86.4" x14ac:dyDescent="0.3">
      <c r="A1" s="72" t="s">
        <v>2582</v>
      </c>
      <c r="B1" s="3" t="s">
        <v>2583</v>
      </c>
    </row>
    <row r="2" spans="1:2" x14ac:dyDescent="0.3">
      <c r="A2" s="70"/>
      <c r="B2" s="71"/>
    </row>
    <row r="3" spans="1:2" ht="42" x14ac:dyDescent="0.3">
      <c r="A3" s="73" t="s">
        <v>2584</v>
      </c>
      <c r="B3" s="3" t="s">
        <v>2585</v>
      </c>
    </row>
    <row r="4" spans="1:2" ht="158.4" x14ac:dyDescent="0.3">
      <c r="A4" s="27" t="s">
        <v>756</v>
      </c>
      <c r="B4" s="3" t="s">
        <v>2586</v>
      </c>
    </row>
    <row r="5" spans="1:2" x14ac:dyDescent="0.3">
      <c r="A5" s="27" t="s">
        <v>754</v>
      </c>
      <c r="B5" s="3" t="s">
        <v>2587</v>
      </c>
    </row>
    <row r="6" spans="1:2" x14ac:dyDescent="0.3">
      <c r="A6" s="27" t="s">
        <v>2471</v>
      </c>
      <c r="B6" s="3" t="s">
        <v>2588</v>
      </c>
    </row>
    <row r="7" spans="1:2" ht="86.4" hidden="1" x14ac:dyDescent="0.3">
      <c r="A7" s="27" t="s">
        <v>1521</v>
      </c>
      <c r="B7" s="3" t="s">
        <v>2214</v>
      </c>
    </row>
    <row r="8" spans="1:2" hidden="1" x14ac:dyDescent="0.3">
      <c r="A8" s="27" t="s">
        <v>1522</v>
      </c>
      <c r="B8" s="3" t="s">
        <v>1554</v>
      </c>
    </row>
    <row r="9" spans="1:2" hidden="1" x14ac:dyDescent="0.3">
      <c r="A9" s="27" t="s">
        <v>1523</v>
      </c>
      <c r="B9" s="3" t="s">
        <v>1555</v>
      </c>
    </row>
    <row r="10" spans="1:2" hidden="1" x14ac:dyDescent="0.3">
      <c r="A10" s="27" t="s">
        <v>1551</v>
      </c>
      <c r="B10" s="3" t="s">
        <v>1556</v>
      </c>
    </row>
    <row r="11" spans="1:2" ht="28.8" hidden="1" x14ac:dyDescent="0.3">
      <c r="A11" s="27" t="s">
        <v>1524</v>
      </c>
      <c r="B11" s="3" t="s">
        <v>1557</v>
      </c>
    </row>
    <row r="12" spans="1:2" ht="43.2" hidden="1" x14ac:dyDescent="0.3">
      <c r="A12" s="27" t="s">
        <v>1525</v>
      </c>
      <c r="B12" s="3" t="s">
        <v>1558</v>
      </c>
    </row>
    <row r="13" spans="1:2" ht="86.4" x14ac:dyDescent="0.3">
      <c r="A13" s="27" t="s">
        <v>1526</v>
      </c>
      <c r="B13" s="3" t="s">
        <v>2589</v>
      </c>
    </row>
    <row r="14" spans="1:2" x14ac:dyDescent="0.3">
      <c r="A14" s="70"/>
      <c r="B14" s="71"/>
    </row>
    <row r="15" spans="1:2" ht="43.2" x14ac:dyDescent="0.3">
      <c r="A15" s="73" t="s">
        <v>2265</v>
      </c>
      <c r="B15" s="3" t="s">
        <v>2580</v>
      </c>
    </row>
    <row r="16" spans="1:2" ht="286.2" customHeight="1" x14ac:dyDescent="0.3">
      <c r="A16" s="27"/>
      <c r="B16" s="3"/>
    </row>
    <row r="17" spans="1:2" ht="43.2" x14ac:dyDescent="0.3">
      <c r="A17" s="59"/>
      <c r="B17" s="3" t="s">
        <v>2266</v>
      </c>
    </row>
    <row r="18" spans="1:2" x14ac:dyDescent="0.3">
      <c r="A18" s="59"/>
      <c r="B18" s="3" t="s">
        <v>2267</v>
      </c>
    </row>
    <row r="19" spans="1:2" x14ac:dyDescent="0.3">
      <c r="A19" s="70"/>
      <c r="B19" s="71"/>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workbookViewId="0">
      <pane ySplit="1" topLeftCell="A2" activePane="bottomLeft" state="frozen"/>
      <selection activeCell="G664" sqref="G664"/>
      <selection pane="bottomLeft" activeCell="G664" sqref="G664"/>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731</v>
      </c>
      <c r="B1" s="1" t="s">
        <v>533</v>
      </c>
      <c r="C1" s="6" t="s">
        <v>613</v>
      </c>
      <c r="D1" s="16" t="s">
        <v>518</v>
      </c>
      <c r="E1" s="16" t="s">
        <v>739</v>
      </c>
      <c r="F1" s="1" t="s">
        <v>9</v>
      </c>
      <c r="G1" s="1" t="s">
        <v>726</v>
      </c>
      <c r="H1" s="1" t="s">
        <v>727</v>
      </c>
      <c r="I1" s="1" t="s">
        <v>730</v>
      </c>
      <c r="J1" s="1" t="s">
        <v>728</v>
      </c>
      <c r="K1" s="1" t="s">
        <v>729</v>
      </c>
      <c r="L1" s="1" t="s">
        <v>1527</v>
      </c>
      <c r="M1" s="1" t="s">
        <v>1528</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756</v>
      </c>
      <c r="O2" t="s">
        <v>746</v>
      </c>
      <c r="P2" s="8">
        <f>MAX(A:A)+1</f>
        <v>731</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756</v>
      </c>
      <c r="O3" t="s">
        <v>751</v>
      </c>
      <c r="P3" s="8">
        <f>SUM(A2:A664)</f>
        <v>241617</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756</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756</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756</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756</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756</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756</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756</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756</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756</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756</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756</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756</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756</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756</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756</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756</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756</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756</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756</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756</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756</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756</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756</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756</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756</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756</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756</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756</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756</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756</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756</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756</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756</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756</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756</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756</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756</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756</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756</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756</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756</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756</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756</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756</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756</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756</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756</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756</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756</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756</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756</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756</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756</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756</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756</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756</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756</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756</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756</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756</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756</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756</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756</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756</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756</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756</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756</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756</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756</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756</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756</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756</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756</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756</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756</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756</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756</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756</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756</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756</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756</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756</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756</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756</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756</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756</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756</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756</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756</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756</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756</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756</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756</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756</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756</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756</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756</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756</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756</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756</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756</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756</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756</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756</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756</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756</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756</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756</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756</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756</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756</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756</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756</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756</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756</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756</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756</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756</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756</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756</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756</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756</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756</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756</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756</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756</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756</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756</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756</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756</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756</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756</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756</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756</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756</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756</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756</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756</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756</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756</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756</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756</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756</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756</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756</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756</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756</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756</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756</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756</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756</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756</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756</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756</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756</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756</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756</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756</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756</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756</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756</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756</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756</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756</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756</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756</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756</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756</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756</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756</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756</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756</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756</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756</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756</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756</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756</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756</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756</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756</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756</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756</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756</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756</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756</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756</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756</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756</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756</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756</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756</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756</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756</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756</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756</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756</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756</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756</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756</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756</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756</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756</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756</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756</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756</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756</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756</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756</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756</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756</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756</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756</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756</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756</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756</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756</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756</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755</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755</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755</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755</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755</v>
      </c>
    </row>
    <row r="226" spans="1:8" x14ac:dyDescent="0.3">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754</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755</v>
      </c>
    </row>
    <row r="228" spans="1:8" x14ac:dyDescent="0.3">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754</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755</v>
      </c>
    </row>
    <row r="230" spans="1:8" x14ac:dyDescent="0.3">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755</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755</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755</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755</v>
      </c>
    </row>
    <row r="234" spans="1:8" x14ac:dyDescent="0.3">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755</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755</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755</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755</v>
      </c>
    </row>
    <row r="238" spans="1:8" x14ac:dyDescent="0.3">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755</v>
      </c>
    </row>
    <row r="239" spans="1:8" x14ac:dyDescent="0.3">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755</v>
      </c>
    </row>
    <row r="240" spans="1:8" x14ac:dyDescent="0.3">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754</v>
      </c>
    </row>
    <row r="241" spans="1:8" x14ac:dyDescent="0.3">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755</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755</v>
      </c>
    </row>
    <row r="243" spans="1:8" x14ac:dyDescent="0.3">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754</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755</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755</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755</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755</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755</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755</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755</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755</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755</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754</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755</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755</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755</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755</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755</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755</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755</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755</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754</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755</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755</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755</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755</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755</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755</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754</v>
      </c>
    </row>
    <row r="270" spans="1:8" x14ac:dyDescent="0.3">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755</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754</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755</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755</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755</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754</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755</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754</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754</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755</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755</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755</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755</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755</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755</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755</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755</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754</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755</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755</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754</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755</v>
      </c>
    </row>
    <row r="292" spans="1:8" x14ac:dyDescent="0.3">
      <c r="A292" s="9">
        <v>329</v>
      </c>
      <c r="B292" s="13" t="str">
        <f>IFERROR(VLOOKUP(A292,Vocabulary!$A:$J,2,),"")</f>
        <v>civilStatus</v>
      </c>
      <c r="C292" s="13" t="str">
        <f>IF($A292&lt;&gt;"",VLOOKUP($A292,Vocabulary!$A:$J,10,),"")</f>
        <v>&lt;fed-per:civilStatus&gt;</v>
      </c>
      <c r="D292" s="17" t="str">
        <f>IF($A292&lt;&gt;"",IF(VLOOKUP($A292,Vocabulary!$A:$J,3,)=0,"",VLOOKUP($A292,Vocabulary!$A:$J,3,)),"")</f>
        <v>Civil status of a person.</v>
      </c>
      <c r="E292" s="17" t="str">
        <f>IF($A292&lt;&gt;"",IF(VLOOKUP($A292,Vocabulary!$A:$J,7,)=0,"",VLOOKUP($A292,Vocabulary!$A:$J,7,)),"")</f>
        <v/>
      </c>
      <c r="F292" s="12" t="str">
        <f>IF($A292&lt;&gt;"",VLOOKUP($A292,Vocabulary!$A:$J,4,),"")</f>
        <v>Person</v>
      </c>
      <c r="H292" s="9" t="s">
        <v>755</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755</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755</v>
      </c>
    </row>
    <row r="295" spans="1:8" x14ac:dyDescent="0.3">
      <c r="A295" s="9">
        <v>332</v>
      </c>
      <c r="B295" s="13" t="str">
        <f>IFERROR(VLOOKUP(A295,Vocabulary!$A:$J,2,),"")</f>
        <v>familyName</v>
      </c>
      <c r="C295" s="13" t="str">
        <f>IF($A295&lt;&gt;"",VLOOKUP($A295,Vocabulary!$A:$J,10,),"")</f>
        <v>&lt;foaf:#term_family_name&gt;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755</v>
      </c>
    </row>
    <row r="296" spans="1:8" x14ac:dyDescent="0.3">
      <c r="A296" s="9">
        <v>333</v>
      </c>
      <c r="B296" s="13" t="str">
        <f>IFERROR(VLOOKUP(A296,Vocabulary!$A:$J,2,),"")</f>
        <v>givenName</v>
      </c>
      <c r="C296" s="13" t="str">
        <f>IF($A296&lt;&gt;"",VLOOKUP($A296,Vocabulary!$A:$J,10,),"")</f>
        <v>&lt;foaf:#term_givenname&gt;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755</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755</v>
      </c>
    </row>
    <row r="298" spans="1:8" x14ac:dyDescent="0.3">
      <c r="A298" s="9">
        <v>335</v>
      </c>
      <c r="B298" s="13" t="str">
        <f>IFERROR(VLOOKUP(A298,Vocabulary!$A:$J,2,),"")</f>
        <v>gender</v>
      </c>
      <c r="C298" s="13" t="str">
        <f>IF($A298&lt;&gt;"",VLOOKUP($A298,Vocabulary!$A:$J,10,),"")</f>
        <v>&lt;foaf:#term_gender&gt;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755</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755</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754</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755</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755</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754</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754</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755</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755</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755</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754</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755</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754</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755</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755</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754</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754</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754</v>
      </c>
    </row>
    <row r="316" spans="1:8" x14ac:dyDescent="0.3">
      <c r="A316" s="9">
        <v>362</v>
      </c>
      <c r="B316" s="13" t="str">
        <f>IFERROR(VLOOKUP(A316,Vocabulary!$A:$J,2,),"")</f>
        <v>CivilStatusType</v>
      </c>
      <c r="C316" s="13" t="str">
        <f>IF($A316&lt;&gt;"",VLOOKUP($A316,Vocabulary!$A:$J,10,),"")</f>
        <v>&lt;fed-thesaurus:civilstatustype#id&gt;</v>
      </c>
      <c r="D316" s="17" t="str">
        <f>IF($A316&lt;&gt;"",IF(VLOOKUP($A316,Vocabulary!$A:$J,3,)=0,"",VLOOKUP($A316,Vocabulary!$A:$J,3,)),"")</f>
        <v>Conceptscheme with the values for the civil status of a person.</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754</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755</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754</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0" s="17" t="str">
        <f>IF($A320&lt;&gt;"",IF(VLOOKUP($A320,Vocabulary!$A:$J,7,)=0,"",VLOOKUP($A320,Vocabulary!$A:$J,7,)),"")</f>
        <v/>
      </c>
      <c r="F320" s="12" t="str">
        <f>IF($A320&lt;&gt;"",VLOOKUP($A320,Vocabulary!$A:$J,4,),"")</f>
        <v>Person</v>
      </c>
      <c r="H320" s="9" t="s">
        <v>755</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755</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755</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754</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754</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755</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755</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755</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755</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755</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755</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755</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755</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755</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755</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755</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755</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755</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755</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755</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755</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755</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755</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755</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755</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755</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755</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755</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755</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755</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755</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755</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755</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755</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755</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755</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755</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755</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755</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755</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755</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755</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755</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755</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755</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755</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755</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755</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755</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755</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755</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755</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755</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755</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755</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755</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755</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755</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755</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755</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755</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755</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755</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755</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755</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755</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755</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755</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755</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755</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755</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755</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755</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755</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755</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755</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755</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755</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755</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755</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755</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755</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755</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755</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755</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755</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755</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755</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755</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755</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755</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755</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755</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755</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755</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755</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755</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755</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755</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755</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755</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755</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755</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755</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755</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755</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755</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755</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755</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755</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755</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755</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755</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755</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755</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755</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755</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755</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755</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755</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755</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755</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755</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755</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755</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755</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755</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755</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755</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755</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755</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755</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755</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755</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755</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755</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755</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755</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755</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755</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755</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755</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755</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755</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755</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755</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755</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755</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755</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755</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755</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755</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755</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755</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755</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755</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755</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755</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755</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755</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755</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755</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755</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755</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755</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755</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755</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755</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755</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755</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755</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755</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755</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755</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755</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755</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755</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755</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755</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755</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755</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755</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755</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755</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755</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755</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755</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755</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755</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755</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755</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755</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755</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755</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755</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755</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755</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755</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755</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755</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755</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755</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755</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755</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755</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755</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755</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755</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755</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755</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755</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755</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755</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755</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755</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755</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755</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755</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755</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755</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755</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755</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755</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755</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755</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755</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755</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755</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755</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755</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755</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755</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755</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755</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755</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755</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755</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755</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755</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755</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755</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755</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755</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755</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755</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755</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755</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755</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755</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755</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755</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755</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755</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755</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755</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755</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755</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755</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755</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755</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755</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755</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755</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755</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755</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755</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755</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755</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755</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755</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755</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755</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755</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755</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755</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755</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754</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754</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755</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755</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755</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755</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755</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755</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755</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755</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755</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755</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755</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755</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755</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755</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755</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754</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754</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754</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754</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755</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755</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755</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755</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755</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754</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754</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755</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755</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755</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755</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8" t="str">
        <f>IF($A628&lt;&gt;"",IF(VLOOKUP($A628,Vocabulary!$A:$J,3,)=0,"",VLOOKUP($A628,Vocabulary!$A:$J,3,)),"")</f>
        <v>Definitive or provisional NSSO number, assigned to each registered employer or local or provincial administration.</v>
      </c>
      <c r="E628" s="58" t="str">
        <f>IF($A628&lt;&gt;"",IF(VLOOKUP($A628,Vocabulary!$A:$J,7,)=0,"",VLOOKUP($A628,Vocabulary!$A:$J,7,)),"")</f>
        <v>It includes the nssoNumber, the pplNumber and the provisionalNssoNumber</v>
      </c>
      <c r="F628" s="12" t="str">
        <f>IF($A628&lt;&gt;"",VLOOKUP($A628,Vocabulary!$A:$J,4,),"")</f>
        <v>Organization</v>
      </c>
      <c r="G628" s="9"/>
      <c r="H628" s="31" t="s">
        <v>755</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8" t="str">
        <f>IF($A629&lt;&gt;"",IF(VLOOKUP($A629,Vocabulary!$A:$J,3,)=0,"",VLOOKUP($A629,Vocabulary!$A:$J,3,)),"")</f>
        <v>Recommended best practice is to identify the resource by means of a string conforming to a formal identification system. 
An unambiguous reference to the resource within a given context.</v>
      </c>
      <c r="E629" s="58"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755</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8" t="str">
        <f>IF($A630&lt;&gt;"",IF(VLOOKUP($A630,Vocabulary!$A:$J,3,)=0,"",VLOOKUP($A630,Vocabulary!$A:$J,3,)),"")</f>
        <v>Recommended best practice is to identify the resource by means of a string conforming to a formal identification system. 
An unambiguous reference to the resource within a given context.</v>
      </c>
      <c r="E630" s="58"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755</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755</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754</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754</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754</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755</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755</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755</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755</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755</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8"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8" t="str">
        <f>IF($A640&lt;&gt;"",IF(VLOOKUP($A640,Vocabulary!$A:$J,7,)=0,"",VLOOKUP($A640,Vocabulary!$A:$J,7,)),"")</f>
        <v>see Class Agent</v>
      </c>
      <c r="F640" s="12" t="str">
        <f>IF($A640&lt;&gt;"",VLOOKUP($A640,Vocabulary!$A:$J,4,),"")</f>
        <v>Generic</v>
      </c>
      <c r="G640" s="9"/>
      <c r="H640" s="31" t="s">
        <v>755</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8" t="str">
        <f>IF($A641&lt;&gt;"",IF(VLOOKUP($A641,Vocabulary!$A:$J,3,)=0,"",VLOOKUP($A641,Vocabulary!$A:$J,3,)),"")</f>
        <v>The Agent that receives a mandate from another Agent. 
The mandatary must be unambiguously identified in an authentic source.</v>
      </c>
      <c r="E641" s="58" t="str">
        <f>IF($A641&lt;&gt;"",IF(VLOOKUP($A641,Vocabulary!$A:$J,7,)=0,"",VLOOKUP($A641,Vocabulary!$A:$J,7,)),"")</f>
        <v>see Class Agent</v>
      </c>
      <c r="F641" s="12" t="str">
        <f>IF($A641&lt;&gt;"",VLOOKUP($A641,Vocabulary!$A:$J,4,),"")</f>
        <v>Generic</v>
      </c>
      <c r="G641" s="9"/>
      <c r="H641" s="31" t="s">
        <v>755</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8" t="str">
        <f>IF($A642&lt;&gt;"",IF(VLOOKUP($A642,Vocabulary!$A:$J,3,)=0,"",VLOOKUP($A642,Vocabulary!$A:$J,3,)),"")</f>
        <v>The Agent that gives a mandate to another Agent. 
The mandator must be uniquely identified in an authentic source</v>
      </c>
      <c r="E642" s="58" t="str">
        <f>IF($A642&lt;&gt;"",IF(VLOOKUP($A642,Vocabulary!$A:$J,7,)=0,"",VLOOKUP($A642,Vocabulary!$A:$J,7,)),"")</f>
        <v>see Class Agent</v>
      </c>
      <c r="F642" s="12" t="str">
        <f>IF($A642&lt;&gt;"",VLOOKUP($A642,Vocabulary!$A:$J,4,),"")</f>
        <v>Generic</v>
      </c>
      <c r="G642" s="9"/>
      <c r="H642" s="31" t="s">
        <v>755</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8" t="str">
        <f>IF($A643&lt;&gt;"",IF(VLOOKUP($A643,Vocabulary!$A:$J,3,)=0,"",VLOOKUP($A643,Vocabulary!$A:$J,3,)),"")</f>
        <v>The conceptscheme "CountryIsoCode" contains countries represented by an ISO 3166-1 alpha-2 code.</v>
      </c>
      <c r="E643" s="58" t="str">
        <f>IF($A643&lt;&gt;"",IF(VLOOKUP($A643,Vocabulary!$A:$J,7,)=0,"",VLOOKUP($A643,Vocabulary!$A:$J,7,)),"")</f>
        <v>pattern: "^[A-Z]{2}$"</v>
      </c>
      <c r="F643" s="12" t="str">
        <f>IF($A643&lt;&gt;"",VLOOKUP($A643,Vocabulary!$A:$J,4,),"")</f>
        <v>Location</v>
      </c>
      <c r="G643" s="9"/>
      <c r="H643" s="31" t="s">
        <v>754</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8" t="str">
        <f>IF($A644&lt;&gt;"",IF(VLOOKUP($A644,Vocabulary!$A:$J,3,)=0,"",VLOOKUP($A644,Vocabulary!$A:$J,3,)),"")</f>
        <v>The conceptscheme "CountryWithHistoryIsoCode" contains countries represented by an ISO 3166-1 alpha-2 (current country) or ISO 3166-3 alpha-4 (former country) code.</v>
      </c>
      <c r="E644" s="58" t="str">
        <f>IF($A644&lt;&gt;"",IF(VLOOKUP($A644,Vocabulary!$A:$J,7,)=0,"",VLOOKUP($A644,Vocabulary!$A:$J,7,)),"")</f>
        <v>pattern: "^[A-Z]{2}([A-Z]{2})?$"</v>
      </c>
      <c r="F644" s="12" t="str">
        <f>IF($A644&lt;&gt;"",VLOOKUP($A644,Vocabulary!$A:$J,4,),"")</f>
        <v>Location</v>
      </c>
      <c r="G644" s="9"/>
      <c r="H644" s="31" t="s">
        <v>754</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8" t="str">
        <f>IF($A645&lt;&gt;"",IF(VLOOKUP($A645,Vocabulary!$A:$J,3,)=0,"",VLOOKUP($A645,Vocabulary!$A:$J,3,)),"")</f>
        <v>A country is a political state, nation, or territory which is controlled. It is often referred to as the land of an individual's birth, residence, or citizenship.</v>
      </c>
      <c r="E645" s="58" t="str">
        <f>IF($A645&lt;&gt;"",IF(VLOOKUP($A645,Vocabulary!$A:$J,7,)=0,"",VLOOKUP($A645,Vocabulary!$A:$J,7,)),"")</f>
        <v/>
      </c>
      <c r="F645" s="12" t="str">
        <f>IF($A645&lt;&gt;"",VLOOKUP($A645,Vocabulary!$A:$J,4,),"")</f>
        <v>Location</v>
      </c>
      <c r="G645" s="9"/>
      <c r="H645" s="31" t="s">
        <v>754</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8" t="str">
        <f>IF($A646&lt;&gt;"",IF(VLOOKUP($A646,Vocabulary!$A:$J,3,)=0,"",VLOOKUP($A646,Vocabulary!$A:$J,3,)),"")</f>
        <v>Country represented by a NIS code</v>
      </c>
      <c r="E646" s="58" t="str">
        <f>IF($A646&lt;&gt;"",IF(VLOOKUP($A646,Vocabulary!$A:$J,7,)=0,"",VLOOKUP($A646,Vocabulary!$A:$J,7,)),"")</f>
        <v>pattern: min. "100", max. "999"</v>
      </c>
      <c r="F646" s="12" t="str">
        <f>IF($A646&lt;&gt;"",VLOOKUP($A646,Vocabulary!$A:$J,4,),"")</f>
        <v>Location</v>
      </c>
      <c r="G646" s="9"/>
      <c r="H646" s="31" t="s">
        <v>754</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8" t="str">
        <f>IF($A647&lt;&gt;"",IF(VLOOKUP($A647,Vocabulary!$A:$J,3,)=0,"",VLOOKUP($A647,Vocabulary!$A:$J,3,)),"")</f>
        <v>Country represented by an ISO 3166-1 alpha-2 code</v>
      </c>
      <c r="E647" s="58" t="str">
        <f>IF($A647&lt;&gt;"",IF(VLOOKUP($A647,Vocabulary!$A:$J,7,)=0,"",VLOOKUP($A647,Vocabulary!$A:$J,7,)),"")</f>
        <v>pattern: "^[A-Z]{2}$"</v>
      </c>
      <c r="F647" s="12" t="str">
        <f>IF($A647&lt;&gt;"",VLOOKUP($A647,Vocabulary!$A:$J,4,),"")</f>
        <v>Location</v>
      </c>
      <c r="G647" s="9"/>
      <c r="H647" s="31" t="s">
        <v>754</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8" t="str">
        <f>IF($A648&lt;&gt;"",IF(VLOOKUP($A648,Vocabulary!$A:$J,3,)=0,"",VLOOKUP($A648,Vocabulary!$A:$J,3,)),"")</f>
        <v>The conceptscheme "MunicipalityCode" contains municipalities represented by a NIS code.</v>
      </c>
      <c r="E648" s="58" t="str">
        <f>IF($A648&lt;&gt;"",IF(VLOOKUP($A648,Vocabulary!$A:$J,7,)=0,"",VLOOKUP($A648,Vocabulary!$A:$J,7,)),"")</f>
        <v/>
      </c>
      <c r="F648" s="12" t="str">
        <f>IF($A648&lt;&gt;"",VLOOKUP($A648,Vocabulary!$A:$J,4,),"")</f>
        <v>Location</v>
      </c>
      <c r="G648" s="9"/>
      <c r="H648" s="31" t="s">
        <v>754</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8" t="str">
        <f>IF($A649&lt;&gt;"",IF(VLOOKUP($A649,Vocabulary!$A:$J,3,)=0,"",VLOOKUP($A649,Vocabulary!$A:$J,3,)),"")</f>
        <v>Country represented by an ISO 3166-1 alpha-2 (current country) or ISO 3166-3 alpha-4 (former country) code.</v>
      </c>
      <c r="E649" s="58" t="str">
        <f>IF($A649&lt;&gt;"",IF(VLOOKUP($A649,Vocabulary!$A:$J,7,)=0,"",VLOOKUP($A649,Vocabulary!$A:$J,7,)),"")</f>
        <v>pattern: "^[A-Z]{2}([A-Z]{2})?$"</v>
      </c>
      <c r="F649" s="12" t="str">
        <f>IF($A649&lt;&gt;"",VLOOKUP($A649,Vocabulary!$A:$J,4,),"")</f>
        <v>Location</v>
      </c>
      <c r="G649" s="9"/>
      <c r="H649" s="31" t="s">
        <v>754</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8" t="str">
        <f>IF($A650&lt;&gt;"",IF(VLOOKUP($A650,Vocabulary!$A:$J,3,)=0,"",VLOOKUP($A650,Vocabulary!$A:$J,3,)),"")</f>
        <v>The conceptscheme "CountryIsoAlpha3Code" contains countries represented by an ISO 3166-1 alpha-3 code.</v>
      </c>
      <c r="E650" s="58" t="str">
        <f>IF($A650&lt;&gt;"",IF(VLOOKUP($A650,Vocabulary!$A:$J,7,)=0,"",VLOOKUP($A650,Vocabulary!$A:$J,7,)),"")</f>
        <v/>
      </c>
      <c r="F650" s="12" t="str">
        <f>IF($A650&lt;&gt;"",VLOOKUP($A650,Vocabulary!$A:$J,4,),"")</f>
        <v>Location</v>
      </c>
      <c r="G650" s="9"/>
      <c r="H650" s="31" t="s">
        <v>755</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8" t="str">
        <f>IF($A651&lt;&gt;"",IF(VLOOKUP($A651,Vocabulary!$A:$J,3,)=0,"",VLOOKUP($A651,Vocabulary!$A:$J,3,)),"")</f>
        <v>Country represented by an ISO 3166-1 alpha-3 code</v>
      </c>
      <c r="E651" s="58" t="str">
        <f>IF($A651&lt;&gt;"",IF(VLOOKUP($A651,Vocabulary!$A:$J,7,)=0,"",VLOOKUP($A651,Vocabulary!$A:$J,7,)),"")</f>
        <v>pattern: "^[A-Z]{3}$"</v>
      </c>
      <c r="F651" s="12" t="str">
        <f>IF($A651&lt;&gt;"",VLOOKUP($A651,Vocabulary!$A:$J,4,),"")</f>
        <v>Location</v>
      </c>
      <c r="G651" s="9"/>
      <c r="H651" s="31" t="s">
        <v>754</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8" t="str">
        <f>IF($A652&lt;&gt;"",IF(VLOOKUP($A652,Vocabulary!$A:$J,3,)=0,"",VLOOKUP($A652,Vocabulary!$A:$J,3,)),"")</f>
        <v>The conceptscheme "CountryIsoNum3Code" contains countries represented by an ISO 3166-1 num-3 code.</v>
      </c>
      <c r="E652" s="58" t="str">
        <f>IF($A652&lt;&gt;"",IF(VLOOKUP($A652,Vocabulary!$A:$J,7,)=0,"",VLOOKUP($A652,Vocabulary!$A:$J,7,)),"")</f>
        <v/>
      </c>
      <c r="F652" s="12" t="str">
        <f>IF($A652&lt;&gt;"",VLOOKUP($A652,Vocabulary!$A:$J,4,),"")</f>
        <v>Location</v>
      </c>
      <c r="G652" s="9"/>
      <c r="H652" s="31" t="s">
        <v>755</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754</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8"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8" t="str">
        <f>IF($A654&lt;&gt;"",IF(VLOOKUP($A654,Vocabulary!$A:$J,7,)=0,"",VLOOKUP($A654,Vocabulary!$A:$J,7,)),"")</f>
        <v/>
      </c>
      <c r="F654" s="12" t="str">
        <f>IF($A654&lt;&gt;"",VLOOKUP($A654,Vocabulary!$A:$J,4,),"")</f>
        <v>Organization</v>
      </c>
      <c r="G654" s="9"/>
      <c r="H654" s="31" t="s">
        <v>754</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8"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8" t="str">
        <f>IF($A655&lt;&gt;"",IF(VLOOKUP($A655,Vocabulary!$A:$J,7,)=0,"",VLOOKUP($A655,Vocabulary!$A:$J,7,)),"")</f>
        <v>EstablishmentUnit is a specialization of class Site.</v>
      </c>
      <c r="F655" s="12" t="str">
        <f>IF($A655&lt;&gt;"",VLOOKUP($A655,Vocabulary!$A:$J,4,),"")</f>
        <v>Organization</v>
      </c>
      <c r="G655" s="9"/>
      <c r="H655" s="31" t="s">
        <v>754</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8" t="str">
        <f>IF($A656&lt;&gt;"",IF(VLOOKUP($A656,Vocabulary!$A:$J,3,)=0,"",VLOOKUP($A656,Vocabulary!$A:$J,3,)),"")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58" t="str">
        <f>IF($A656&lt;&gt;"",IF(VLOOKUP($A656,Vocabulary!$A:$J,7,)=0,"",VLOOKUP($A656,Vocabulary!$A:$J,7,)),"")</f>
        <v/>
      </c>
      <c r="F656" s="12" t="str">
        <f>IF($A656&lt;&gt;"",VLOOKUP($A656,Vocabulary!$A:$J,4,),"")</f>
        <v>Generic</v>
      </c>
      <c r="G656" s="9"/>
      <c r="H656" s="31" t="s">
        <v>755</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8" t="str">
        <f>IF($A657&lt;&gt;"",IF(VLOOKUP($A657,Vocabulary!$A:$J,3,)=0,"",VLOOKUP($A657,Vocabulary!$A:$J,3,)),"")</f>
        <v>The currency in which the monetary amount is expressed.</v>
      </c>
      <c r="E657" s="58" t="str">
        <f>IF($A657&lt;&gt;"",IF(VLOOKUP($A657,Vocabulary!$A:$J,7,)=0,"",VLOOKUP($A657,Vocabulary!$A:$J,7,)),"")</f>
        <v>Use of Currency ConceptScheme is recommended (ISO 4217 currency format).</v>
      </c>
      <c r="F657" s="12" t="str">
        <f>IF($A657&lt;&gt;"",VLOOKUP($A657,Vocabulary!$A:$J,4,),"")</f>
        <v>Generic</v>
      </c>
      <c r="G657" s="9"/>
      <c r="H657" s="31" t="s">
        <v>755</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8" t="str">
        <f>IF($A658&lt;&gt;"",IF(VLOOKUP($A658,Vocabulary!$A:$J,3,)=0,"",VLOOKUP($A658,Vocabulary!$A:$J,3,)),"")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8" s="58" t="str">
        <f>IF($A658&lt;&gt;"",IF(VLOOKUP($A658,Vocabulary!$A:$J,7,)=0,"",VLOOKUP($A658,Vocabulary!$A:$J,7,)),"")</f>
        <v>Most commonly used with currency (ISO 4217) and value properties.</v>
      </c>
      <c r="F658" s="12" t="str">
        <f>IF($A658&lt;&gt;"",VLOOKUP($A658,Vocabulary!$A:$J,4,),"")</f>
        <v>Generic</v>
      </c>
      <c r="G658" s="9"/>
      <c r="H658" s="31" t="s">
        <v>755</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8" t="str">
        <f>IF($A659&lt;&gt;"",IF(VLOOKUP($A659,Vocabulary!$A:$J,3,)=0,"",VLOOKUP($A659,Vocabulary!$A:$J,3,)),"")</f>
        <v>The amount of money.</v>
      </c>
      <c r="E659" s="58" t="str">
        <f>IF($A659&lt;&gt;"",IF(VLOOKUP($A659,Vocabulary!$A:$J,7,)=0,"",VLOOKUP($A659,Vocabulary!$A:$J,7,)),"")</f>
        <v>Recommended to express as MonetaryAmount.</v>
      </c>
      <c r="F659" s="12" t="str">
        <f>IF($A659&lt;&gt;"",VLOOKUP($A659,Vocabulary!$A:$J,4,),"")</f>
        <v>Generic</v>
      </c>
      <c r="G659" s="9"/>
      <c r="H659" s="31" t="s">
        <v>755</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755</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755</v>
      </c>
      <c r="I661" s="31"/>
      <c r="J661" s="31"/>
      <c r="K661" s="31"/>
      <c r="L661" s="31"/>
      <c r="M661" s="31"/>
      <c r="N661" s="2"/>
    </row>
    <row r="662" spans="1:14" s="7" customFormat="1" x14ac:dyDescent="0.3">
      <c r="A662" s="31">
        <v>728</v>
      </c>
      <c r="B662" s="13" t="str">
        <f>IFERROR(VLOOKUP(A662,Vocabulary!$A:$J,2,),"")</f>
        <v>Function</v>
      </c>
      <c r="C662" s="54" t="str">
        <f>IF($A662&lt;&gt;"",VLOOKUP($A662,Vocabulary!$A:$J,10,),"")</f>
        <v>&lt;fed-org:function#id&gt;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754</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755</v>
      </c>
      <c r="I663" s="31"/>
      <c r="J663" s="31"/>
      <c r="K663" s="31"/>
      <c r="L663" s="31"/>
      <c r="M663" s="31"/>
      <c r="N663" s="2"/>
    </row>
    <row r="664" spans="1:14" s="7" customFormat="1" x14ac:dyDescent="0.3">
      <c r="A664" s="31">
        <v>730</v>
      </c>
      <c r="B664" s="13" t="str">
        <f>IFERROR(VLOOKUP(A664,Vocabulary!$A:$J,2,),"")</f>
        <v>Language</v>
      </c>
      <c r="C664" s="54" t="str">
        <f>IF($A664&lt;&gt;"",VLOOKUP($A664,Vocabulary!$A:$J,10,),"")</f>
        <v>&lt;oeaw:iso6391/Schema&gt;</v>
      </c>
      <c r="D664" s="55" t="str">
        <f>IF($A664&lt;&gt;"",IF(VLOOKUP($A664,Vocabulary!$A:$J,3,)=0,"",VLOOKUP($A664,Vocabulary!$A:$J,3,)),"")</f>
        <v>The principal method of human communication, consisting of words used in a structured and conventional way and conveyed by speech, writing, or gesture.</v>
      </c>
      <c r="E664" s="55" t="str">
        <f>IF($A664&lt;&gt;"",IF(VLOOKUP($A664,Vocabulary!$A:$J,7,)=0,"",VLOOKUP($A664,Vocabulary!$A:$J,7,)),"")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F664" s="56" t="str">
        <f>IF($A664&lt;&gt;"",VLOOKUP($A664,Vocabulary!$A:$J,4,),"")</f>
        <v>Generic</v>
      </c>
      <c r="G664" s="31"/>
      <c r="H664" s="31" t="s">
        <v>754</v>
      </c>
      <c r="I664" s="31"/>
      <c r="J664" s="31"/>
      <c r="K664" s="31"/>
      <c r="L664" s="31"/>
      <c r="M664" s="31"/>
      <c r="N664" s="2"/>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12" priority="59" operator="equal">
      <formula>"Draft"</formula>
    </cfRule>
    <cfRule type="cellIs" dxfId="11" priority="60" operator="equal">
      <formula>"Standard"</formula>
    </cfRule>
  </conditionalFormatting>
  <conditionalFormatting sqref="G610:G611 I610:M611 H609:H611 G612:M626 G628:G631 I628:M631 G632:M1048576 G1:M608">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9 I609:M609">
    <cfRule type="cellIs" dxfId="7" priority="5" operator="equal">
      <formula>"Draft"</formula>
    </cfRule>
    <cfRule type="cellIs" dxfId="6" priority="6" operator="equal">
      <formula>"Standard"</formula>
    </cfRule>
  </conditionalFormatting>
  <conditionalFormatting sqref="G609 I609:M609">
    <cfRule type="cellIs" dxfId="5" priority="4" operator="equal">
      <formula>"Proposed standard"</formula>
    </cfRule>
  </conditionalFormatting>
  <conditionalFormatting sqref="G627:M627 H628:H631">
    <cfRule type="cellIs" dxfId="4" priority="2" operator="equal">
      <formula>"Draft"</formula>
    </cfRule>
    <cfRule type="cellIs" dxfId="3" priority="3" operator="equal">
      <formula>"Standard"</formula>
    </cfRule>
  </conditionalFormatting>
  <conditionalFormatting sqref="G627:M627 H628:H631">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activeCell="C38" sqref="C38"/>
      <selection pane="bottomLeft" activeCell="G207" sqref="G207"/>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1983</v>
      </c>
      <c r="B1" s="18" t="s">
        <v>1984</v>
      </c>
      <c r="C1" s="1" t="s">
        <v>737</v>
      </c>
      <c r="D1" s="1" t="s">
        <v>1529</v>
      </c>
      <c r="E1" s="6" t="s">
        <v>743</v>
      </c>
      <c r="F1" s="6" t="s">
        <v>738</v>
      </c>
      <c r="G1" s="18" t="s">
        <v>745</v>
      </c>
      <c r="H1" s="6" t="s">
        <v>765</v>
      </c>
      <c r="I1" s="6" t="s">
        <v>766</v>
      </c>
      <c r="J1" s="6" t="s">
        <v>739</v>
      </c>
      <c r="K1" s="1" t="s">
        <v>742</v>
      </c>
      <c r="L1" s="1" t="s">
        <v>744</v>
      </c>
      <c r="M1" s="20" t="s">
        <v>761</v>
      </c>
    </row>
    <row r="2" spans="1:13" x14ac:dyDescent="0.3">
      <c r="A2" s="19" t="str">
        <f>CONCATENATE(K2,F2)</f>
        <v>220subClassOf</v>
      </c>
      <c r="B2" s="19" t="str">
        <f>CONCATENATE(F2,L2)</f>
        <v>subClassOf221</v>
      </c>
      <c r="C2" s="11" t="s">
        <v>727</v>
      </c>
      <c r="D2" s="9" t="s">
        <v>71</v>
      </c>
      <c r="E2" s="13" t="str">
        <f>IF(K2,VLOOKUP(K2,Vocabulary!$A:$J,2,),"")</f>
        <v>OrganizationalUnit</v>
      </c>
      <c r="F2" s="4" t="s">
        <v>740</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727</v>
      </c>
      <c r="D3" s="9" t="s">
        <v>31</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727</v>
      </c>
      <c r="D4" s="9" t="s">
        <v>31</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727</v>
      </c>
      <c r="D5" s="9" t="s">
        <v>31</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727</v>
      </c>
      <c r="D6" s="9" t="s">
        <v>31</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727</v>
      </c>
      <c r="D7" s="9" t="s">
        <v>31</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727</v>
      </c>
      <c r="D8" s="9" t="s">
        <v>31</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727</v>
      </c>
      <c r="D9" s="9" t="s">
        <v>31</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727</v>
      </c>
      <c r="D10" s="9" t="s">
        <v>31</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727</v>
      </c>
      <c r="D11" s="9" t="s">
        <v>31</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727</v>
      </c>
      <c r="D12" s="9" t="s">
        <v>31</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727</v>
      </c>
      <c r="D13" s="9" t="s">
        <v>768</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727</v>
      </c>
      <c r="D14" s="9" t="s">
        <v>768</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727</v>
      </c>
      <c r="D15" s="9" t="s">
        <v>31</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727</v>
      </c>
      <c r="D16" s="9" t="s">
        <v>31</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727</v>
      </c>
      <c r="D17" s="9" t="s">
        <v>31</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727</v>
      </c>
      <c r="D18" s="9" t="s">
        <v>31</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727</v>
      </c>
      <c r="D19" s="9" t="s">
        <v>31</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727</v>
      </c>
      <c r="D20" s="9" t="s">
        <v>31</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727</v>
      </c>
      <c r="D21" s="9" t="s">
        <v>31</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727</v>
      </c>
      <c r="D22" s="9" t="s">
        <v>31</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727</v>
      </c>
      <c r="D23" s="9" t="s">
        <v>31</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727</v>
      </c>
      <c r="D24" s="9" t="s">
        <v>31</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727</v>
      </c>
      <c r="D25" s="9" t="s">
        <v>768</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727</v>
      </c>
      <c r="D26" s="9" t="s">
        <v>31</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727</v>
      </c>
      <c r="D27" s="9" t="s">
        <v>31</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727</v>
      </c>
      <c r="D28" s="9" t="s">
        <v>31</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727</v>
      </c>
      <c r="D29" s="9" t="s">
        <v>31</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727</v>
      </c>
      <c r="D30" s="9" t="s">
        <v>31</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727</v>
      </c>
      <c r="D31" s="9" t="s">
        <v>31</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727</v>
      </c>
      <c r="D32" s="9" t="s">
        <v>31</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727</v>
      </c>
      <c r="D33" s="9" t="s">
        <v>31</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727</v>
      </c>
      <c r="D34" s="9" t="s">
        <v>31</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727</v>
      </c>
      <c r="D35" s="9" t="s">
        <v>31</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727</v>
      </c>
      <c r="D36" s="9" t="s">
        <v>31</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727</v>
      </c>
      <c r="D37" s="9" t="s">
        <v>31</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727</v>
      </c>
      <c r="D38" s="9" t="s">
        <v>31</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727</v>
      </c>
      <c r="D39" s="9" t="s">
        <v>31</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727</v>
      </c>
      <c r="D40" s="9" t="s">
        <v>31</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727</v>
      </c>
      <c r="D41" s="9" t="s">
        <v>31</v>
      </c>
      <c r="E41" s="13" t="str">
        <f>IF(K41,VLOOKUP(K41,Vocabulary!$A:$J,2,),"")</f>
        <v>AddressStatus</v>
      </c>
      <c r="F41" s="4" t="s">
        <v>763</v>
      </c>
      <c r="G41" s="19" t="str">
        <f>IF(L41&lt;&gt;"",VLOOKUP(L41,Vocabulary!$A:$J,2,),IF(M41&lt;&gt;"",M41,""))</f>
        <v>current</v>
      </c>
      <c r="H41" s="4" t="s">
        <v>206</v>
      </c>
      <c r="I41" s="4" t="s">
        <v>207</v>
      </c>
      <c r="K41" s="9">
        <v>360</v>
      </c>
      <c r="M41" s="21" t="s">
        <v>216</v>
      </c>
    </row>
    <row r="42" spans="1:13" x14ac:dyDescent="0.3">
      <c r="A42" s="19" t="str">
        <f t="shared" si="2"/>
        <v>360hasConcept</v>
      </c>
      <c r="B42" s="19" t="str">
        <f t="shared" si="3"/>
        <v>hasConcept</v>
      </c>
      <c r="C42" s="11" t="s">
        <v>727</v>
      </c>
      <c r="D42" s="9" t="s">
        <v>31</v>
      </c>
      <c r="E42" s="13" t="str">
        <f>IF(K42,VLOOKUP(K42,Vocabulary!$A:$J,2,),"")</f>
        <v>AddressStatus</v>
      </c>
      <c r="F42" s="4" t="s">
        <v>763</v>
      </c>
      <c r="G42" s="19" t="str">
        <f>IF(L42&lt;&gt;"",VLOOKUP(L42,Vocabulary!$A:$J,2,),IF(M42&lt;&gt;"",M42,""))</f>
        <v>proposed</v>
      </c>
      <c r="H42" s="4" t="s">
        <v>209</v>
      </c>
      <c r="I42" s="4" t="s">
        <v>208</v>
      </c>
      <c r="K42" s="9">
        <v>360</v>
      </c>
      <c r="M42" s="21" t="s">
        <v>217</v>
      </c>
    </row>
    <row r="43" spans="1:13" x14ac:dyDescent="0.3">
      <c r="A43" s="19" t="str">
        <f t="shared" si="2"/>
        <v>360hasConcept</v>
      </c>
      <c r="B43" s="19" t="str">
        <f t="shared" si="3"/>
        <v>hasConcept</v>
      </c>
      <c r="C43" s="11" t="s">
        <v>727</v>
      </c>
      <c r="D43" s="9" t="s">
        <v>31</v>
      </c>
      <c r="E43" s="13" t="str">
        <f>IF(K43,VLOOKUP(K43,Vocabulary!$A:$J,2,),"")</f>
        <v>AddressStatus</v>
      </c>
      <c r="F43" s="4" t="s">
        <v>763</v>
      </c>
      <c r="G43" s="19" t="str">
        <f>IF(L43&lt;&gt;"",VLOOKUP(L43,Vocabulary!$A:$J,2,),IF(M43&lt;&gt;"",M43,""))</f>
        <v>reserved</v>
      </c>
      <c r="H43" s="4" t="s">
        <v>210</v>
      </c>
      <c r="I43" s="4" t="s">
        <v>211</v>
      </c>
      <c r="K43" s="9">
        <v>360</v>
      </c>
      <c r="M43" s="21" t="s">
        <v>218</v>
      </c>
    </row>
    <row r="44" spans="1:13" x14ac:dyDescent="0.3">
      <c r="A44" s="19" t="str">
        <f t="shared" si="2"/>
        <v>360hasConcept</v>
      </c>
      <c r="B44" s="19" t="str">
        <f t="shared" si="3"/>
        <v>hasConcept</v>
      </c>
      <c r="C44" s="11" t="s">
        <v>727</v>
      </c>
      <c r="D44" s="9" t="s">
        <v>31</v>
      </c>
      <c r="E44" s="13" t="str">
        <f>IF(K44,VLOOKUP(K44,Vocabulary!$A:$J,2,),"")</f>
        <v>AddressStatus</v>
      </c>
      <c r="F44" s="4" t="s">
        <v>763</v>
      </c>
      <c r="G44" s="19" t="str">
        <f>IF(L44&lt;&gt;"",VLOOKUP(L44,Vocabulary!$A:$J,2,),IF(M44&lt;&gt;"",M44,""))</f>
        <v>retired</v>
      </c>
      <c r="H44" s="4" t="s">
        <v>212</v>
      </c>
      <c r="I44" s="4" t="s">
        <v>213</v>
      </c>
      <c r="K44" s="9">
        <v>360</v>
      </c>
      <c r="M44" s="21" t="s">
        <v>219</v>
      </c>
    </row>
    <row r="45" spans="1:13" x14ac:dyDescent="0.3">
      <c r="A45" s="19" t="str">
        <f t="shared" si="2"/>
        <v>378hasConcept</v>
      </c>
      <c r="B45" s="19" t="str">
        <f t="shared" si="3"/>
        <v>hasConcept</v>
      </c>
      <c r="C45" s="11" t="s">
        <v>727</v>
      </c>
      <c r="D45" s="9" t="s">
        <v>31</v>
      </c>
      <c r="E45" s="13" t="str">
        <f>IF(K45,VLOOKUP(K45,Vocabulary!$A:$J,2,),"")</f>
        <v>PositionGeometryMethod</v>
      </c>
      <c r="F45" s="4" t="s">
        <v>763</v>
      </c>
      <c r="G45" s="19" t="str">
        <f>IF(L45&lt;&gt;"",VLOOKUP(L45,Vocabulary!$A:$J,2,),IF(M45&lt;&gt;"",M45,""))</f>
        <v>assignedByAdministrator</v>
      </c>
      <c r="H45" s="4" t="s">
        <v>222</v>
      </c>
      <c r="I45" s="4" t="s">
        <v>223</v>
      </c>
      <c r="K45" s="9">
        <v>378</v>
      </c>
      <c r="M45" s="21" t="s">
        <v>220</v>
      </c>
    </row>
    <row r="46" spans="1:13" x14ac:dyDescent="0.3">
      <c r="A46" s="19" t="str">
        <f t="shared" si="2"/>
        <v>378hasConcept</v>
      </c>
      <c r="B46" s="19" t="str">
        <f t="shared" si="3"/>
        <v>hasConcept</v>
      </c>
      <c r="C46" s="11" t="s">
        <v>727</v>
      </c>
      <c r="D46" s="9" t="s">
        <v>31</v>
      </c>
      <c r="E46" s="13" t="str">
        <f>IF(K46,VLOOKUP(K46,Vocabulary!$A:$J,2,),"")</f>
        <v>PositionGeometryMethod</v>
      </c>
      <c r="F46" s="4" t="s">
        <v>763</v>
      </c>
      <c r="G46" s="19" t="str">
        <f>IF(L46&lt;&gt;"",VLOOKUP(L46,Vocabulary!$A:$J,2,),IF(M46&lt;&gt;"",M46,""))</f>
        <v>derivedFromObject</v>
      </c>
      <c r="H46" s="4" t="s">
        <v>224</v>
      </c>
      <c r="I46" s="4" t="s">
        <v>225</v>
      </c>
      <c r="K46" s="9">
        <v>378</v>
      </c>
      <c r="M46" s="21" t="s">
        <v>221</v>
      </c>
    </row>
    <row r="47" spans="1:13" x14ac:dyDescent="0.3">
      <c r="A47" s="19" t="str">
        <f t="shared" si="2"/>
        <v>379hasConcept</v>
      </c>
      <c r="B47" s="19" t="str">
        <f t="shared" si="3"/>
        <v>hasConcept</v>
      </c>
      <c r="C47" s="11" t="s">
        <v>727</v>
      </c>
      <c r="D47" s="9" t="s">
        <v>31</v>
      </c>
      <c r="E47" s="13" t="str">
        <f>IF(K47,VLOOKUP(K47,Vocabulary!$A:$J,2,),"")</f>
        <v>PositionSpecification</v>
      </c>
      <c r="F47" s="4" t="s">
        <v>763</v>
      </c>
      <c r="G47" s="19" t="str">
        <f>IF(L47&lt;&gt;"",VLOOKUP(L47,Vocabulary!$A:$J,2,),IF(M47&lt;&gt;"",M47,""))</f>
        <v>building</v>
      </c>
      <c r="H47" s="4" t="s">
        <v>198</v>
      </c>
      <c r="I47" s="4" t="s">
        <v>199</v>
      </c>
      <c r="K47" s="9">
        <v>379</v>
      </c>
      <c r="M47" s="21" t="s">
        <v>226</v>
      </c>
    </row>
    <row r="48" spans="1:13" x14ac:dyDescent="0.3">
      <c r="A48" s="19" t="str">
        <f t="shared" si="2"/>
        <v>379hasConcept</v>
      </c>
      <c r="B48" s="19" t="str">
        <f t="shared" si="3"/>
        <v>hasConcept</v>
      </c>
      <c r="C48" s="11" t="s">
        <v>727</v>
      </c>
      <c r="D48" s="9" t="s">
        <v>31</v>
      </c>
      <c r="E48" s="13" t="str">
        <f>IF(K48,VLOOKUP(K48,Vocabulary!$A:$J,2,),"")</f>
        <v>PositionSpecification</v>
      </c>
      <c r="F48" s="4" t="s">
        <v>763</v>
      </c>
      <c r="G48" s="19" t="str">
        <f>IF(L48&lt;&gt;"",VLOOKUP(L48,Vocabulary!$A:$J,2,),IF(M48&lt;&gt;"",M48,""))</f>
        <v>buildingUnit</v>
      </c>
      <c r="H48" s="4" t="s">
        <v>234</v>
      </c>
      <c r="I48" s="4" t="s">
        <v>235</v>
      </c>
      <c r="K48" s="9">
        <v>379</v>
      </c>
      <c r="M48" s="21" t="s">
        <v>227</v>
      </c>
    </row>
    <row r="49" spans="1:13" x14ac:dyDescent="0.3">
      <c r="A49" s="19" t="str">
        <f t="shared" si="2"/>
        <v>379hasConcept</v>
      </c>
      <c r="B49" s="19" t="str">
        <f t="shared" si="3"/>
        <v>hasConcept</v>
      </c>
      <c r="C49" s="11" t="s">
        <v>727</v>
      </c>
      <c r="D49" s="9" t="s">
        <v>31</v>
      </c>
      <c r="E49" s="13" t="str">
        <f>IF(K49,VLOOKUP(K49,Vocabulary!$A:$J,2,),"")</f>
        <v>PositionSpecification</v>
      </c>
      <c r="F49" s="4" t="s">
        <v>763</v>
      </c>
      <c r="G49" s="19" t="str">
        <f>IF(L49&lt;&gt;"",VLOOKUP(L49,Vocabulary!$A:$J,2,),IF(M49&lt;&gt;"",M49,""))</f>
        <v>entrance</v>
      </c>
      <c r="H49" s="4" t="s">
        <v>236</v>
      </c>
      <c r="I49" s="4" t="s">
        <v>237</v>
      </c>
      <c r="K49" s="9">
        <v>379</v>
      </c>
      <c r="M49" s="21" t="s">
        <v>228</v>
      </c>
    </row>
    <row r="50" spans="1:13" x14ac:dyDescent="0.3">
      <c r="A50" s="19" t="str">
        <f t="shared" si="2"/>
        <v>379hasConcept</v>
      </c>
      <c r="B50" s="19" t="str">
        <f t="shared" si="3"/>
        <v>hasConcept</v>
      </c>
      <c r="C50" s="11" t="s">
        <v>727</v>
      </c>
      <c r="D50" s="9" t="s">
        <v>31</v>
      </c>
      <c r="E50" s="13" t="str">
        <f>IF(K50,VLOOKUP(K50,Vocabulary!$A:$J,2,),"")</f>
        <v>PositionSpecification</v>
      </c>
      <c r="F50" s="4" t="s">
        <v>763</v>
      </c>
      <c r="G50" s="19" t="str">
        <f>IF(L50&lt;&gt;"",VLOOKUP(L50,Vocabulary!$A:$J,2,),IF(M50&lt;&gt;"",M50,""))</f>
        <v>mooringPlace</v>
      </c>
      <c r="H50" s="4" t="s">
        <v>203</v>
      </c>
      <c r="I50" s="4" t="s">
        <v>204</v>
      </c>
      <c r="K50" s="9">
        <v>379</v>
      </c>
      <c r="M50" s="21" t="s">
        <v>229</v>
      </c>
    </row>
    <row r="51" spans="1:13" x14ac:dyDescent="0.3">
      <c r="A51" s="19" t="str">
        <f t="shared" si="2"/>
        <v>379hasConcept</v>
      </c>
      <c r="B51" s="19" t="str">
        <f t="shared" si="3"/>
        <v>hasConcept</v>
      </c>
      <c r="C51" s="11" t="s">
        <v>727</v>
      </c>
      <c r="D51" s="9" t="s">
        <v>31</v>
      </c>
      <c r="E51" s="13" t="str">
        <f>IF(K51,VLOOKUP(K51,Vocabulary!$A:$J,2,),"")</f>
        <v>PositionSpecification</v>
      </c>
      <c r="F51" s="4" t="s">
        <v>763</v>
      </c>
      <c r="G51" s="19" t="str">
        <f>IF(L51&lt;&gt;"",VLOOKUP(L51,Vocabulary!$A:$J,2,),IF(M51&lt;&gt;"",M51,""))</f>
        <v>municipality</v>
      </c>
      <c r="H51" s="4" t="s">
        <v>38</v>
      </c>
      <c r="I51" s="4" t="s">
        <v>39</v>
      </c>
      <c r="K51" s="9">
        <v>379</v>
      </c>
      <c r="M51" s="21" t="s">
        <v>230</v>
      </c>
    </row>
    <row r="52" spans="1:13" x14ac:dyDescent="0.3">
      <c r="A52" s="19" t="str">
        <f t="shared" si="2"/>
        <v>379hasConcept</v>
      </c>
      <c r="B52" s="19" t="str">
        <f t="shared" si="3"/>
        <v>hasConcept</v>
      </c>
      <c r="C52" s="11" t="s">
        <v>727</v>
      </c>
      <c r="D52" s="9" t="s">
        <v>31</v>
      </c>
      <c r="E52" s="13" t="str">
        <f>IF(K52,VLOOKUP(K52,Vocabulary!$A:$J,2,),"")</f>
        <v>PositionSpecification</v>
      </c>
      <c r="F52" s="4" t="s">
        <v>763</v>
      </c>
      <c r="G52" s="19" t="str">
        <f>IF(L52&lt;&gt;"",VLOOKUP(L52,Vocabulary!$A:$J,2,),IF(M52&lt;&gt;"",M52,""))</f>
        <v>parcel</v>
      </c>
      <c r="H52" s="4" t="s">
        <v>200</v>
      </c>
      <c r="I52" s="4" t="s">
        <v>201</v>
      </c>
      <c r="K52" s="9">
        <v>379</v>
      </c>
      <c r="M52" s="21" t="s">
        <v>231</v>
      </c>
    </row>
    <row r="53" spans="1:13" x14ac:dyDescent="0.3">
      <c r="A53" s="19" t="str">
        <f t="shared" si="2"/>
        <v>379hasConcept</v>
      </c>
      <c r="B53" s="19" t="str">
        <f t="shared" si="3"/>
        <v>hasConcept</v>
      </c>
      <c r="C53" s="11" t="s">
        <v>727</v>
      </c>
      <c r="D53" s="9" t="s">
        <v>31</v>
      </c>
      <c r="E53" s="13" t="str">
        <f>IF(K53,VLOOKUP(K53,Vocabulary!$A:$J,2,),"")</f>
        <v>PositionSpecification</v>
      </c>
      <c r="F53" s="4" t="s">
        <v>763</v>
      </c>
      <c r="G53" s="19" t="str">
        <f>IF(L53&lt;&gt;"",VLOOKUP(L53,Vocabulary!$A:$J,2,),IF(M53&lt;&gt;"",M53,""))</f>
        <v>plot</v>
      </c>
      <c r="H53" s="4" t="s">
        <v>238</v>
      </c>
      <c r="I53" s="4" t="s">
        <v>238</v>
      </c>
      <c r="K53" s="9">
        <v>379</v>
      </c>
      <c r="M53" s="21" t="s">
        <v>232</v>
      </c>
    </row>
    <row r="54" spans="1:13" x14ac:dyDescent="0.3">
      <c r="A54" s="19" t="str">
        <f t="shared" si="2"/>
        <v>379hasConcept</v>
      </c>
      <c r="B54" s="19" t="str">
        <f t="shared" si="3"/>
        <v>hasConcept</v>
      </c>
      <c r="C54" s="11" t="s">
        <v>727</v>
      </c>
      <c r="D54" s="9" t="s">
        <v>31</v>
      </c>
      <c r="E54" s="13" t="str">
        <f>IF(K54,VLOOKUP(K54,Vocabulary!$A:$J,2,),"")</f>
        <v>PositionSpecification</v>
      </c>
      <c r="F54" s="4" t="s">
        <v>763</v>
      </c>
      <c r="G54" s="19" t="str">
        <f>IF(L54&lt;&gt;"",VLOOKUP(L54,Vocabulary!$A:$J,2,),IF(M54&lt;&gt;"",M54,""))</f>
        <v>stand</v>
      </c>
      <c r="H54" s="4" t="s">
        <v>202</v>
      </c>
      <c r="I54" s="4" t="s">
        <v>205</v>
      </c>
      <c r="K54" s="9">
        <v>379</v>
      </c>
      <c r="M54" s="21" t="s">
        <v>233</v>
      </c>
    </row>
    <row r="55" spans="1:13" x14ac:dyDescent="0.3">
      <c r="A55" s="19" t="str">
        <f t="shared" si="2"/>
        <v>379hasConcept</v>
      </c>
      <c r="B55" s="19" t="str">
        <f t="shared" si="3"/>
        <v>hasConcept</v>
      </c>
      <c r="C55" s="11" t="s">
        <v>727</v>
      </c>
      <c r="D55" s="9" t="s">
        <v>31</v>
      </c>
      <c r="E55" s="13" t="str">
        <f>IF(K55,VLOOKUP(K55,Vocabulary!$A:$J,2,),"")</f>
        <v>PositionSpecification</v>
      </c>
      <c r="F55" s="4" t="s">
        <v>763</v>
      </c>
      <c r="G55" s="19" t="str">
        <f>IF(L55&lt;&gt;"",VLOOKUP(L55,Vocabulary!$A:$J,2,),IF(M55&lt;&gt;"",M55,""))</f>
        <v>street</v>
      </c>
      <c r="H55" s="4" t="s">
        <v>145</v>
      </c>
      <c r="I55" s="4" t="s">
        <v>35</v>
      </c>
      <c r="K55" s="9">
        <v>379</v>
      </c>
      <c r="M55" s="21" t="s">
        <v>34</v>
      </c>
    </row>
    <row r="56" spans="1:13" x14ac:dyDescent="0.3">
      <c r="A56" s="19" t="str">
        <f t="shared" si="2"/>
        <v>668hasConcept</v>
      </c>
      <c r="B56" s="19" t="str">
        <f t="shared" si="3"/>
        <v>hasConcept</v>
      </c>
      <c r="C56" s="11" t="s">
        <v>727</v>
      </c>
      <c r="D56" s="9" t="s">
        <v>31</v>
      </c>
      <c r="E56" s="13" t="str">
        <f>IF(K56,VLOOKUP(K56,Vocabulary!$A:$J,2,),"")</f>
        <v>StreetNameStatus</v>
      </c>
      <c r="F56" s="4" t="s">
        <v>763</v>
      </c>
      <c r="G56" s="19" t="str">
        <f>IF(L56&lt;&gt;"",VLOOKUP(L56,Vocabulary!$A:$J,2,),IF(M56&lt;&gt;"",M56,""))</f>
        <v>current</v>
      </c>
      <c r="K56" s="9">
        <v>668</v>
      </c>
      <c r="M56" s="21" t="s">
        <v>216</v>
      </c>
    </row>
    <row r="57" spans="1:13" x14ac:dyDescent="0.3">
      <c r="A57" s="19" t="str">
        <f t="shared" si="2"/>
        <v>668hasConcept</v>
      </c>
      <c r="B57" s="19" t="str">
        <f t="shared" si="3"/>
        <v>hasConcept</v>
      </c>
      <c r="C57" s="11" t="s">
        <v>727</v>
      </c>
      <c r="D57" s="9" t="s">
        <v>31</v>
      </c>
      <c r="E57" s="13" t="str">
        <f>IF(K57,VLOOKUP(K57,Vocabulary!$A:$J,2,),"")</f>
        <v>StreetNameStatus</v>
      </c>
      <c r="F57" s="4" t="s">
        <v>763</v>
      </c>
      <c r="G57" s="19" t="str">
        <f>IF(L57&lt;&gt;"",VLOOKUP(L57,Vocabulary!$A:$J,2,),IF(M57&lt;&gt;"",M57,""))</f>
        <v>proposed</v>
      </c>
      <c r="K57" s="9">
        <v>668</v>
      </c>
      <c r="M57" s="21" t="s">
        <v>217</v>
      </c>
    </row>
    <row r="58" spans="1:13" x14ac:dyDescent="0.3">
      <c r="A58" s="19" t="str">
        <f t="shared" si="2"/>
        <v>668hasConcept</v>
      </c>
      <c r="B58" s="19" t="str">
        <f t="shared" si="3"/>
        <v>hasConcept</v>
      </c>
      <c r="C58" s="11" t="s">
        <v>727</v>
      </c>
      <c r="D58" s="9" t="s">
        <v>31</v>
      </c>
      <c r="E58" s="13" t="str">
        <f>IF(K58,VLOOKUP(K58,Vocabulary!$A:$J,2,),"")</f>
        <v>StreetNameStatus</v>
      </c>
      <c r="F58" s="4" t="s">
        <v>763</v>
      </c>
      <c r="G58" s="19" t="str">
        <f>IF(L58&lt;&gt;"",VLOOKUP(L58,Vocabulary!$A:$J,2,),IF(M58&lt;&gt;"",M58,""))</f>
        <v>reserved</v>
      </c>
      <c r="K58" s="9">
        <v>668</v>
      </c>
      <c r="M58" s="21" t="s">
        <v>218</v>
      </c>
    </row>
    <row r="59" spans="1:13" x14ac:dyDescent="0.3">
      <c r="A59" s="19" t="str">
        <f t="shared" si="2"/>
        <v>668hasConcept</v>
      </c>
      <c r="B59" s="19" t="str">
        <f t="shared" si="3"/>
        <v>hasConcept</v>
      </c>
      <c r="C59" s="11" t="s">
        <v>727</v>
      </c>
      <c r="D59" s="9" t="s">
        <v>31</v>
      </c>
      <c r="E59" s="13" t="str">
        <f>IF(K59,VLOOKUP(K59,Vocabulary!$A:$J,2,),"")</f>
        <v>StreetNameStatus</v>
      </c>
      <c r="F59" s="4" t="s">
        <v>763</v>
      </c>
      <c r="G59" s="19" t="str">
        <f>IF(L59&lt;&gt;"",VLOOKUP(L59,Vocabulary!$A:$J,2,),IF(M59&lt;&gt;"",M59,""))</f>
        <v>retired</v>
      </c>
      <c r="K59" s="9">
        <v>668</v>
      </c>
      <c r="M59" s="21" t="s">
        <v>219</v>
      </c>
    </row>
    <row r="60" spans="1:13" x14ac:dyDescent="0.3">
      <c r="A60" s="19" t="str">
        <f t="shared" si="2"/>
        <v>669hasConcept</v>
      </c>
      <c r="B60" s="19" t="str">
        <f t="shared" si="3"/>
        <v>hasConcept</v>
      </c>
      <c r="C60" s="11" t="s">
        <v>727</v>
      </c>
      <c r="D60" s="9" t="s">
        <v>31</v>
      </c>
      <c r="E60" s="13" t="str">
        <f>IF(K60,VLOOKUP(K60,Vocabulary!$A:$J,2,),"")</f>
        <v>StreetNameType</v>
      </c>
      <c r="F60" s="4" t="s">
        <v>763</v>
      </c>
      <c r="G60" s="19" t="str">
        <f>IF(L60&lt;&gt;"",VLOOKUP(L60,Vocabulary!$A:$J,2,),IF(M60&lt;&gt;"",M60,""))</f>
        <v>hamlet</v>
      </c>
      <c r="K60" s="9">
        <v>669</v>
      </c>
      <c r="M60" s="21" t="s">
        <v>214</v>
      </c>
    </row>
    <row r="61" spans="1:13" x14ac:dyDescent="0.3">
      <c r="A61" s="19" t="str">
        <f t="shared" si="2"/>
        <v>669hasConcept</v>
      </c>
      <c r="B61" s="19" t="str">
        <f t="shared" si="3"/>
        <v>hasConcept</v>
      </c>
      <c r="C61" s="11" t="s">
        <v>727</v>
      </c>
      <c r="D61" s="9" t="s">
        <v>31</v>
      </c>
      <c r="E61" s="13" t="str">
        <f>IF(K61,VLOOKUP(K61,Vocabulary!$A:$J,2,),"")</f>
        <v>StreetNameType</v>
      </c>
      <c r="F61" s="4" t="s">
        <v>763</v>
      </c>
      <c r="G61" s="19" t="str">
        <f>IF(L61&lt;&gt;"",VLOOKUP(L61,Vocabulary!$A:$J,2,),IF(M61&lt;&gt;"",M61,""))</f>
        <v>streetname</v>
      </c>
      <c r="K61" s="9">
        <v>669</v>
      </c>
      <c r="M61" s="21" t="s">
        <v>215</v>
      </c>
    </row>
    <row r="62" spans="1:13" x14ac:dyDescent="0.3">
      <c r="A62" s="19" t="str">
        <f t="shared" si="2"/>
        <v>267range</v>
      </c>
      <c r="B62" s="19" t="str">
        <f t="shared" si="3"/>
        <v>range255</v>
      </c>
      <c r="C62" s="11" t="s">
        <v>727</v>
      </c>
      <c r="D62" s="9" t="s">
        <v>31</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727</v>
      </c>
      <c r="D63" s="9" t="s">
        <v>31</v>
      </c>
      <c r="E63" s="13" t="str">
        <f>IF(K63,VLOOKUP(K63,Vocabulary!$A:$J,2,),"")</f>
        <v>addressSortField</v>
      </c>
      <c r="F63" s="4" t="s">
        <v>1</v>
      </c>
      <c r="G63" s="19" t="str">
        <f>IF(L63&lt;&gt;"",VLOOKUP(L63,Vocabulary!$A:$J,2,),IF(M63&lt;&gt;"",M63,""))</f>
        <v>_langstring</v>
      </c>
      <c r="K63" s="9">
        <v>268</v>
      </c>
      <c r="M63" s="21" t="s">
        <v>112</v>
      </c>
    </row>
    <row r="64" spans="1:13" x14ac:dyDescent="0.3">
      <c r="A64" s="19" t="str">
        <f t="shared" si="2"/>
        <v>269range</v>
      </c>
      <c r="B64" s="19" t="str">
        <f t="shared" si="3"/>
        <v>range</v>
      </c>
      <c r="C64" s="11" t="s">
        <v>727</v>
      </c>
      <c r="D64" s="9" t="s">
        <v>31</v>
      </c>
      <c r="E64" s="13" t="str">
        <f>IF(K64,VLOOKUP(K64,Vocabulary!$A:$J,2,),"")</f>
        <v>addressStatus</v>
      </c>
      <c r="F64" s="4" t="s">
        <v>1</v>
      </c>
      <c r="G64" s="19" t="str">
        <f>IF(L64&lt;&gt;"",VLOOKUP(L64,Vocabulary!$A:$J,2,),IF(M64&lt;&gt;"",M64,""))</f>
        <v>_Concept</v>
      </c>
      <c r="K64" s="9">
        <v>269</v>
      </c>
      <c r="M64" s="21" t="s">
        <v>101</v>
      </c>
    </row>
    <row r="65" spans="1:13" x14ac:dyDescent="0.3">
      <c r="A65" s="19" t="str">
        <f t="shared" si="2"/>
        <v>280range</v>
      </c>
      <c r="B65" s="19" t="str">
        <f t="shared" si="3"/>
        <v>range250</v>
      </c>
      <c r="C65" s="11" t="s">
        <v>727</v>
      </c>
      <c r="D65" s="9" t="s">
        <v>31</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727</v>
      </c>
      <c r="D66" s="9" t="s">
        <v>31</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727</v>
      </c>
      <c r="D67" s="9" t="s">
        <v>31</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727</v>
      </c>
      <c r="D68" s="9" t="s">
        <v>31</v>
      </c>
      <c r="E68" s="13" t="str">
        <f>IF(K68,VLOOKUP(K68,Vocabulary!$A:$J,2,),"")</f>
        <v>homonymAddition</v>
      </c>
      <c r="F68" s="4" t="s">
        <v>1</v>
      </c>
      <c r="G68" s="19" t="str">
        <f>IF(L68&lt;&gt;"",VLOOKUP(L68,Vocabulary!$A:$J,2,),IF(M68&lt;&gt;"",M68,""))</f>
        <v>_langstring</v>
      </c>
      <c r="K68" s="9">
        <v>278</v>
      </c>
      <c r="M68" s="21" t="s">
        <v>112</v>
      </c>
    </row>
    <row r="69" spans="1:13" x14ac:dyDescent="0.3">
      <c r="A69" s="19" t="str">
        <f t="shared" si="2"/>
        <v>663range</v>
      </c>
      <c r="B69" s="19" t="str">
        <f t="shared" si="3"/>
        <v>range</v>
      </c>
      <c r="C69" s="11" t="s">
        <v>727</v>
      </c>
      <c r="D69" s="9" t="s">
        <v>31</v>
      </c>
      <c r="E69" s="13" t="str">
        <f>IF(K69,VLOOKUP(K69,Vocabulary!$A:$J,2,),"")</f>
        <v>houseNumber</v>
      </c>
      <c r="F69" s="4" t="s">
        <v>1</v>
      </c>
      <c r="G69" s="19" t="str">
        <f>IF(L69&lt;&gt;"",VLOOKUP(L69,Vocabulary!$A:$J,2,),IF(M69&lt;&gt;"",M69,""))</f>
        <v>_string</v>
      </c>
      <c r="K69" s="9">
        <v>663</v>
      </c>
      <c r="M69" s="21" t="s">
        <v>111</v>
      </c>
    </row>
    <row r="70" spans="1:13" x14ac:dyDescent="0.3">
      <c r="A70" s="19" t="str">
        <f t="shared" si="2"/>
        <v>283range</v>
      </c>
      <c r="B70" s="19" t="str">
        <f t="shared" si="3"/>
        <v>range</v>
      </c>
      <c r="C70" s="11" t="s">
        <v>727</v>
      </c>
      <c r="D70" s="9" t="s">
        <v>31</v>
      </c>
      <c r="E70" s="13" t="str">
        <f>IF(K70,VLOOKUP(K70,Vocabulary!$A:$J,2,),"")</f>
        <v>isOfficiallyAssigned</v>
      </c>
      <c r="F70" s="4" t="s">
        <v>1</v>
      </c>
      <c r="G70" s="19" t="str">
        <f>IF(L70&lt;&gt;"",VLOOKUP(L70,Vocabulary!$A:$J,2,),IF(M70&lt;&gt;"",M70,""))</f>
        <v>_boolean</v>
      </c>
      <c r="K70" s="9">
        <v>283</v>
      </c>
      <c r="M70" s="21" t="s">
        <v>113</v>
      </c>
    </row>
    <row r="71" spans="1:13" x14ac:dyDescent="0.3">
      <c r="A71" s="19" t="str">
        <f t="shared" si="2"/>
        <v>289range</v>
      </c>
      <c r="B71" s="19" t="str">
        <f t="shared" si="3"/>
        <v>range</v>
      </c>
      <c r="C71" s="11" t="s">
        <v>727</v>
      </c>
      <c r="D71" s="9" t="s">
        <v>31</v>
      </c>
      <c r="E71" s="13" t="str">
        <f>IF(K71,VLOOKUP(K71,Vocabulary!$A:$J,2,),"")</f>
        <v>municipalityName</v>
      </c>
      <c r="F71" s="4" t="s">
        <v>1</v>
      </c>
      <c r="G71" s="19" t="str">
        <f>IF(L71&lt;&gt;"",VLOOKUP(L71,Vocabulary!$A:$J,2,),IF(M71&lt;&gt;"",M71,""))</f>
        <v>_langstring</v>
      </c>
      <c r="K71" s="9">
        <v>289</v>
      </c>
      <c r="M71" s="21" t="s">
        <v>112</v>
      </c>
    </row>
    <row r="72" spans="1:13" x14ac:dyDescent="0.3">
      <c r="A72" s="19" t="str">
        <f t="shared" ref="A72:A133" si="4">CONCATENATE(K72,F72)</f>
        <v>292range</v>
      </c>
      <c r="B72" s="19" t="str">
        <f t="shared" ref="B72:B133" si="5">CONCATENATE(F72,L72)</f>
        <v>range</v>
      </c>
      <c r="C72" s="11" t="s">
        <v>727</v>
      </c>
      <c r="D72" s="9" t="s">
        <v>31</v>
      </c>
      <c r="E72" s="13" t="str">
        <f>IF(K72,VLOOKUP(K72,Vocabulary!$A:$J,2,),"")</f>
        <v>nameSpace</v>
      </c>
      <c r="F72" s="4" t="s">
        <v>1</v>
      </c>
      <c r="G72" s="19" t="str">
        <f>IF(L72&lt;&gt;"",VLOOKUP(L72,Vocabulary!$A:$J,2,),IF(M72&lt;&gt;"",M72,""))</f>
        <v>_string</v>
      </c>
      <c r="K72" s="9">
        <v>292</v>
      </c>
      <c r="M72" s="21" t="s">
        <v>111</v>
      </c>
    </row>
    <row r="73" spans="1:13" x14ac:dyDescent="0.3">
      <c r="A73" s="19" t="str">
        <f t="shared" si="4"/>
        <v>294range</v>
      </c>
      <c r="B73" s="19" t="str">
        <f t="shared" si="5"/>
        <v>range</v>
      </c>
      <c r="C73" s="11" t="s">
        <v>727</v>
      </c>
      <c r="D73" s="9" t="s">
        <v>31</v>
      </c>
      <c r="E73" s="13" t="str">
        <f>IF(K73,VLOOKUP(K73,Vocabulary!$A:$J,2,),"")</f>
        <v>objectId</v>
      </c>
      <c r="F73" s="4" t="s">
        <v>1</v>
      </c>
      <c r="G73" s="19" t="str">
        <f>IF(L73&lt;&gt;"",VLOOKUP(L73,Vocabulary!$A:$J,2,),IF(M73&lt;&gt;"",M73,""))</f>
        <v>_string</v>
      </c>
      <c r="K73" s="9">
        <v>294</v>
      </c>
      <c r="M73" s="21" t="s">
        <v>111</v>
      </c>
    </row>
    <row r="74" spans="1:13" x14ac:dyDescent="0.3">
      <c r="A74" s="19" t="str">
        <f t="shared" si="4"/>
        <v>297range</v>
      </c>
      <c r="B74" s="19" t="str">
        <f t="shared" si="5"/>
        <v>range</v>
      </c>
      <c r="C74" s="11" t="s">
        <v>727</v>
      </c>
      <c r="D74" s="9" t="s">
        <v>31</v>
      </c>
      <c r="E74" s="13" t="str">
        <f>IF(K74,VLOOKUP(K74,Vocabulary!$A:$J,2,),"")</f>
        <v>partOfMunicipalityName</v>
      </c>
      <c r="F74" s="4" t="s">
        <v>1</v>
      </c>
      <c r="G74" s="19" t="str">
        <f>IF(L74&lt;&gt;"",VLOOKUP(L74,Vocabulary!$A:$J,2,),IF(M74&lt;&gt;"",M74,""))</f>
        <v>_langstring</v>
      </c>
      <c r="K74" s="9">
        <v>297</v>
      </c>
      <c r="M74" s="21" t="s">
        <v>112</v>
      </c>
    </row>
    <row r="75" spans="1:13" x14ac:dyDescent="0.3">
      <c r="A75" s="19" t="str">
        <f t="shared" si="4"/>
        <v>300range</v>
      </c>
      <c r="B75" s="19" t="str">
        <f t="shared" si="5"/>
        <v>range</v>
      </c>
      <c r="C75" s="11" t="s">
        <v>727</v>
      </c>
      <c r="D75" s="9" t="s">
        <v>31</v>
      </c>
      <c r="E75" s="13" t="str">
        <f>IF(K75,VLOOKUP(K75,Vocabulary!$A:$J,2,),"")</f>
        <v>positionGeometryMethod</v>
      </c>
      <c r="F75" s="4" t="s">
        <v>1</v>
      </c>
      <c r="G75" s="19" t="str">
        <f>IF(L75&lt;&gt;"",VLOOKUP(L75,Vocabulary!$A:$J,2,),IF(M75&lt;&gt;"",M75,""))</f>
        <v>_Concept</v>
      </c>
      <c r="K75" s="9">
        <v>300</v>
      </c>
      <c r="M75" s="21" t="s">
        <v>101</v>
      </c>
    </row>
    <row r="76" spans="1:13" x14ac:dyDescent="0.3">
      <c r="A76" s="19" t="str">
        <f t="shared" si="4"/>
        <v>301range</v>
      </c>
      <c r="B76" s="19" t="str">
        <f t="shared" si="5"/>
        <v>range</v>
      </c>
      <c r="C76" s="11" t="s">
        <v>727</v>
      </c>
      <c r="D76" s="9" t="s">
        <v>31</v>
      </c>
      <c r="E76" s="13" t="str">
        <f>IF(K76,VLOOKUP(K76,Vocabulary!$A:$J,2,),"")</f>
        <v>positionSpecification</v>
      </c>
      <c r="F76" s="4" t="s">
        <v>1</v>
      </c>
      <c r="G76" s="19" t="str">
        <f>IF(L76&lt;&gt;"",VLOOKUP(L76,Vocabulary!$A:$J,2,),IF(M76&lt;&gt;"",M76,""))</f>
        <v>_Concept</v>
      </c>
      <c r="K76" s="9">
        <v>301</v>
      </c>
      <c r="M76" s="21" t="s">
        <v>101</v>
      </c>
    </row>
    <row r="77" spans="1:13" x14ac:dyDescent="0.3">
      <c r="A77" s="19" t="str">
        <f t="shared" si="4"/>
        <v>285range</v>
      </c>
      <c r="B77" s="19" t="str">
        <f t="shared" si="5"/>
        <v>range258</v>
      </c>
      <c r="C77" s="11" t="s">
        <v>727</v>
      </c>
      <c r="D77" s="9" t="s">
        <v>31</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727</v>
      </c>
      <c r="D78" s="9" t="s">
        <v>31</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727</v>
      </c>
      <c r="D79" s="9" t="s">
        <v>31</v>
      </c>
      <c r="E79" s="13" t="str">
        <f>IF(K79,VLOOKUP(K79,Vocabulary!$A:$J,2,),"")</f>
        <v>streetNameStatus</v>
      </c>
      <c r="F79" s="4" t="s">
        <v>1</v>
      </c>
      <c r="G79" s="19" t="str">
        <f>IF(L79&lt;&gt;"",VLOOKUP(L79,Vocabulary!$A:$J,2,),IF(M79&lt;&gt;"",M79,""))</f>
        <v>_Concept</v>
      </c>
      <c r="K79" s="9">
        <v>666</v>
      </c>
      <c r="M79" s="21" t="s">
        <v>101</v>
      </c>
    </row>
    <row r="80" spans="1:13" x14ac:dyDescent="0.3">
      <c r="A80" s="19" t="str">
        <f t="shared" si="4"/>
        <v>667range</v>
      </c>
      <c r="B80" s="19" t="str">
        <f t="shared" si="5"/>
        <v>range</v>
      </c>
      <c r="C80" s="11" t="s">
        <v>727</v>
      </c>
      <c r="D80" s="9" t="s">
        <v>31</v>
      </c>
      <c r="E80" s="13" t="str">
        <f>IF(K80,VLOOKUP(K80,Vocabulary!$A:$J,2,),"")</f>
        <v>streetNameType</v>
      </c>
      <c r="F80" s="4" t="s">
        <v>1</v>
      </c>
      <c r="G80" s="19" t="str">
        <f>IF(L80&lt;&gt;"",VLOOKUP(L80,Vocabulary!$A:$J,2,),IF(M80&lt;&gt;"",M80,""))</f>
        <v>_Concept</v>
      </c>
      <c r="K80" s="9">
        <v>667</v>
      </c>
      <c r="M80" s="21" t="s">
        <v>101</v>
      </c>
    </row>
    <row r="81" spans="1:13" x14ac:dyDescent="0.3">
      <c r="A81" s="19" t="str">
        <f t="shared" si="4"/>
        <v>310range</v>
      </c>
      <c r="B81" s="19" t="str">
        <f t="shared" si="5"/>
        <v>range</v>
      </c>
      <c r="C81" s="11" t="s">
        <v>727</v>
      </c>
      <c r="D81" s="9" t="s">
        <v>31</v>
      </c>
      <c r="E81" s="13" t="str">
        <f>IF(K81,VLOOKUP(K81,Vocabulary!$A:$J,2,),"")</f>
        <v>territory</v>
      </c>
      <c r="F81" s="4" t="s">
        <v>1</v>
      </c>
      <c r="G81" s="19" t="str">
        <f>IF(L81&lt;&gt;"",VLOOKUP(L81,Vocabulary!$A:$J,2,),IF(M81&lt;&gt;"",M81,""))</f>
        <v>_Concept</v>
      </c>
      <c r="K81" s="9">
        <v>310</v>
      </c>
      <c r="M81" s="21" t="s">
        <v>101</v>
      </c>
    </row>
    <row r="82" spans="1:13" x14ac:dyDescent="0.3">
      <c r="A82" s="19" t="str">
        <f t="shared" si="4"/>
        <v>311range</v>
      </c>
      <c r="B82" s="19" t="str">
        <f t="shared" si="5"/>
        <v>range</v>
      </c>
      <c r="C82" s="11" t="s">
        <v>727</v>
      </c>
      <c r="D82" s="9" t="s">
        <v>31</v>
      </c>
      <c r="E82" s="13" t="str">
        <f>IF(K82,VLOOKUP(K82,Vocabulary!$A:$J,2,),"")</f>
        <v>versionId</v>
      </c>
      <c r="F82" s="4" t="s">
        <v>1</v>
      </c>
      <c r="G82" s="19" t="str">
        <f>IF(L82&lt;&gt;"",VLOOKUP(L82,Vocabulary!$A:$J,2,),IF(M82&lt;&gt;"",M82,""))</f>
        <v>_string</v>
      </c>
      <c r="K82" s="9">
        <v>311</v>
      </c>
      <c r="M82" s="21" t="s">
        <v>111</v>
      </c>
    </row>
    <row r="83" spans="1:13" x14ac:dyDescent="0.3">
      <c r="A83" s="19" t="str">
        <f t="shared" si="4"/>
        <v>653range</v>
      </c>
      <c r="B83" s="19" t="str">
        <f t="shared" si="5"/>
        <v>range</v>
      </c>
      <c r="C83" s="11" t="s">
        <v>727</v>
      </c>
      <c r="D83" s="9" t="s">
        <v>31</v>
      </c>
      <c r="E83" s="13" t="str">
        <f>IF(K83,VLOOKUP(K83,Vocabulary!$A:$J,2,),"")</f>
        <v>addressArea</v>
      </c>
      <c r="F83" s="4" t="s">
        <v>1</v>
      </c>
      <c r="G83" s="19" t="str">
        <f>IF(L83&lt;&gt;"",VLOOKUP(L83,Vocabulary!$A:$J,2,),IF(M83&lt;&gt;"",M83,""))</f>
        <v>_langstring</v>
      </c>
      <c r="K83" s="9">
        <v>653</v>
      </c>
      <c r="M83" s="21" t="s">
        <v>112</v>
      </c>
    </row>
    <row r="84" spans="1:13" x14ac:dyDescent="0.3">
      <c r="A84" s="19" t="str">
        <f t="shared" si="4"/>
        <v>652range</v>
      </c>
      <c r="B84" s="19" t="str">
        <f t="shared" si="5"/>
        <v>range</v>
      </c>
      <c r="C84" s="11" t="s">
        <v>727</v>
      </c>
      <c r="D84" s="9" t="s">
        <v>31</v>
      </c>
      <c r="E84" s="13" t="str">
        <f>IF(K84,VLOOKUP(K84,Vocabulary!$A:$J,2,),"")</f>
        <v>adminUnitL2</v>
      </c>
      <c r="F84" s="4" t="s">
        <v>1</v>
      </c>
      <c r="G84" s="19" t="str">
        <f>IF(L84&lt;&gt;"",VLOOKUP(L84,Vocabulary!$A:$J,2,),IF(M84&lt;&gt;"",M84,""))</f>
        <v>_langstring</v>
      </c>
      <c r="K84" s="9">
        <v>652</v>
      </c>
      <c r="M84" s="21" t="s">
        <v>112</v>
      </c>
    </row>
    <row r="85" spans="1:13" x14ac:dyDescent="0.3">
      <c r="A85" s="19" t="str">
        <f t="shared" si="4"/>
        <v>272range</v>
      </c>
      <c r="B85" s="19" t="str">
        <f t="shared" si="5"/>
        <v>range</v>
      </c>
      <c r="C85" s="11" t="s">
        <v>727</v>
      </c>
      <c r="D85" s="9" t="s">
        <v>31</v>
      </c>
      <c r="E85" s="13" t="str">
        <f>IF(K85,VLOOKUP(K85,Vocabulary!$A:$J,2,),"")</f>
        <v>fullAddress</v>
      </c>
      <c r="F85" s="4" t="s">
        <v>1</v>
      </c>
      <c r="G85" s="19" t="str">
        <f>IF(L85&lt;&gt;"",VLOOKUP(L85,Vocabulary!$A:$J,2,),IF(M85&lt;&gt;"",M85,""))</f>
        <v>_langstring</v>
      </c>
      <c r="K85" s="9">
        <v>272</v>
      </c>
      <c r="M85" s="21" t="s">
        <v>112</v>
      </c>
    </row>
    <row r="86" spans="1:13" x14ac:dyDescent="0.3">
      <c r="A86" s="19" t="str">
        <f t="shared" si="4"/>
        <v>650range</v>
      </c>
      <c r="B86" s="19" t="str">
        <f t="shared" si="5"/>
        <v>range</v>
      </c>
      <c r="C86" s="11" t="s">
        <v>727</v>
      </c>
      <c r="D86" s="9" t="s">
        <v>31</v>
      </c>
      <c r="E86" s="13" t="str">
        <f>IF(K86,VLOOKUP(K86,Vocabulary!$A:$J,2,),"")</f>
        <v>geographicName</v>
      </c>
      <c r="F86" s="4" t="s">
        <v>1</v>
      </c>
      <c r="G86" s="19" t="str">
        <f>IF(L86&lt;&gt;"",VLOOKUP(L86,Vocabulary!$A:$J,2,),IF(M86&lt;&gt;"",M86,""))</f>
        <v>_langstring</v>
      </c>
      <c r="K86" s="9">
        <v>650</v>
      </c>
      <c r="M86" s="21" t="s">
        <v>112</v>
      </c>
    </row>
    <row r="87" spans="1:13" x14ac:dyDescent="0.3">
      <c r="A87" s="19" t="str">
        <f t="shared" si="4"/>
        <v>654range</v>
      </c>
      <c r="B87" s="19" t="str">
        <f t="shared" si="5"/>
        <v>range</v>
      </c>
      <c r="C87" s="11" t="s">
        <v>727</v>
      </c>
      <c r="D87" s="9" t="s">
        <v>31</v>
      </c>
      <c r="E87" s="13" t="str">
        <f>IF(K87,VLOOKUP(K87,Vocabulary!$A:$J,2,),"")</f>
        <v>locatorName</v>
      </c>
      <c r="F87" s="4" t="s">
        <v>1</v>
      </c>
      <c r="G87" s="19" t="str">
        <f>IF(L87&lt;&gt;"",VLOOKUP(L87,Vocabulary!$A:$J,2,),IF(M87&lt;&gt;"",M87,""))</f>
        <v>_langstring</v>
      </c>
      <c r="K87" s="9">
        <v>654</v>
      </c>
      <c r="M87" s="21" t="s">
        <v>112</v>
      </c>
    </row>
    <row r="88" spans="1:13" x14ac:dyDescent="0.3">
      <c r="A88" s="19" t="str">
        <f t="shared" si="4"/>
        <v>298range</v>
      </c>
      <c r="B88" s="19" t="str">
        <f t="shared" si="5"/>
        <v>range</v>
      </c>
      <c r="C88" s="11" t="s">
        <v>727</v>
      </c>
      <c r="D88" s="9" t="s">
        <v>31</v>
      </c>
      <c r="E88" s="13" t="str">
        <f>IF(K88,VLOOKUP(K88,Vocabulary!$A:$J,2,),"")</f>
        <v>boxNumber</v>
      </c>
      <c r="F88" s="4" t="s">
        <v>1</v>
      </c>
      <c r="G88" s="19" t="str">
        <f>IF(L88&lt;&gt;"",VLOOKUP(L88,Vocabulary!$A:$J,2,),IF(M88&lt;&gt;"",M88,""))</f>
        <v>_string</v>
      </c>
      <c r="K88" s="9">
        <v>298</v>
      </c>
      <c r="M88" s="21" t="s">
        <v>111</v>
      </c>
    </row>
    <row r="89" spans="1:13" x14ac:dyDescent="0.3">
      <c r="A89" s="19" t="str">
        <f t="shared" si="4"/>
        <v>303range</v>
      </c>
      <c r="B89" s="19" t="str">
        <f t="shared" si="5"/>
        <v>range</v>
      </c>
      <c r="C89" s="11" t="s">
        <v>727</v>
      </c>
      <c r="D89" s="9" t="s">
        <v>31</v>
      </c>
      <c r="E89" s="13" t="str">
        <f>IF(K89,VLOOKUP(K89,Vocabulary!$A:$J,2,),"")</f>
        <v>postCode</v>
      </c>
      <c r="F89" s="4" t="s">
        <v>1</v>
      </c>
      <c r="G89" s="19" t="str">
        <f>IF(L89&lt;&gt;"",VLOOKUP(L89,Vocabulary!$A:$J,2,),IF(M89&lt;&gt;"",M89,""))</f>
        <v>_string</v>
      </c>
      <c r="K89" s="9">
        <v>303</v>
      </c>
      <c r="M89" s="21" t="s">
        <v>111</v>
      </c>
    </row>
    <row r="90" spans="1:13" x14ac:dyDescent="0.3">
      <c r="A90" s="19" t="str">
        <f t="shared" si="4"/>
        <v>649range</v>
      </c>
      <c r="B90" s="19" t="str">
        <f t="shared" si="5"/>
        <v>range</v>
      </c>
      <c r="C90" s="11" t="s">
        <v>727</v>
      </c>
      <c r="D90" s="9" t="s">
        <v>31</v>
      </c>
      <c r="E90" s="13" t="str">
        <f>IF(K90,VLOOKUP(K90,Vocabulary!$A:$J,2,),"")</f>
        <v>postName</v>
      </c>
      <c r="F90" s="4" t="s">
        <v>1</v>
      </c>
      <c r="G90" s="19" t="str">
        <f>IF(L90&lt;&gt;"",VLOOKUP(L90,Vocabulary!$A:$J,2,),IF(M90&lt;&gt;"",M90,""))</f>
        <v>_langstring</v>
      </c>
      <c r="K90" s="9">
        <v>649</v>
      </c>
      <c r="M90" s="21" t="s">
        <v>112</v>
      </c>
    </row>
    <row r="91" spans="1:13" x14ac:dyDescent="0.3">
      <c r="A91" s="19" t="str">
        <f t="shared" si="4"/>
        <v>664range</v>
      </c>
      <c r="B91" s="19" t="str">
        <f t="shared" si="5"/>
        <v>range</v>
      </c>
      <c r="C91" s="11" t="s">
        <v>727</v>
      </c>
      <c r="D91" s="9" t="s">
        <v>31</v>
      </c>
      <c r="E91" s="13" t="str">
        <f>IF(K91,VLOOKUP(K91,Vocabulary!$A:$J,2,),"")</f>
        <v>streetName</v>
      </c>
      <c r="F91" s="4" t="s">
        <v>1</v>
      </c>
      <c r="G91" s="19" t="str">
        <f>IF(L91&lt;&gt;"",VLOOKUP(L91,Vocabulary!$A:$J,2,),IF(M91&lt;&gt;"",M91,""))</f>
        <v>_langstring</v>
      </c>
      <c r="K91" s="9">
        <v>664</v>
      </c>
      <c r="M91" s="21" t="s">
        <v>112</v>
      </c>
    </row>
    <row r="92" spans="1:13" x14ac:dyDescent="0.3">
      <c r="A92" s="19" t="str">
        <f t="shared" si="4"/>
        <v>352range</v>
      </c>
      <c r="B92" s="19" t="str">
        <f t="shared" si="5"/>
        <v>range</v>
      </c>
      <c r="C92" s="11" t="s">
        <v>727</v>
      </c>
      <c r="D92" s="9" t="s">
        <v>31</v>
      </c>
      <c r="E92" s="13" t="str">
        <f>IF(K92,VLOOKUP(K92,Vocabulary!$A:$J,2,),"")</f>
        <v>endDate</v>
      </c>
      <c r="F92" s="4" t="s">
        <v>1</v>
      </c>
      <c r="G92" s="19" t="str">
        <f>IF(L92&lt;&gt;"",VLOOKUP(L92,Vocabulary!$A:$J,2,),IF(M92&lt;&gt;"",M92,""))</f>
        <v>_date</v>
      </c>
      <c r="K92" s="9">
        <v>352</v>
      </c>
      <c r="M92" s="21" t="s">
        <v>114</v>
      </c>
    </row>
    <row r="93" spans="1:13" x14ac:dyDescent="0.3">
      <c r="A93" s="19" t="str">
        <f t="shared" si="4"/>
        <v>355range</v>
      </c>
      <c r="B93" s="19" t="str">
        <f t="shared" si="5"/>
        <v>range</v>
      </c>
      <c r="C93" s="11" t="s">
        <v>727</v>
      </c>
      <c r="D93" s="9" t="s">
        <v>31</v>
      </c>
      <c r="E93" s="13" t="str">
        <f>IF(K93,VLOOKUP(K93,Vocabulary!$A:$J,2,),"")</f>
        <v>startDate</v>
      </c>
      <c r="F93" s="4" t="s">
        <v>1</v>
      </c>
      <c r="G93" s="19" t="str">
        <f>IF(L93&lt;&gt;"",VLOOKUP(L93,Vocabulary!$A:$J,2,),IF(M93&lt;&gt;"",M93,""))</f>
        <v>_date</v>
      </c>
      <c r="K93" s="9">
        <v>355</v>
      </c>
      <c r="M93" s="21" t="s">
        <v>114</v>
      </c>
    </row>
    <row r="94" spans="1:13" x14ac:dyDescent="0.3">
      <c r="A94" s="19" t="str">
        <f t="shared" si="4"/>
        <v>252subClassOf</v>
      </c>
      <c r="B94" s="19" t="str">
        <f t="shared" si="5"/>
        <v>subClassOf250</v>
      </c>
      <c r="C94" s="11" t="s">
        <v>727</v>
      </c>
      <c r="D94" s="9" t="s">
        <v>31</v>
      </c>
      <c r="E94" s="13" t="str">
        <f>IF(K94,VLOOKUP(K94,Vocabulary!$A:$J,2,),"")</f>
        <v>BuildingUnit</v>
      </c>
      <c r="F94" s="4" t="s">
        <v>740</v>
      </c>
      <c r="G94" s="19" t="str">
        <f>IF(L94&lt;&gt;"",VLOOKUP(L94,Vocabulary!$A:$J,2,),IF(M94&lt;&gt;"",M94,""))</f>
        <v>AddressableObject</v>
      </c>
      <c r="K94" s="9">
        <v>252</v>
      </c>
      <c r="L94" s="9">
        <v>250</v>
      </c>
    </row>
    <row r="95" spans="1:13" x14ac:dyDescent="0.3">
      <c r="A95" s="19" t="str">
        <f t="shared" si="4"/>
        <v>257subClassOf</v>
      </c>
      <c r="B95" s="19" t="str">
        <f t="shared" si="5"/>
        <v>subClassOf250</v>
      </c>
      <c r="C95" s="11" t="s">
        <v>727</v>
      </c>
      <c r="D95" s="9" t="s">
        <v>31</v>
      </c>
      <c r="E95" s="13" t="str">
        <f>IF(K95,VLOOKUP(K95,Vocabulary!$A:$J,2,),"")</f>
        <v>MooringPlace</v>
      </c>
      <c r="F95" s="4" t="s">
        <v>740</v>
      </c>
      <c r="G95" s="19" t="str">
        <f>IF(L95&lt;&gt;"",VLOOKUP(L95,Vocabulary!$A:$J,2,),IF(M95&lt;&gt;"",M95,""))</f>
        <v>AddressableObject</v>
      </c>
      <c r="K95" s="9">
        <v>257</v>
      </c>
      <c r="L95" s="9">
        <v>250</v>
      </c>
    </row>
    <row r="96" spans="1:13" x14ac:dyDescent="0.3">
      <c r="A96" s="19" t="str">
        <f t="shared" si="4"/>
        <v>260subClassOf</v>
      </c>
      <c r="B96" s="19" t="str">
        <f t="shared" si="5"/>
        <v>subClassOf250</v>
      </c>
      <c r="C96" s="11" t="s">
        <v>727</v>
      </c>
      <c r="D96" s="9" t="s">
        <v>31</v>
      </c>
      <c r="E96" s="13" t="str">
        <f>IF(K96,VLOOKUP(K96,Vocabulary!$A:$J,2,),"")</f>
        <v>Parcel</v>
      </c>
      <c r="F96" s="4" t="s">
        <v>740</v>
      </c>
      <c r="G96" s="19" t="str">
        <f>IF(L96&lt;&gt;"",VLOOKUP(L96,Vocabulary!$A:$J,2,),IF(M96&lt;&gt;"",M96,""))</f>
        <v>AddressableObject</v>
      </c>
      <c r="K96" s="9">
        <v>260</v>
      </c>
      <c r="L96" s="9">
        <v>250</v>
      </c>
    </row>
    <row r="97" spans="1:12" x14ac:dyDescent="0.3">
      <c r="A97" s="19" t="str">
        <f t="shared" si="4"/>
        <v>263subClassOf</v>
      </c>
      <c r="B97" s="19" t="str">
        <f t="shared" si="5"/>
        <v>subClassOf250</v>
      </c>
      <c r="C97" s="11" t="s">
        <v>727</v>
      </c>
      <c r="D97" s="9" t="s">
        <v>31</v>
      </c>
      <c r="E97" s="13" t="str">
        <f>IF(K97,VLOOKUP(K97,Vocabulary!$A:$J,2,),"")</f>
        <v>Stand</v>
      </c>
      <c r="F97" s="4" t="s">
        <v>740</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727</v>
      </c>
      <c r="D98" s="9" t="s">
        <v>31</v>
      </c>
      <c r="E98" s="13" t="str">
        <f>IF(K98,VLOOKUP(K98,Vocabulary!$A:$J,2,),"")</f>
        <v>addressStatus</v>
      </c>
      <c r="F98" s="4" t="s">
        <v>762</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727</v>
      </c>
      <c r="D99" s="9" t="s">
        <v>31</v>
      </c>
      <c r="E99" s="13" t="str">
        <f>IF(K99,VLOOKUP(K99,Vocabulary!$A:$J,2,),"")</f>
        <v>positionGeometryMethod</v>
      </c>
      <c r="F99" s="4" t="s">
        <v>762</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727</v>
      </c>
      <c r="D100" s="9" t="s">
        <v>31</v>
      </c>
      <c r="E100" s="13" t="str">
        <f>IF(K100,VLOOKUP(K100,Vocabulary!$A:$J,2,),"")</f>
        <v>positionSpecification</v>
      </c>
      <c r="F100" s="4" t="s">
        <v>762</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727</v>
      </c>
      <c r="D101" s="9" t="s">
        <v>31</v>
      </c>
      <c r="E101" s="13" t="str">
        <f>IF(K101,VLOOKUP(K101,Vocabulary!$A:$J,2,),"")</f>
        <v>streetNameStatus</v>
      </c>
      <c r="F101" s="4" t="s">
        <v>762</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727</v>
      </c>
      <c r="D102" s="9" t="s">
        <v>31</v>
      </c>
      <c r="E102" s="13" t="str">
        <f>IF(K102,VLOOKUP(K102,Vocabulary!$A:$J,2,),"")</f>
        <v>streetNameType</v>
      </c>
      <c r="F102" s="4" t="s">
        <v>762</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727</v>
      </c>
      <c r="D103" s="9" t="s">
        <v>31</v>
      </c>
      <c r="E103" s="13" t="str">
        <f>IF(K103,VLOOKUP(K103,Vocabulary!$A:$J,2,),"")</f>
        <v>territory</v>
      </c>
      <c r="F103" s="4" t="s">
        <v>762</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727</v>
      </c>
      <c r="D104" s="9" t="s">
        <v>31</v>
      </c>
      <c r="E104" s="13" t="str">
        <f>IF(K104,VLOOKUP(K104,Vocabulary!$A:$J,2,),"")</f>
        <v>territory</v>
      </c>
      <c r="F104" s="4" t="s">
        <v>762</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727</v>
      </c>
      <c r="D105" s="9" t="s">
        <v>31</v>
      </c>
      <c r="E105" s="13" t="str">
        <f>IF(K105,VLOOKUP(K105,Vocabulary!$A:$J,2,),"")</f>
        <v>adminUnitL1</v>
      </c>
      <c r="F105" s="4" t="s">
        <v>762</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727</v>
      </c>
      <c r="D106" s="9" t="s">
        <v>71</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727</v>
      </c>
      <c r="D107" s="9" t="s">
        <v>71</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727</v>
      </c>
      <c r="D108" s="9" t="s">
        <v>71</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727</v>
      </c>
      <c r="D109" s="9" t="s">
        <v>71</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727</v>
      </c>
      <c r="D110" s="9" t="s">
        <v>71</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727</v>
      </c>
      <c r="D111" s="9" t="s">
        <v>71</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727</v>
      </c>
      <c r="D112" s="9" t="s">
        <v>71</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727</v>
      </c>
      <c r="D113" s="9" t="s">
        <v>71</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727</v>
      </c>
      <c r="D114" s="9" t="s">
        <v>71</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727</v>
      </c>
      <c r="D115" s="9" t="s">
        <v>71</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727</v>
      </c>
      <c r="D116" s="9" t="s">
        <v>71</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727</v>
      </c>
      <c r="D117" s="9" t="s">
        <v>71</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727</v>
      </c>
      <c r="D118" s="9" t="s">
        <v>71</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727</v>
      </c>
      <c r="D119" s="9" t="s">
        <v>71</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727</v>
      </c>
      <c r="D120" s="9" t="s">
        <v>71</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727</v>
      </c>
      <c r="D121" s="9" t="s">
        <v>71</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727</v>
      </c>
      <c r="D122" s="9" t="s">
        <v>71</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727</v>
      </c>
      <c r="D123" s="9" t="s">
        <v>71</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727</v>
      </c>
      <c r="D124" s="9" t="s">
        <v>71</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727</v>
      </c>
      <c r="D125" s="9" t="s">
        <v>71</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727</v>
      </c>
      <c r="D126" s="9" t="s">
        <v>71</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727</v>
      </c>
      <c r="D127" s="9" t="s">
        <v>71</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727</v>
      </c>
      <c r="D128" s="9" t="s">
        <v>71</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727</v>
      </c>
      <c r="D129" s="9" t="s">
        <v>71</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727</v>
      </c>
      <c r="D130" s="9" t="s">
        <v>71</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727</v>
      </c>
      <c r="D131" s="9" t="s">
        <v>71</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727</v>
      </c>
      <c r="D132" s="9" t="s">
        <v>71</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727</v>
      </c>
      <c r="D133" s="9" t="s">
        <v>71</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727</v>
      </c>
      <c r="D134" s="9" t="s">
        <v>71</v>
      </c>
      <c r="E134" s="13" t="str">
        <f>IF(K134,VLOOKUP(K134,Vocabulary!$A:$J,2,),"")</f>
        <v>Nace2008</v>
      </c>
      <c r="F134" s="4" t="s">
        <v>763</v>
      </c>
      <c r="G134" s="19" t="str">
        <f>IF(L134&lt;&gt;"",VLOOKUP(L134,Vocabulary!$A:$J,2,),IF(M134&lt;&gt;"",M134,""))</f>
        <v>0111001</v>
      </c>
      <c r="H134" s="4" t="s">
        <v>273</v>
      </c>
      <c r="I134" s="4" t="s">
        <v>272</v>
      </c>
      <c r="J134" s="4" t="s">
        <v>764</v>
      </c>
      <c r="K134" s="9">
        <v>364</v>
      </c>
      <c r="M134" s="21" t="s">
        <v>271</v>
      </c>
    </row>
    <row r="135" spans="1:13" x14ac:dyDescent="0.3">
      <c r="A135" s="19" t="str">
        <f t="shared" si="6"/>
        <v>380hasConcept</v>
      </c>
      <c r="B135" s="19" t="str">
        <f t="shared" si="7"/>
        <v>hasConcept</v>
      </c>
      <c r="C135" s="11" t="s">
        <v>727</v>
      </c>
      <c r="D135" s="9" t="s">
        <v>71</v>
      </c>
      <c r="E135" s="13" t="str">
        <f>IF(K135,VLOOKUP(K135,Vocabulary!$A:$J,2,),"")</f>
        <v>EndReason</v>
      </c>
      <c r="F135" s="4" t="s">
        <v>763</v>
      </c>
      <c r="G135" s="19" t="str">
        <f>IF(L135&lt;&gt;"",VLOOKUP(L135,Vocabulary!$A:$J,2,),IF(M135&lt;&gt;"",M135,""))</f>
        <v>053</v>
      </c>
      <c r="H135" s="4" t="s">
        <v>286</v>
      </c>
      <c r="I135" s="4" t="s">
        <v>285</v>
      </c>
      <c r="J135" s="4" t="s">
        <v>764</v>
      </c>
      <c r="K135" s="9">
        <v>380</v>
      </c>
      <c r="M135" s="21" t="s">
        <v>284</v>
      </c>
    </row>
    <row r="136" spans="1:13" x14ac:dyDescent="0.3">
      <c r="A136" s="19" t="str">
        <f t="shared" si="6"/>
        <v>367hasConcept</v>
      </c>
      <c r="B136" s="19" t="str">
        <f t="shared" si="7"/>
        <v>hasConcept</v>
      </c>
      <c r="C136" s="11" t="s">
        <v>727</v>
      </c>
      <c r="D136" s="9" t="s">
        <v>71</v>
      </c>
      <c r="E136" s="13" t="str">
        <f>IF(K136,VLOOKUP(K136,Vocabulary!$A:$J,2,),"")</f>
        <v>Function</v>
      </c>
      <c r="F136" s="4" t="s">
        <v>763</v>
      </c>
      <c r="G136" s="19" t="str">
        <f>IF(L136&lt;&gt;"",VLOOKUP(L136,Vocabulary!$A:$J,2,),IF(M136&lt;&gt;"",M136,""))</f>
        <v>10007</v>
      </c>
      <c r="H136" s="4" t="s">
        <v>289</v>
      </c>
      <c r="I136" s="4" t="s">
        <v>288</v>
      </c>
      <c r="J136" s="4" t="s">
        <v>764</v>
      </c>
      <c r="K136" s="9">
        <v>367</v>
      </c>
      <c r="M136" s="21" t="s">
        <v>287</v>
      </c>
    </row>
    <row r="137" spans="1:13" x14ac:dyDescent="0.3">
      <c r="A137" s="19" t="str">
        <f t="shared" si="6"/>
        <v>376hasConcept</v>
      </c>
      <c r="B137" s="19" t="str">
        <f t="shared" si="7"/>
        <v>hasConcept</v>
      </c>
      <c r="C137" s="11" t="s">
        <v>727</v>
      </c>
      <c r="D137" s="9" t="s">
        <v>71</v>
      </c>
      <c r="E137" s="13" t="str">
        <f>IF(K137,VLOOKUP(K137,Vocabulary!$A:$J,2,),"")</f>
        <v>OrganizationType</v>
      </c>
      <c r="F137" s="4" t="s">
        <v>763</v>
      </c>
      <c r="G137" s="19">
        <f>IF(L137&lt;&gt;"",VLOOKUP(L137,Vocabulary!$A:$J,2,),IF(M137&lt;&gt;"",M137,""))</f>
        <v>1</v>
      </c>
      <c r="H137" s="4" t="s">
        <v>278</v>
      </c>
      <c r="I137" s="4" t="s">
        <v>277</v>
      </c>
      <c r="K137" s="9">
        <v>376</v>
      </c>
      <c r="M137" s="21">
        <v>1</v>
      </c>
    </row>
    <row r="138" spans="1:13" x14ac:dyDescent="0.3">
      <c r="A138" s="19" t="str">
        <f t="shared" si="6"/>
        <v>376hasConcept</v>
      </c>
      <c r="B138" s="19" t="str">
        <f t="shared" si="7"/>
        <v>hasConcept</v>
      </c>
      <c r="C138" s="11" t="s">
        <v>727</v>
      </c>
      <c r="D138" s="9" t="s">
        <v>71</v>
      </c>
      <c r="E138" s="13" t="str">
        <f>IF(K138,VLOOKUP(K138,Vocabulary!$A:$J,2,),"")</f>
        <v>OrganizationType</v>
      </c>
      <c r="F138" s="4" t="s">
        <v>763</v>
      </c>
      <c r="G138" s="19">
        <f>IF(L138&lt;&gt;"",VLOOKUP(L138,Vocabulary!$A:$J,2,),IF(M138&lt;&gt;"",M138,""))</f>
        <v>2</v>
      </c>
      <c r="H138" s="4" t="s">
        <v>280</v>
      </c>
      <c r="I138" s="4" t="s">
        <v>279</v>
      </c>
      <c r="K138" s="9">
        <v>376</v>
      </c>
      <c r="M138" s="21">
        <v>2</v>
      </c>
    </row>
    <row r="139" spans="1:13" x14ac:dyDescent="0.3">
      <c r="A139" s="19" t="str">
        <f t="shared" si="6"/>
        <v>373hasConcept</v>
      </c>
      <c r="B139" s="19" t="str">
        <f t="shared" si="7"/>
        <v>hasConcept</v>
      </c>
      <c r="C139" s="11" t="s">
        <v>727</v>
      </c>
      <c r="D139" s="9" t="s">
        <v>71</v>
      </c>
      <c r="E139" s="13" t="str">
        <f>IF(K139,VLOOKUP(K139,Vocabulary!$A:$J,2,),"")</f>
        <v>LegalStatus</v>
      </c>
      <c r="F139" s="4" t="s">
        <v>763</v>
      </c>
      <c r="G139" s="19" t="str">
        <f>IF(L139&lt;&gt;"",VLOOKUP(L139,Vocabulary!$A:$J,2,),IF(M139&lt;&gt;"",M139,""))</f>
        <v>000</v>
      </c>
      <c r="H139" s="4" t="s">
        <v>283</v>
      </c>
      <c r="I139" s="4" t="s">
        <v>282</v>
      </c>
      <c r="J139" s="4" t="s">
        <v>764</v>
      </c>
      <c r="K139" s="9">
        <v>373</v>
      </c>
      <c r="M139" s="21" t="s">
        <v>281</v>
      </c>
    </row>
    <row r="140" spans="1:13" x14ac:dyDescent="0.3">
      <c r="A140" s="19" t="str">
        <f t="shared" si="6"/>
        <v>372hasConcept</v>
      </c>
      <c r="B140" s="19" t="str">
        <f t="shared" si="7"/>
        <v>hasConcept</v>
      </c>
      <c r="C140" s="11" t="s">
        <v>727</v>
      </c>
      <c r="D140" s="9" t="s">
        <v>71</v>
      </c>
      <c r="E140" s="13" t="str">
        <f>IF(K140,VLOOKUP(K140,Vocabulary!$A:$J,2,),"")</f>
        <v>LegalForm</v>
      </c>
      <c r="F140" s="4" t="s">
        <v>763</v>
      </c>
      <c r="G140" s="19" t="str">
        <f>IF(L140&lt;&gt;"",VLOOKUP(L140,Vocabulary!$A:$J,2,),IF(M140&lt;&gt;"",M140,""))</f>
        <v>014</v>
      </c>
      <c r="H140" s="4" t="s">
        <v>276</v>
      </c>
      <c r="I140" s="4" t="s">
        <v>275</v>
      </c>
      <c r="J140" s="4" t="s">
        <v>764</v>
      </c>
      <c r="K140" s="9">
        <v>372</v>
      </c>
      <c r="M140" s="21" t="s">
        <v>274</v>
      </c>
    </row>
    <row r="141" spans="1:13" x14ac:dyDescent="0.3">
      <c r="A141" s="19" t="str">
        <f t="shared" si="6"/>
        <v>377hasConcept</v>
      </c>
      <c r="B141" s="19" t="str">
        <f t="shared" si="7"/>
        <v>hasConcept</v>
      </c>
      <c r="C141" s="11" t="s">
        <v>727</v>
      </c>
      <c r="D141" s="9" t="s">
        <v>71</v>
      </c>
      <c r="E141" s="13" t="str">
        <f>IF(K141,VLOOKUP(K141,Vocabulary!$A:$J,2,),"")</f>
        <v>Authorization</v>
      </c>
      <c r="F141" s="4" t="s">
        <v>763</v>
      </c>
      <c r="G141" s="19">
        <f>IF(L141&lt;&gt;"",VLOOKUP(L141,Vocabulary!$A:$J,2,),IF(M141&lt;&gt;"",M141,""))</f>
        <v>61000</v>
      </c>
      <c r="H141" s="4" t="s">
        <v>291</v>
      </c>
      <c r="I141" s="4" t="s">
        <v>290</v>
      </c>
      <c r="J141" s="4" t="s">
        <v>764</v>
      </c>
      <c r="K141" s="9">
        <v>377</v>
      </c>
      <c r="M141" s="21">
        <v>61000</v>
      </c>
    </row>
    <row r="142" spans="1:13" x14ac:dyDescent="0.3">
      <c r="A142" s="19" t="str">
        <f t="shared" si="6"/>
        <v>231pattern</v>
      </c>
      <c r="B142" s="19" t="str">
        <f t="shared" si="7"/>
        <v>pattern</v>
      </c>
      <c r="C142" s="11" t="s">
        <v>727</v>
      </c>
      <c r="D142" s="9" t="s">
        <v>71</v>
      </c>
      <c r="E142" s="13" t="str">
        <f>IF(K142,VLOOKUP(K142,Vocabulary!$A:$J,2,),"")</f>
        <v>enterpriseNumber</v>
      </c>
      <c r="F142" s="4" t="s">
        <v>109</v>
      </c>
      <c r="G142" s="19" t="str">
        <f>IF(L142&lt;&gt;"",VLOOKUP(L142,Vocabulary!$A:$J,2,),IF(M142&lt;&gt;"",M142,""))</f>
        <v>{0,1}\d{9}</v>
      </c>
      <c r="K142" s="9">
        <v>231</v>
      </c>
      <c r="M142" s="21" t="s">
        <v>247</v>
      </c>
    </row>
    <row r="143" spans="1:13" x14ac:dyDescent="0.3">
      <c r="A143" s="19" t="str">
        <f t="shared" si="6"/>
        <v>232pattern</v>
      </c>
      <c r="B143" s="19" t="str">
        <f t="shared" si="7"/>
        <v>pattern</v>
      </c>
      <c r="C143" s="11" t="s">
        <v>727</v>
      </c>
      <c r="D143" s="9" t="s">
        <v>71</v>
      </c>
      <c r="E143" s="13" t="str">
        <f>IF(K143,VLOOKUP(K143,Vocabulary!$A:$J,2,),"")</f>
        <v>establishmentUnitNumber</v>
      </c>
      <c r="F143" s="4" t="s">
        <v>109</v>
      </c>
      <c r="G143" s="19" t="str">
        <f>IF(L143&lt;&gt;"",VLOOKUP(L143,Vocabulary!$A:$J,2,),IF(M143&lt;&gt;"",M143,""))</f>
        <v>[2-8]\d{9}</v>
      </c>
      <c r="K143" s="9">
        <v>232</v>
      </c>
      <c r="M143" s="21" t="s">
        <v>295</v>
      </c>
    </row>
    <row r="144" spans="1:13" x14ac:dyDescent="0.3">
      <c r="A144" s="19" t="str">
        <f t="shared" si="6"/>
        <v>223range</v>
      </c>
      <c r="B144" s="19" t="str">
        <f t="shared" si="7"/>
        <v>range</v>
      </c>
      <c r="C144" s="11" t="s">
        <v>727</v>
      </c>
      <c r="D144" s="9" t="s">
        <v>71</v>
      </c>
      <c r="E144" s="13" t="str">
        <f>IF(K144,VLOOKUP(K144,Vocabulary!$A:$J,2,),"")</f>
        <v>abbreviatedName</v>
      </c>
      <c r="F144" s="4" t="s">
        <v>1</v>
      </c>
      <c r="G144" s="19" t="str">
        <f>IF(L144&lt;&gt;"",VLOOKUP(L144,Vocabulary!$A:$J,2,),IF(M144&lt;&gt;"",M144,""))</f>
        <v>_langstring</v>
      </c>
      <c r="K144" s="9">
        <v>223</v>
      </c>
      <c r="M144" s="21" t="s">
        <v>112</v>
      </c>
    </row>
    <row r="145" spans="1:13" x14ac:dyDescent="0.3">
      <c r="A145" s="19" t="str">
        <f t="shared" si="6"/>
        <v>225range</v>
      </c>
      <c r="B145" s="19" t="str">
        <f t="shared" si="7"/>
        <v>range249</v>
      </c>
      <c r="C145" s="11" t="s">
        <v>727</v>
      </c>
      <c r="D145" s="9" t="s">
        <v>71</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727</v>
      </c>
      <c r="D146" s="9" t="s">
        <v>71</v>
      </c>
      <c r="E146" s="13" t="str">
        <f>IF(K146,VLOOKUP(K146,Vocabulary!$A:$J,2,),"")</f>
        <v>commercialName</v>
      </c>
      <c r="F146" s="4" t="s">
        <v>1</v>
      </c>
      <c r="G146" s="19" t="str">
        <f>IF(L146&lt;&gt;"",VLOOKUP(L146,Vocabulary!$A:$J,2,),IF(M146&lt;&gt;"",M146,""))</f>
        <v>_langstring</v>
      </c>
      <c r="K146" s="9">
        <v>226</v>
      </c>
      <c r="M146" s="21" t="s">
        <v>112</v>
      </c>
    </row>
    <row r="147" spans="1:13" x14ac:dyDescent="0.3">
      <c r="A147" s="19" t="str">
        <f t="shared" si="6"/>
        <v>227range</v>
      </c>
      <c r="B147" s="19" t="str">
        <f t="shared" si="7"/>
        <v>range</v>
      </c>
      <c r="C147" s="11" t="s">
        <v>727</v>
      </c>
      <c r="D147" s="9" t="s">
        <v>71</v>
      </c>
      <c r="E147" s="13" t="str">
        <f>IF(K147,VLOOKUP(K147,Vocabulary!$A:$J,2,),"")</f>
        <v>economicActivity</v>
      </c>
      <c r="F147" s="4" t="s">
        <v>1</v>
      </c>
      <c r="G147" s="19" t="str">
        <f>IF(L147&lt;&gt;"",VLOOKUP(L147,Vocabulary!$A:$J,2,),IF(M147&lt;&gt;"",M147,""))</f>
        <v>_Concept</v>
      </c>
      <c r="K147" s="9">
        <v>227</v>
      </c>
      <c r="M147" s="21" t="s">
        <v>101</v>
      </c>
    </row>
    <row r="148" spans="1:13" x14ac:dyDescent="0.3">
      <c r="A148" s="19" t="str">
        <f t="shared" si="6"/>
        <v>230range</v>
      </c>
      <c r="B148" s="19" t="str">
        <f t="shared" si="7"/>
        <v>range</v>
      </c>
      <c r="C148" s="11" t="s">
        <v>727</v>
      </c>
      <c r="D148" s="9" t="s">
        <v>71</v>
      </c>
      <c r="E148" s="13" t="str">
        <f>IF(K148,VLOOKUP(K148,Vocabulary!$A:$J,2,),"")</f>
        <v>endReason</v>
      </c>
      <c r="F148" s="4" t="s">
        <v>1</v>
      </c>
      <c r="G148" s="19" t="str">
        <f>IF(L148&lt;&gt;"",VLOOKUP(L148,Vocabulary!$A:$J,2,),IF(M148&lt;&gt;"",M148,""))</f>
        <v>_Concept</v>
      </c>
      <c r="K148" s="9">
        <v>230</v>
      </c>
      <c r="M148" s="21" t="s">
        <v>101</v>
      </c>
    </row>
    <row r="149" spans="1:13" x14ac:dyDescent="0.3">
      <c r="A149" s="19" t="str">
        <f t="shared" si="6"/>
        <v>235range</v>
      </c>
      <c r="B149" s="19" t="str">
        <f t="shared" si="7"/>
        <v>range323</v>
      </c>
      <c r="C149" s="11" t="s">
        <v>727</v>
      </c>
      <c r="D149" s="9" t="s">
        <v>71</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727</v>
      </c>
      <c r="D150" s="9" t="s">
        <v>71</v>
      </c>
      <c r="E150" s="13" t="str">
        <f>IF(K150,VLOOKUP(K150,Vocabulary!$A:$J,2,),"")</f>
        <v>organizationType</v>
      </c>
      <c r="F150" s="4" t="s">
        <v>1</v>
      </c>
      <c r="G150" s="19" t="str">
        <f>IF(L150&lt;&gt;"",VLOOKUP(L150,Vocabulary!$A:$J,2,),IF(M150&lt;&gt;"",M150,""))</f>
        <v>_Concept</v>
      </c>
      <c r="K150" s="9">
        <v>242</v>
      </c>
      <c r="M150" s="21" t="s">
        <v>101</v>
      </c>
    </row>
    <row r="151" spans="1:13" x14ac:dyDescent="0.3">
      <c r="A151" s="19" t="str">
        <f t="shared" si="6"/>
        <v>239range</v>
      </c>
      <c r="B151" s="19" t="str">
        <f t="shared" si="7"/>
        <v>range</v>
      </c>
      <c r="C151" s="11" t="s">
        <v>727</v>
      </c>
      <c r="D151" s="9" t="s">
        <v>71</v>
      </c>
      <c r="E151" s="13" t="str">
        <f>IF(K151,VLOOKUP(K151,Vocabulary!$A:$J,2,),"")</f>
        <v>legalStatus</v>
      </c>
      <c r="F151" s="4" t="s">
        <v>1</v>
      </c>
      <c r="G151" s="19" t="str">
        <f>IF(L151&lt;&gt;"",VLOOKUP(L151,Vocabulary!$A:$J,2,),IF(M151&lt;&gt;"",M151,""))</f>
        <v>_Concept</v>
      </c>
      <c r="K151" s="9">
        <v>239</v>
      </c>
      <c r="M151" s="21" t="s">
        <v>101</v>
      </c>
    </row>
    <row r="152" spans="1:13" x14ac:dyDescent="0.3">
      <c r="A152" s="19" t="str">
        <f t="shared" si="6"/>
        <v>231range</v>
      </c>
      <c r="B152" s="19" t="str">
        <f t="shared" si="7"/>
        <v>range</v>
      </c>
      <c r="C152" s="11" t="s">
        <v>727</v>
      </c>
      <c r="D152" s="9" t="s">
        <v>71</v>
      </c>
      <c r="E152" s="13" t="str">
        <f>IF(K152,VLOOKUP(K152,Vocabulary!$A:$J,2,),"")</f>
        <v>enterpriseNumber</v>
      </c>
      <c r="F152" s="4" t="s">
        <v>1</v>
      </c>
      <c r="G152" s="19" t="str">
        <f>IF(L152&lt;&gt;"",VLOOKUP(L152,Vocabulary!$A:$J,2,),IF(M152&lt;&gt;"",M152,""))</f>
        <v>_string</v>
      </c>
      <c r="K152" s="9">
        <v>231</v>
      </c>
      <c r="M152" s="21" t="s">
        <v>111</v>
      </c>
    </row>
    <row r="153" spans="1:13" x14ac:dyDescent="0.3">
      <c r="A153" s="19" t="str">
        <f t="shared" si="6"/>
        <v>243range</v>
      </c>
      <c r="B153" s="19" t="str">
        <f t="shared" si="7"/>
        <v>range</v>
      </c>
      <c r="C153" s="11" t="s">
        <v>727</v>
      </c>
      <c r="D153" s="9" t="s">
        <v>71</v>
      </c>
      <c r="E153" s="13" t="str">
        <f>IF(K153,VLOOKUP(K153,Vocabulary!$A:$J,2,),"")</f>
        <v>authorization</v>
      </c>
      <c r="F153" s="4" t="s">
        <v>1</v>
      </c>
      <c r="G153" s="19" t="str">
        <f>IF(L153&lt;&gt;"",VLOOKUP(L153,Vocabulary!$A:$J,2,),IF(M153&lt;&gt;"",M153,""))</f>
        <v>_Concept</v>
      </c>
      <c r="K153" s="9">
        <v>243</v>
      </c>
      <c r="M153" s="21" t="s">
        <v>101</v>
      </c>
    </row>
    <row r="154" spans="1:13" x14ac:dyDescent="0.3">
      <c r="A154" s="19" t="str">
        <f t="shared" si="6"/>
        <v>244range</v>
      </c>
      <c r="B154" s="19" t="str">
        <f t="shared" si="7"/>
        <v>range323</v>
      </c>
      <c r="C154" s="11" t="s">
        <v>727</v>
      </c>
      <c r="D154" s="9" t="s">
        <v>71</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727</v>
      </c>
      <c r="D155" s="9" t="s">
        <v>71</v>
      </c>
      <c r="E155" s="13" t="str">
        <f>IF(K155,VLOOKUP(K155,Vocabulary!$A:$J,2,),"")</f>
        <v>establishmentUnitNumber</v>
      </c>
      <c r="F155" s="4" t="s">
        <v>1</v>
      </c>
      <c r="G155" s="19" t="str">
        <f>IF(L155&lt;&gt;"",VLOOKUP(L155,Vocabulary!$A:$J,2,),IF(M155&lt;&gt;"",M155,""))</f>
        <v>_string</v>
      </c>
      <c r="K155" s="9">
        <v>232</v>
      </c>
      <c r="M155" s="21" t="s">
        <v>111</v>
      </c>
    </row>
    <row r="156" spans="1:13" x14ac:dyDescent="0.3">
      <c r="A156" s="19" t="str">
        <f t="shared" si="6"/>
        <v>248range</v>
      </c>
      <c r="B156" s="19" t="str">
        <f t="shared" si="7"/>
        <v>range</v>
      </c>
      <c r="C156" s="11" t="s">
        <v>727</v>
      </c>
      <c r="D156" s="9" t="s">
        <v>71</v>
      </c>
      <c r="E156" s="13" t="str">
        <f>IF(K156,VLOOKUP(K156,Vocabulary!$A:$J,2,),"")</f>
        <v>website</v>
      </c>
      <c r="F156" s="4" t="s">
        <v>1</v>
      </c>
      <c r="G156" s="19" t="str">
        <f>IF(L156&lt;&gt;"",VLOOKUP(L156,Vocabulary!$A:$J,2,),IF(M156&lt;&gt;"",M156,""))</f>
        <v>_string</v>
      </c>
      <c r="K156" s="9">
        <v>248</v>
      </c>
      <c r="M156" s="21" t="s">
        <v>111</v>
      </c>
    </row>
    <row r="157" spans="1:13" x14ac:dyDescent="0.3">
      <c r="A157" s="19" t="str">
        <f t="shared" si="6"/>
        <v>224range</v>
      </c>
      <c r="B157" s="19" t="str">
        <f t="shared" si="7"/>
        <v>range249</v>
      </c>
      <c r="C157" s="11" t="s">
        <v>727</v>
      </c>
      <c r="D157" s="9" t="s">
        <v>71</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727</v>
      </c>
      <c r="D158" s="9" t="s">
        <v>71</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727</v>
      </c>
      <c r="D159" s="9" t="s">
        <v>71</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727</v>
      </c>
      <c r="D160" s="9" t="s">
        <v>71</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727</v>
      </c>
      <c r="D161" s="9" t="s">
        <v>71</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727</v>
      </c>
      <c r="D162" s="9" t="s">
        <v>71</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727</v>
      </c>
      <c r="D163" s="9" t="s">
        <v>71</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727</v>
      </c>
      <c r="D164" s="9" t="s">
        <v>71</v>
      </c>
      <c r="E164" s="13" t="str">
        <f>IF(K164,VLOOKUP(K164,Vocabulary!$A:$J,2,),"")</f>
        <v>legalName</v>
      </c>
      <c r="F164" s="4" t="s">
        <v>1</v>
      </c>
      <c r="G164" s="19" t="str">
        <f>IF(L164&lt;&gt;"",VLOOKUP(L164,Vocabulary!$A:$J,2,),IF(M164&lt;&gt;"",M164,""))</f>
        <v>_langstring</v>
      </c>
      <c r="K164" s="9">
        <v>238</v>
      </c>
      <c r="M164" s="21" t="s">
        <v>112</v>
      </c>
    </row>
    <row r="165" spans="1:13" x14ac:dyDescent="0.3">
      <c r="A165" s="19" t="str">
        <f t="shared" si="6"/>
        <v>237range</v>
      </c>
      <c r="B165" s="19" t="str">
        <f t="shared" si="7"/>
        <v>range</v>
      </c>
      <c r="C165" s="11" t="s">
        <v>727</v>
      </c>
      <c r="D165" s="9" t="s">
        <v>71</v>
      </c>
      <c r="E165" s="13" t="str">
        <f>IF(K165,VLOOKUP(K165,Vocabulary!$A:$J,2,),"")</f>
        <v>legalForm</v>
      </c>
      <c r="F165" s="4" t="s">
        <v>1</v>
      </c>
      <c r="G165" s="19" t="str">
        <f>IF(L165&lt;&gt;"",VLOOKUP(L165,Vocabulary!$A:$J,2,),IF(M165&lt;&gt;"",M165,""))</f>
        <v>_Concept</v>
      </c>
      <c r="K165" s="9">
        <v>237</v>
      </c>
      <c r="M165" s="21" t="s">
        <v>101</v>
      </c>
    </row>
    <row r="166" spans="1:13" x14ac:dyDescent="0.3">
      <c r="A166" s="19" t="str">
        <f t="shared" si="6"/>
        <v>228range</v>
      </c>
      <c r="B166" s="19" t="str">
        <f t="shared" si="7"/>
        <v>range</v>
      </c>
      <c r="C166" s="11" t="s">
        <v>727</v>
      </c>
      <c r="D166" s="9" t="s">
        <v>71</v>
      </c>
      <c r="E166" s="13" t="str">
        <f>IF(K166,VLOOKUP(K166,Vocabulary!$A:$J,2,),"")</f>
        <v>email</v>
      </c>
      <c r="F166" s="4" t="s">
        <v>1</v>
      </c>
      <c r="G166" s="19" t="str">
        <f>IF(L166&lt;&gt;"",VLOOKUP(L166,Vocabulary!$A:$J,2,),IF(M166&lt;&gt;"",M166,""))</f>
        <v>_string</v>
      </c>
      <c r="K166" s="9">
        <v>228</v>
      </c>
      <c r="M166" s="21" t="s">
        <v>111</v>
      </c>
    </row>
    <row r="167" spans="1:13" x14ac:dyDescent="0.3">
      <c r="A167" s="19" t="str">
        <f t="shared" si="6"/>
        <v>233range</v>
      </c>
      <c r="B167" s="19" t="str">
        <f t="shared" si="7"/>
        <v>range</v>
      </c>
      <c r="C167" s="11" t="s">
        <v>727</v>
      </c>
      <c r="D167" s="9" t="s">
        <v>71</v>
      </c>
      <c r="E167" s="13" t="str">
        <f>IF(K167,VLOOKUP(K167,Vocabulary!$A:$J,2,),"")</f>
        <v>faxNumber</v>
      </c>
      <c r="F167" s="4" t="s">
        <v>1</v>
      </c>
      <c r="G167" s="19" t="str">
        <f>IF(L167&lt;&gt;"",VLOOKUP(L167,Vocabulary!$A:$J,2,),IF(M167&lt;&gt;"",M167,""))</f>
        <v>_string</v>
      </c>
      <c r="K167" s="9">
        <v>233</v>
      </c>
      <c r="M167" s="21" t="s">
        <v>111</v>
      </c>
    </row>
    <row r="168" spans="1:13" x14ac:dyDescent="0.3">
      <c r="A168" s="19" t="str">
        <f t="shared" si="6"/>
        <v>245range</v>
      </c>
      <c r="B168" s="19" t="str">
        <f t="shared" si="7"/>
        <v>range</v>
      </c>
      <c r="C168" s="11" t="s">
        <v>727</v>
      </c>
      <c r="D168" s="9" t="s">
        <v>71</v>
      </c>
      <c r="E168" s="13" t="str">
        <f>IF(K168,VLOOKUP(K168,Vocabulary!$A:$J,2,),"")</f>
        <v>telephone</v>
      </c>
      <c r="F168" s="4" t="s">
        <v>1</v>
      </c>
      <c r="G168" s="19" t="str">
        <f>IF(L168&lt;&gt;"",VLOOKUP(L168,Vocabulary!$A:$J,2,),IF(M168&lt;&gt;"",M168,""))</f>
        <v>_string</v>
      </c>
      <c r="K168" s="9">
        <v>245</v>
      </c>
      <c r="M168" s="21" t="s">
        <v>111</v>
      </c>
    </row>
    <row r="169" spans="1:13" x14ac:dyDescent="0.3">
      <c r="A169" s="19" t="str">
        <f t="shared" si="6"/>
        <v>222subClassOf</v>
      </c>
      <c r="B169" s="19" t="str">
        <f t="shared" si="7"/>
        <v>subClassOf221</v>
      </c>
      <c r="C169" s="11" t="s">
        <v>727</v>
      </c>
      <c r="D169" s="9" t="s">
        <v>71</v>
      </c>
      <c r="E169" s="13" t="str">
        <f>IF(K169,VLOOKUP(K169,Vocabulary!$A:$J,2,),"")</f>
        <v>PublicOrganization</v>
      </c>
      <c r="F169" s="4" t="s">
        <v>740</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727</v>
      </c>
      <c r="D170" s="9" t="s">
        <v>71</v>
      </c>
      <c r="E170" s="13" t="str">
        <f>IF(K170,VLOOKUP(K170,Vocabulary!$A:$J,2,),"")</f>
        <v>FormalOrganization</v>
      </c>
      <c r="F170" s="4" t="s">
        <v>740</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727</v>
      </c>
      <c r="D171" s="9" t="s">
        <v>71</v>
      </c>
      <c r="E171" s="13" t="str">
        <f>IF(K171,VLOOKUP(K171,Vocabulary!$A:$J,2,),"")</f>
        <v>Organization</v>
      </c>
      <c r="F171" s="4" t="s">
        <v>740</v>
      </c>
      <c r="G171" s="19" t="str">
        <f>IF(L171&lt;&gt;"",VLOOKUP(L171,Vocabulary!$A:$J,2,),IF(M171&lt;&gt;"",M171,""))</f>
        <v>Agent</v>
      </c>
      <c r="K171" s="9">
        <v>221</v>
      </c>
      <c r="L171" s="9">
        <v>670</v>
      </c>
    </row>
    <row r="172" spans="1:13" x14ac:dyDescent="0.3">
      <c r="A172" s="19" t="str">
        <f t="shared" si="6"/>
        <v>659subClassOf</v>
      </c>
      <c r="B172" s="19" t="str">
        <f t="shared" si="7"/>
        <v>subClassOf658</v>
      </c>
      <c r="C172" s="11" t="s">
        <v>727</v>
      </c>
      <c r="D172" s="9" t="s">
        <v>71</v>
      </c>
      <c r="E172" s="13" t="str">
        <f>IF(K172,VLOOKUP(K172,Vocabulary!$A:$J,2,),"")</f>
        <v>RegisteredOrganization</v>
      </c>
      <c r="F172" s="4" t="s">
        <v>740</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727</v>
      </c>
      <c r="D173" s="9" t="s">
        <v>71</v>
      </c>
      <c r="E173" s="13" t="str">
        <f>IF(K173,VLOOKUP(K173,Vocabulary!$A:$J,2,),"")</f>
        <v>economicActivity</v>
      </c>
      <c r="F173" s="4" t="s">
        <v>762</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727</v>
      </c>
      <c r="D174" s="9" t="s">
        <v>71</v>
      </c>
      <c r="E174" s="13" t="str">
        <f>IF(K174,VLOOKUP(K174,Vocabulary!$A:$J,2,),"")</f>
        <v>endReason</v>
      </c>
      <c r="F174" s="4" t="s">
        <v>762</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727</v>
      </c>
      <c r="D175" s="9" t="s">
        <v>71</v>
      </c>
      <c r="E175" s="13" t="str">
        <f>IF(K175,VLOOKUP(K175,Vocabulary!$A:$J,2,),"")</f>
        <v>organizationType</v>
      </c>
      <c r="F175" s="4" t="s">
        <v>762</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727</v>
      </c>
      <c r="D176" s="9" t="s">
        <v>71</v>
      </c>
      <c r="E176" s="13" t="str">
        <f>IF(K176,VLOOKUP(K176,Vocabulary!$A:$J,2,),"")</f>
        <v>legalStatus</v>
      </c>
      <c r="F176" s="4" t="s">
        <v>762</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727</v>
      </c>
      <c r="D177" s="9" t="s">
        <v>71</v>
      </c>
      <c r="E177" s="13" t="str">
        <f>IF(K177,VLOOKUP(K177,Vocabulary!$A:$J,2,),"")</f>
        <v>authorization</v>
      </c>
      <c r="F177" s="4" t="s">
        <v>762</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727</v>
      </c>
      <c r="D178" s="9" t="s">
        <v>71</v>
      </c>
      <c r="E178" s="13" t="str">
        <f>IF(K178,VLOOKUP(K178,Vocabulary!$A:$J,2,),"")</f>
        <v>legalForm</v>
      </c>
      <c r="F178" s="4" t="s">
        <v>762</v>
      </c>
      <c r="G178" s="19" t="str">
        <f>IF(L178&lt;&gt;"",VLOOKUP(L178,Vocabulary!$A:$J,2,),IF(M178&lt;&gt;"",M178,""))</f>
        <v>LegalForm</v>
      </c>
      <c r="K178" s="9">
        <v>237</v>
      </c>
      <c r="L178" s="9">
        <v>372</v>
      </c>
    </row>
    <row r="179" spans="1:12" x14ac:dyDescent="0.3">
      <c r="A179" s="19" t="str">
        <f t="shared" si="6"/>
        <v>329domain</v>
      </c>
      <c r="B179" s="19" t="str">
        <f t="shared" si="7"/>
        <v>domain323</v>
      </c>
      <c r="C179" s="11" t="s">
        <v>727</v>
      </c>
      <c r="D179" s="9" t="s">
        <v>4</v>
      </c>
      <c r="E179" s="13" t="str">
        <f>IF(K179,VLOOKUP(K179,Vocabulary!$A:$J,2,),"")</f>
        <v>civilStatus</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727</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727</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727</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727</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727</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727</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727</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727</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727</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727</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727</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727</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727</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727</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727</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727</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727</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727</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727</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727</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727</v>
      </c>
      <c r="D200" s="9" t="s">
        <v>4</v>
      </c>
      <c r="E200" s="13" t="str">
        <f>IF(K200,VLOOKUP(K200,Vocabulary!$A:$J,2,),"")</f>
        <v>nrn</v>
      </c>
      <c r="F200" s="4" t="s">
        <v>109</v>
      </c>
      <c r="G200" s="19" t="str">
        <f>IF(L200&lt;&gt;"",VLOOKUP(L200,Vocabulary!$A:$J,2,),IF(M200&lt;&gt;"",M200,""))</f>
        <v>\d{11}</v>
      </c>
      <c r="K200" s="9">
        <v>344</v>
      </c>
      <c r="M200" s="21" t="s">
        <v>239</v>
      </c>
    </row>
    <row r="201" spans="1:13" x14ac:dyDescent="0.3">
      <c r="A201" s="19" t="str">
        <f t="shared" si="8"/>
        <v>349pattern</v>
      </c>
      <c r="B201" s="19" t="str">
        <f t="shared" si="9"/>
        <v>pattern</v>
      </c>
      <c r="C201" s="11" t="s">
        <v>727</v>
      </c>
      <c r="D201" s="9" t="s">
        <v>4</v>
      </c>
      <c r="E201" s="13" t="str">
        <f>IF(K201,VLOOKUP(K201,Vocabulary!$A:$J,2,),"")</f>
        <v>ssin</v>
      </c>
      <c r="F201" s="4" t="s">
        <v>109</v>
      </c>
      <c r="G201" s="19" t="str">
        <f>IF(L201&lt;&gt;"",VLOOKUP(L201,Vocabulary!$A:$J,2,),IF(M201&lt;&gt;"",M201,""))</f>
        <v>\d{11}</v>
      </c>
      <c r="K201" s="9">
        <v>349</v>
      </c>
      <c r="M201" s="21" t="s">
        <v>239</v>
      </c>
    </row>
    <row r="202" spans="1:13" x14ac:dyDescent="0.3">
      <c r="A202" s="19" t="str">
        <f t="shared" si="8"/>
        <v>299range</v>
      </c>
      <c r="B202" s="19" t="str">
        <f t="shared" si="9"/>
        <v>range359</v>
      </c>
      <c r="C202" s="11" t="s">
        <v>727</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727</v>
      </c>
      <c r="D203" s="9" t="s">
        <v>4</v>
      </c>
      <c r="E203" s="13" t="str">
        <f>IF(K203,VLOOKUP(K203,Vocabulary!$A:$J,2,),"")</f>
        <v>civilStatus</v>
      </c>
      <c r="F203" s="4" t="s">
        <v>1</v>
      </c>
      <c r="G203" s="19" t="str">
        <f>IF(L203&lt;&gt;"",VLOOKUP(L203,Vocabulary!$A:$J,2,),IF(M203&lt;&gt;"",M203,""))</f>
        <v>_Concept</v>
      </c>
      <c r="K203" s="9">
        <v>329</v>
      </c>
      <c r="M203" s="21" t="s">
        <v>101</v>
      </c>
    </row>
    <row r="204" spans="1:13" x14ac:dyDescent="0.3">
      <c r="A204" s="19" t="str">
        <f t="shared" si="8"/>
        <v>330range</v>
      </c>
      <c r="B204" s="19" t="str">
        <f t="shared" si="9"/>
        <v>range</v>
      </c>
      <c r="C204" s="11" t="s">
        <v>727</v>
      </c>
      <c r="D204" s="9" t="s">
        <v>4</v>
      </c>
      <c r="E204" s="13" t="str">
        <f>IF(K204,VLOOKUP(K204,Vocabulary!$A:$J,2,),"")</f>
        <v>birthDate</v>
      </c>
      <c r="F204" s="4" t="s">
        <v>1</v>
      </c>
      <c r="G204" s="19" t="str">
        <f>IF(L204&lt;&gt;"",VLOOKUP(L204,Vocabulary!$A:$J,2,),IF(M204&lt;&gt;"",M204,""))</f>
        <v>_date</v>
      </c>
      <c r="K204" s="9">
        <v>330</v>
      </c>
      <c r="M204" s="21" t="s">
        <v>114</v>
      </c>
    </row>
    <row r="205" spans="1:13" x14ac:dyDescent="0.3">
      <c r="A205" s="19" t="str">
        <f t="shared" si="8"/>
        <v>331range</v>
      </c>
      <c r="B205" s="19" t="str">
        <f t="shared" si="9"/>
        <v>range</v>
      </c>
      <c r="C205" s="11" t="s">
        <v>727</v>
      </c>
      <c r="D205" s="9" t="s">
        <v>4</v>
      </c>
      <c r="E205" s="13" t="str">
        <f>IF(K205,VLOOKUP(K205,Vocabulary!$A:$J,2,),"")</f>
        <v>deathDate</v>
      </c>
      <c r="F205" s="4" t="s">
        <v>1</v>
      </c>
      <c r="G205" s="19" t="str">
        <f>IF(L205&lt;&gt;"",VLOOKUP(L205,Vocabulary!$A:$J,2,),IF(M205&lt;&gt;"",M205,""))</f>
        <v>_date</v>
      </c>
      <c r="K205" s="9">
        <v>331</v>
      </c>
      <c r="M205" s="21" t="s">
        <v>114</v>
      </c>
    </row>
    <row r="206" spans="1:13" x14ac:dyDescent="0.3">
      <c r="A206" s="19" t="str">
        <f t="shared" si="8"/>
        <v>334range</v>
      </c>
      <c r="B206" s="19" t="str">
        <f t="shared" si="9"/>
        <v>range</v>
      </c>
      <c r="C206" s="11" t="s">
        <v>727</v>
      </c>
      <c r="D206" s="9" t="s">
        <v>4</v>
      </c>
      <c r="E206" s="13" t="str">
        <f>IF(K206,VLOOKUP(K206,Vocabulary!$A:$J,2,),"")</f>
        <v>fullName</v>
      </c>
      <c r="F206" s="4" t="s">
        <v>1</v>
      </c>
      <c r="G206" s="19" t="str">
        <f>IF(L206&lt;&gt;"",VLOOKUP(L206,Vocabulary!$A:$J,2,),IF(M206&lt;&gt;"",M206,""))</f>
        <v>_string</v>
      </c>
      <c r="K206" s="9">
        <v>334</v>
      </c>
      <c r="M206" s="21" t="s">
        <v>111</v>
      </c>
    </row>
    <row r="207" spans="1:13" x14ac:dyDescent="0.3">
      <c r="A207" s="19" t="str">
        <f t="shared" si="8"/>
        <v>335range</v>
      </c>
      <c r="B207" s="19" t="str">
        <f t="shared" si="9"/>
        <v>range</v>
      </c>
      <c r="C207" s="11" t="s">
        <v>727</v>
      </c>
      <c r="D207" s="9" t="s">
        <v>4</v>
      </c>
      <c r="E207" s="13" t="str">
        <f>IF(K207,VLOOKUP(K207,Vocabulary!$A:$J,2,),"")</f>
        <v>gender</v>
      </c>
      <c r="F207" s="4" t="s">
        <v>1</v>
      </c>
      <c r="G207" s="19" t="str">
        <f>IF(L207&lt;&gt;"",VLOOKUP(L207,Vocabulary!$A:$J,2,),IF(M207&lt;&gt;"",M207,""))</f>
        <v>_Concept</v>
      </c>
      <c r="K207" s="9">
        <v>335</v>
      </c>
      <c r="M207" s="21" t="s">
        <v>101</v>
      </c>
    </row>
    <row r="208" spans="1:13" x14ac:dyDescent="0.3">
      <c r="A208" s="19" t="str">
        <f t="shared" si="8"/>
        <v>336range</v>
      </c>
      <c r="B208" s="19" t="str">
        <f t="shared" si="9"/>
        <v>range</v>
      </c>
      <c r="C208" s="11" t="s">
        <v>727</v>
      </c>
      <c r="D208" s="9" t="s">
        <v>4</v>
      </c>
      <c r="E208" s="13" t="str">
        <f>IF(K208,VLOOKUP(K208,Vocabulary!$A:$J,2,),"")</f>
        <v>givenNames</v>
      </c>
      <c r="F208" s="4" t="s">
        <v>1</v>
      </c>
      <c r="G208" s="19" t="str">
        <f>IF(L208&lt;&gt;"",VLOOKUP(L208,Vocabulary!$A:$J,2,),IF(M208&lt;&gt;"",M208,""))</f>
        <v>_string</v>
      </c>
      <c r="K208" s="9">
        <v>336</v>
      </c>
      <c r="M208" s="21" t="s">
        <v>111</v>
      </c>
    </row>
    <row r="209" spans="1:13" x14ac:dyDescent="0.3">
      <c r="A209" s="19" t="str">
        <f t="shared" si="8"/>
        <v>337range</v>
      </c>
      <c r="B209" s="19" t="str">
        <f t="shared" si="9"/>
        <v>range319</v>
      </c>
      <c r="C209" s="11" t="s">
        <v>727</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727</v>
      </c>
      <c r="D210" s="9" t="s">
        <v>4</v>
      </c>
      <c r="E210" s="13" t="str">
        <f>IF(K210,VLOOKUP(K210,Vocabulary!$A:$J,2,),"")</f>
        <v>householdRelation</v>
      </c>
      <c r="F210" s="4" t="s">
        <v>1</v>
      </c>
      <c r="G210" s="19" t="str">
        <f>IF(L210&lt;&gt;"",VLOOKUP(L210,Vocabulary!$A:$J,2,),IF(M210&lt;&gt;"",M210,""))</f>
        <v>_Concept</v>
      </c>
      <c r="K210" s="9">
        <v>338</v>
      </c>
      <c r="M210" s="21" t="s">
        <v>101</v>
      </c>
    </row>
    <row r="211" spans="1:13" x14ac:dyDescent="0.3">
      <c r="A211" s="19" t="str">
        <f t="shared" si="8"/>
        <v>345range</v>
      </c>
      <c r="B211" s="19" t="str">
        <f t="shared" si="9"/>
        <v>range645</v>
      </c>
      <c r="C211" s="11" t="s">
        <v>727</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727</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727</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727</v>
      </c>
      <c r="D214" s="9" t="s">
        <v>4</v>
      </c>
      <c r="E214" s="13" t="str">
        <f>IF(K214,VLOOKUP(K214,Vocabulary!$A:$J,2,),"")</f>
        <v>nationality</v>
      </c>
      <c r="F214" s="4" t="s">
        <v>1</v>
      </c>
      <c r="G214" s="19" t="str">
        <f>IF(L214&lt;&gt;"",VLOOKUP(L214,Vocabulary!$A:$J,2,),IF(M214&lt;&gt;"",M214,""))</f>
        <v>_Concept</v>
      </c>
      <c r="K214" s="9">
        <v>343</v>
      </c>
      <c r="M214" s="21" t="s">
        <v>101</v>
      </c>
    </row>
    <row r="215" spans="1:13" x14ac:dyDescent="0.3">
      <c r="A215" s="19" t="str">
        <f t="shared" si="8"/>
        <v>344range</v>
      </c>
      <c r="B215" s="19" t="str">
        <f t="shared" si="9"/>
        <v>range</v>
      </c>
      <c r="C215" s="11" t="s">
        <v>727</v>
      </c>
      <c r="D215" s="9" t="s">
        <v>4</v>
      </c>
      <c r="E215" s="13" t="str">
        <f>IF(K215,VLOOKUP(K215,Vocabulary!$A:$J,2,),"")</f>
        <v>nrn</v>
      </c>
      <c r="F215" s="4" t="s">
        <v>1</v>
      </c>
      <c r="G215" s="19" t="str">
        <f>IF(L215&lt;&gt;"",VLOOKUP(L215,Vocabulary!$A:$J,2,),IF(M215&lt;&gt;"",M215,""))</f>
        <v>_string</v>
      </c>
      <c r="K215" s="9">
        <v>344</v>
      </c>
      <c r="M215" s="21" t="s">
        <v>111</v>
      </c>
    </row>
    <row r="216" spans="1:13" x14ac:dyDescent="0.3">
      <c r="A216" s="19" t="str">
        <f t="shared" si="8"/>
        <v>339range</v>
      </c>
      <c r="B216" s="19" t="str">
        <f t="shared" si="9"/>
        <v>range323</v>
      </c>
      <c r="C216" s="11" t="s">
        <v>727</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727</v>
      </c>
      <c r="D217" s="9" t="s">
        <v>4</v>
      </c>
      <c r="E217" s="13" t="e">
        <f>IF(K217,VLOOKUP(K217,Vocabulary!$A:$J,2,),"")</f>
        <v>#N/A</v>
      </c>
      <c r="F217" s="4" t="s">
        <v>1</v>
      </c>
      <c r="G217" s="19" t="str">
        <f>IF(L217&lt;&gt;"",VLOOKUP(L217,Vocabulary!$A:$J,2,),IF(M217&lt;&gt;"",M217,""))</f>
        <v>_Concept</v>
      </c>
      <c r="K217" s="9">
        <v>347</v>
      </c>
      <c r="M217" s="21" t="s">
        <v>101</v>
      </c>
    </row>
    <row r="218" spans="1:13" x14ac:dyDescent="0.3">
      <c r="A218" s="19" t="str">
        <f t="shared" si="8"/>
        <v>348range</v>
      </c>
      <c r="B218" s="19" t="str">
        <f t="shared" si="9"/>
        <v>range249</v>
      </c>
      <c r="C218" s="11" t="s">
        <v>727</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727</v>
      </c>
      <c r="D219" s="9" t="s">
        <v>4</v>
      </c>
      <c r="E219" s="13" t="str">
        <f>IF(K219,VLOOKUP(K219,Vocabulary!$A:$J,2,),"")</f>
        <v>ssin</v>
      </c>
      <c r="F219" s="4" t="s">
        <v>1</v>
      </c>
      <c r="G219" s="19" t="str">
        <f>IF(L219&lt;&gt;"",VLOOKUP(L219,Vocabulary!$A:$J,2,),IF(M219&lt;&gt;"",M219,""))</f>
        <v>_string</v>
      </c>
      <c r="K219" s="9">
        <v>349</v>
      </c>
      <c r="M219" s="21" t="s">
        <v>111</v>
      </c>
    </row>
    <row r="220" spans="1:13" x14ac:dyDescent="0.3">
      <c r="A220" s="19" t="str">
        <f t="shared" si="8"/>
        <v>332range</v>
      </c>
      <c r="B220" s="19" t="str">
        <f t="shared" si="9"/>
        <v>range</v>
      </c>
      <c r="C220" s="11" t="s">
        <v>727</v>
      </c>
      <c r="D220" s="9" t="s">
        <v>4</v>
      </c>
      <c r="E220" s="13" t="str">
        <f>IF(K220,VLOOKUP(K220,Vocabulary!$A:$J,2,),"")</f>
        <v>familyName</v>
      </c>
      <c r="F220" s="4" t="s">
        <v>1</v>
      </c>
      <c r="G220" s="19" t="str">
        <f>IF(L220&lt;&gt;"",VLOOKUP(L220,Vocabulary!$A:$J,2,),IF(M220&lt;&gt;"",M220,""))</f>
        <v>_string</v>
      </c>
      <c r="K220" s="9">
        <v>332</v>
      </c>
      <c r="M220" s="21" t="s">
        <v>111</v>
      </c>
    </row>
    <row r="221" spans="1:13" x14ac:dyDescent="0.3">
      <c r="A221" s="19" t="str">
        <f t="shared" si="8"/>
        <v>333range</v>
      </c>
      <c r="B221" s="19" t="str">
        <f t="shared" si="9"/>
        <v>range</v>
      </c>
      <c r="C221" s="11" t="s">
        <v>727</v>
      </c>
      <c r="D221" s="9" t="s">
        <v>4</v>
      </c>
      <c r="E221" s="13" t="str">
        <f>IF(K221,VLOOKUP(K221,Vocabulary!$A:$J,2,),"")</f>
        <v>givenName</v>
      </c>
      <c r="F221" s="4" t="s">
        <v>1</v>
      </c>
      <c r="G221" s="19" t="str">
        <f>IF(L221&lt;&gt;"",VLOOKUP(L221,Vocabulary!$A:$J,2,),IF(M221&lt;&gt;"",M221,""))</f>
        <v>_string</v>
      </c>
      <c r="K221" s="9">
        <v>333</v>
      </c>
      <c r="M221" s="21" t="s">
        <v>111</v>
      </c>
    </row>
    <row r="222" spans="1:13" x14ac:dyDescent="0.3">
      <c r="A222" s="19" t="str">
        <f t="shared" si="8"/>
        <v>224range</v>
      </c>
      <c r="B222" s="19" t="str">
        <f t="shared" si="9"/>
        <v>range249</v>
      </c>
      <c r="C222" s="11" t="s">
        <v>727</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727</v>
      </c>
      <c r="D223" s="9" t="s">
        <v>4</v>
      </c>
      <c r="E223" s="13" t="str">
        <f>IF(K223,VLOOKUP(K223,Vocabulary!$A:$J,2,),"")</f>
        <v>AsylumSeeker</v>
      </c>
      <c r="F223" s="4" t="s">
        <v>740</v>
      </c>
      <c r="G223" s="19" t="str">
        <f>IF(L223&lt;&gt;"",VLOOKUP(L223,Vocabulary!$A:$J,2,),IF(M223&lt;&gt;"",M223,""))</f>
        <v>Resident</v>
      </c>
      <c r="K223" s="9">
        <v>312</v>
      </c>
      <c r="L223" s="9">
        <v>326</v>
      </c>
    </row>
    <row r="224" spans="1:13" x14ac:dyDescent="0.3">
      <c r="A224" s="19" t="str">
        <f t="shared" si="8"/>
        <v>313subClassOf</v>
      </c>
      <c r="B224" s="19" t="str">
        <f t="shared" si="9"/>
        <v>subClassOf326</v>
      </c>
      <c r="C224" s="11" t="s">
        <v>727</v>
      </c>
      <c r="D224" s="9" t="s">
        <v>4</v>
      </c>
      <c r="E224" s="13" t="str">
        <f>IF(K224,VLOOKUP(K224,Vocabulary!$A:$J,2,),"")</f>
        <v>BelgianResident</v>
      </c>
      <c r="F224" s="4" t="s">
        <v>740</v>
      </c>
      <c r="G224" s="19" t="str">
        <f>IF(L224&lt;&gt;"",VLOOKUP(L224,Vocabulary!$A:$J,2,),IF(M224&lt;&gt;"",M224,""))</f>
        <v>Resident</v>
      </c>
      <c r="K224" s="9">
        <v>313</v>
      </c>
      <c r="L224" s="9">
        <v>326</v>
      </c>
    </row>
    <row r="225" spans="1:12" x14ac:dyDescent="0.3">
      <c r="A225" s="19" t="str">
        <f t="shared" si="8"/>
        <v>314subClassOf</v>
      </c>
      <c r="B225" s="19" t="str">
        <f t="shared" si="9"/>
        <v>subClassOf324</v>
      </c>
      <c r="C225" s="11" t="s">
        <v>727</v>
      </c>
      <c r="D225" s="9" t="s">
        <v>4</v>
      </c>
      <c r="E225" s="13" t="str">
        <f>IF(K225,VLOOKUP(K225,Vocabulary!$A:$J,2,),"")</f>
        <v>Cohabitation</v>
      </c>
      <c r="F225" s="4" t="s">
        <v>740</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727</v>
      </c>
      <c r="D226" s="9" t="s">
        <v>4</v>
      </c>
      <c r="E226" s="13" t="str">
        <f>IF(K226,VLOOKUP(K226,Vocabulary!$A:$J,2,),"")</f>
        <v>Descent</v>
      </c>
      <c r="F226" s="4" t="s">
        <v>740</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727</v>
      </c>
      <c r="D227" s="9" t="s">
        <v>4</v>
      </c>
      <c r="E227" s="13" t="str">
        <f>IF(K227,VLOOKUP(K227,Vocabulary!$A:$J,2,),"")</f>
        <v>EmbassyResident</v>
      </c>
      <c r="F227" s="4" t="s">
        <v>740</v>
      </c>
      <c r="G227" s="19" t="str">
        <f>IF(L227&lt;&gt;"",VLOOKUP(L227,Vocabulary!$A:$J,2,),IF(M227&lt;&gt;"",M227,""))</f>
        <v>Resident</v>
      </c>
      <c r="K227" s="9">
        <v>316</v>
      </c>
      <c r="L227" s="9">
        <v>326</v>
      </c>
    </row>
    <row r="228" spans="1:12" x14ac:dyDescent="0.3">
      <c r="A228" s="19" t="str">
        <f t="shared" si="8"/>
        <v>317subClassOf</v>
      </c>
      <c r="B228" s="19" t="str">
        <f t="shared" si="9"/>
        <v>subClassOf326</v>
      </c>
      <c r="C228" s="11" t="s">
        <v>727</v>
      </c>
      <c r="D228" s="9" t="s">
        <v>4</v>
      </c>
      <c r="E228" s="13" t="str">
        <f>IF(K228,VLOOKUP(K228,Vocabulary!$A:$J,2,),"")</f>
        <v>ForeignResident</v>
      </c>
      <c r="F228" s="4" t="s">
        <v>740</v>
      </c>
      <c r="G228" s="19" t="str">
        <f>IF(L228&lt;&gt;"",VLOOKUP(L228,Vocabulary!$A:$J,2,),IF(M228&lt;&gt;"",M228,""))</f>
        <v>Resident</v>
      </c>
      <c r="K228" s="9">
        <v>317</v>
      </c>
      <c r="L228" s="9">
        <v>326</v>
      </c>
    </row>
    <row r="229" spans="1:12" x14ac:dyDescent="0.3">
      <c r="A229" s="19" t="str">
        <f t="shared" si="8"/>
        <v>325subClassOf</v>
      </c>
      <c r="B229" s="19" t="str">
        <f t="shared" si="9"/>
        <v>subClassOf322</v>
      </c>
      <c r="C229" s="11" t="s">
        <v>727</v>
      </c>
      <c r="D229" s="9" t="s">
        <v>4</v>
      </c>
      <c r="E229" s="13" t="str">
        <f>IF(K229,VLOOKUP(K229,Vocabulary!$A:$J,2,),"")</f>
        <v>FormerResident</v>
      </c>
      <c r="F229" s="4" t="s">
        <v>740</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727</v>
      </c>
      <c r="D230" s="9" t="s">
        <v>4</v>
      </c>
      <c r="E230" s="13" t="str">
        <f>IF(K230,VLOOKUP(K230,Vocabulary!$A:$J,2,),"")</f>
        <v>Guardianship</v>
      </c>
      <c r="F230" s="4" t="s">
        <v>740</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727</v>
      </c>
      <c r="D231" s="9" t="s">
        <v>4</v>
      </c>
      <c r="E231" s="13" t="str">
        <f>IF(K231,VLOOKUP(K231,Vocabulary!$A:$J,2,),"")</f>
        <v>HouseholdRelation</v>
      </c>
      <c r="F231" s="4" t="s">
        <v>740</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727</v>
      </c>
      <c r="D232" s="9" t="s">
        <v>4</v>
      </c>
      <c r="E232" s="13" t="str">
        <f>IF(K232,VLOOKUP(K232,Vocabulary!$A:$J,2,),"")</f>
        <v>Marriage</v>
      </c>
      <c r="F232" s="4" t="s">
        <v>740</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727</v>
      </c>
      <c r="D233" s="9" t="s">
        <v>4</v>
      </c>
      <c r="E233" s="13" t="str">
        <f>IF(K233,VLOOKUP(K233,Vocabulary!$A:$J,2,),"")</f>
        <v>NonResident</v>
      </c>
      <c r="F233" s="4" t="s">
        <v>740</v>
      </c>
      <c r="G233" s="19" t="str">
        <f>IF(L233&lt;&gt;"",VLOOKUP(L233,Vocabulary!$A:$J,2,),IF(M233&lt;&gt;"",M233,""))</f>
        <v>Person</v>
      </c>
      <c r="K233" s="9">
        <v>322</v>
      </c>
      <c r="L233" s="9">
        <v>323</v>
      </c>
    </row>
    <row r="234" spans="1:12" x14ac:dyDescent="0.3">
      <c r="A234" s="19" t="str">
        <f t="shared" si="8"/>
        <v>326subClassOf</v>
      </c>
      <c r="B234" s="19" t="str">
        <f t="shared" si="9"/>
        <v>subClassOf323</v>
      </c>
      <c r="C234" s="11" t="s">
        <v>727</v>
      </c>
      <c r="D234" s="9" t="s">
        <v>4</v>
      </c>
      <c r="E234" s="13" t="str">
        <f>IF(K234,VLOOKUP(K234,Vocabulary!$A:$J,2,),"")</f>
        <v>Resident</v>
      </c>
      <c r="F234" s="4" t="s">
        <v>740</v>
      </c>
      <c r="G234" s="19" t="str">
        <f>IF(L234&lt;&gt;"",VLOOKUP(L234,Vocabulary!$A:$J,2,),IF(M234&lt;&gt;"",M234,""))</f>
        <v>Person</v>
      </c>
      <c r="K234" s="9">
        <v>326</v>
      </c>
      <c r="L234" s="9">
        <v>323</v>
      </c>
    </row>
    <row r="235" spans="1:12" x14ac:dyDescent="0.3">
      <c r="A235" s="19" t="str">
        <f t="shared" si="8"/>
        <v>323subClassOf</v>
      </c>
      <c r="B235" s="19" t="str">
        <f t="shared" si="9"/>
        <v>subClassOf670</v>
      </c>
      <c r="C235" s="11" t="s">
        <v>727</v>
      </c>
      <c r="D235" s="9" t="s">
        <v>4</v>
      </c>
      <c r="E235" s="13" t="str">
        <f>IF(K235,VLOOKUP(K235,Vocabulary!$A:$J,2,),"")</f>
        <v>Person</v>
      </c>
      <c r="F235" s="4" t="s">
        <v>740</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727</v>
      </c>
      <c r="D236" s="9" t="s">
        <v>4</v>
      </c>
      <c r="E236" s="13" t="str">
        <f>IF(K236,VLOOKUP(K236,Vocabulary!$A:$J,2,),"")</f>
        <v>civilStatus</v>
      </c>
      <c r="F236" s="4" t="s">
        <v>762</v>
      </c>
      <c r="G236" s="19" t="str">
        <f>IF(L236&lt;&gt;"",VLOOKUP(L236,Vocabulary!$A:$J,2,),IF(M236&lt;&gt;"",M236,""))</f>
        <v>CivilStatusType</v>
      </c>
      <c r="K236" s="9">
        <v>329</v>
      </c>
      <c r="L236" s="9">
        <v>362</v>
      </c>
    </row>
    <row r="237" spans="1:12" ht="28.8" x14ac:dyDescent="0.3">
      <c r="A237" s="19" t="str">
        <f t="shared" si="8"/>
        <v>335valueInScheme</v>
      </c>
      <c r="B237" s="19" t="str">
        <f t="shared" si="9"/>
        <v>valueInScheme368</v>
      </c>
      <c r="C237" s="11" t="s">
        <v>727</v>
      </c>
      <c r="D237" s="9" t="s">
        <v>4</v>
      </c>
      <c r="E237" s="13" t="str">
        <f>IF(K237,VLOOKUP(K237,Vocabulary!$A:$J,2,),"")</f>
        <v>gender</v>
      </c>
      <c r="F237" s="4" t="s">
        <v>762</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727</v>
      </c>
      <c r="D238" s="9" t="s">
        <v>4</v>
      </c>
      <c r="E238" s="13" t="str">
        <f>IF(K238,VLOOKUP(K238,Vocabulary!$A:$J,2,),"")</f>
        <v>householdRelation</v>
      </c>
      <c r="F238" s="4" t="s">
        <v>762</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727</v>
      </c>
      <c r="D239" s="9" t="s">
        <v>4</v>
      </c>
      <c r="E239" s="13" t="str">
        <f>IF(K239,VLOOKUP(K239,Vocabulary!$A:$J,2,),"")</f>
        <v>nationality</v>
      </c>
      <c r="F239" s="4" t="s">
        <v>762</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727</v>
      </c>
      <c r="D240" s="9" t="s">
        <v>4</v>
      </c>
      <c r="E240" s="13" t="e">
        <f>IF(K240,VLOOKUP(K240,Vocabulary!$A:$J,2,),"")</f>
        <v>#N/A</v>
      </c>
      <c r="F240" s="4" t="s">
        <v>762</v>
      </c>
      <c r="G240" s="19" t="e">
        <f>IF(L240&lt;&gt;"",VLOOKUP(L240,Vocabulary!$A:$J,2,),IF(M240&lt;&gt;"",M240,""))</f>
        <v>#N/A</v>
      </c>
      <c r="K240" s="9">
        <v>347</v>
      </c>
      <c r="L240" s="9">
        <v>383</v>
      </c>
    </row>
    <row r="241" spans="1:12" x14ac:dyDescent="0.3">
      <c r="A241" s="19" t="str">
        <f t="shared" si="8"/>
        <v>644domain</v>
      </c>
      <c r="B241" s="19" t="str">
        <f t="shared" si="9"/>
        <v>domain324</v>
      </c>
      <c r="C241" s="11" t="s">
        <v>727</v>
      </c>
      <c r="D241" s="9" t="s">
        <v>750</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727</v>
      </c>
      <c r="D242" s="9" t="s">
        <v>750</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727</v>
      </c>
      <c r="D243" s="9" t="s">
        <v>110</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727</v>
      </c>
      <c r="D244" s="9" t="s">
        <v>110</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728</v>
      </c>
      <c r="D245" s="9" t="s">
        <v>26</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728</v>
      </c>
      <c r="D246" s="9" t="s">
        <v>26</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728</v>
      </c>
      <c r="D247" s="9" t="s">
        <v>26</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728</v>
      </c>
      <c r="D248" s="9" t="s">
        <v>26</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728</v>
      </c>
      <c r="D249" s="9" t="s">
        <v>26</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728</v>
      </c>
      <c r="D250" s="9" t="s">
        <v>26</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728</v>
      </c>
      <c r="D251" s="9" t="s">
        <v>26</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728</v>
      </c>
      <c r="D252" s="9" t="s">
        <v>26</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728</v>
      </c>
      <c r="D253" s="9" t="s">
        <v>26</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728</v>
      </c>
      <c r="D254" s="9" t="s">
        <v>26</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728</v>
      </c>
      <c r="D255" s="9" t="s">
        <v>26</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728</v>
      </c>
      <c r="D256" s="9" t="s">
        <v>26</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728</v>
      </c>
      <c r="D257" s="9" t="s">
        <v>26</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728</v>
      </c>
      <c r="D258" s="9" t="s">
        <v>26</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728</v>
      </c>
      <c r="D259" s="9" t="s">
        <v>26</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728</v>
      </c>
      <c r="D260" s="9" t="s">
        <v>26</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728</v>
      </c>
      <c r="D261" s="9" t="s">
        <v>26</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728</v>
      </c>
      <c r="D262" s="9" t="s">
        <v>26</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728</v>
      </c>
      <c r="D263" s="9" t="s">
        <v>26</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728</v>
      </c>
      <c r="D264" s="9" t="s">
        <v>26</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728</v>
      </c>
      <c r="D265" s="9" t="s">
        <v>26</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728</v>
      </c>
      <c r="D266" s="9" t="s">
        <v>26</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728</v>
      </c>
      <c r="D267" s="9" t="s">
        <v>26</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728</v>
      </c>
      <c r="D268" s="9" t="s">
        <v>26</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728</v>
      </c>
      <c r="D269" s="9" t="s">
        <v>26</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728</v>
      </c>
      <c r="D270" s="9" t="s">
        <v>26</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728</v>
      </c>
      <c r="D271" s="9" t="s">
        <v>26</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728</v>
      </c>
      <c r="D272" s="9" t="s">
        <v>26</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728</v>
      </c>
      <c r="D273" s="9" t="s">
        <v>26</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728</v>
      </c>
      <c r="D274" s="9" t="s">
        <v>26</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728</v>
      </c>
      <c r="D275" s="9" t="s">
        <v>26</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728</v>
      </c>
      <c r="D276" s="9" t="s">
        <v>26</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728</v>
      </c>
      <c r="D277" s="9" t="s">
        <v>26</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728</v>
      </c>
      <c r="D278" s="9" t="s">
        <v>26</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728</v>
      </c>
      <c r="D279" s="9" t="s">
        <v>26</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728</v>
      </c>
      <c r="D280" s="9" t="s">
        <v>26</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728</v>
      </c>
      <c r="D281" s="9" t="s">
        <v>26</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728</v>
      </c>
      <c r="D282" s="9" t="s">
        <v>26</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728</v>
      </c>
      <c r="D283" s="9" t="s">
        <v>26</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728</v>
      </c>
      <c r="D284" s="9" t="s">
        <v>26</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728</v>
      </c>
      <c r="D285" s="9" t="s">
        <v>26</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728</v>
      </c>
      <c r="D286" s="9" t="s">
        <v>26</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728</v>
      </c>
      <c r="D287" s="9" t="s">
        <v>26</v>
      </c>
      <c r="E287" s="13" t="str">
        <f>IF(K287,VLOOKUP(K287,Vocabulary!$A:$J,2,),"")</f>
        <v>Gebouw</v>
      </c>
      <c r="F287" s="4" t="s">
        <v>740</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728</v>
      </c>
      <c r="D288" s="9" t="s">
        <v>26</v>
      </c>
      <c r="E288" s="13" t="str">
        <f>IF(K288,VLOOKUP(K288,Vocabulary!$A:$J,2,),"")</f>
        <v>Gebouw</v>
      </c>
      <c r="F288" s="4" t="s">
        <v>740</v>
      </c>
      <c r="G288" s="19" t="str">
        <f>IF(L288&lt;&gt;"",VLOOKUP(L288,Vocabulary!$A:$J,2,),IF(M288&lt;&gt;"",M288,""))</f>
        <v>Object</v>
      </c>
      <c r="K288" s="9">
        <v>626</v>
      </c>
      <c r="L288" s="9">
        <v>623</v>
      </c>
    </row>
    <row r="289" spans="1:12" x14ac:dyDescent="0.3">
      <c r="A289" s="19" t="str">
        <f t="shared" si="10"/>
        <v>627subClassOf</v>
      </c>
      <c r="B289" s="19" t="str">
        <f t="shared" si="11"/>
        <v>subClassOf403</v>
      </c>
      <c r="C289" s="11" t="s">
        <v>728</v>
      </c>
      <c r="D289" s="9" t="s">
        <v>26</v>
      </c>
      <c r="E289" s="13" t="str">
        <f>IF(K289,VLOOKUP(K289,Vocabulary!$A:$J,2,),"")</f>
        <v>Gebouweenheid</v>
      </c>
      <c r="F289" s="4" t="s">
        <v>740</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728</v>
      </c>
      <c r="D290" s="9" t="s">
        <v>26</v>
      </c>
      <c r="E290" s="13" t="str">
        <f>IF(K290,VLOOKUP(K290,Vocabulary!$A:$J,2,),"")</f>
        <v>Gebouweenheid</v>
      </c>
      <c r="F290" s="4" t="s">
        <v>740</v>
      </c>
      <c r="G290" s="19" t="str">
        <f>IF(L290&lt;&gt;"",VLOOKUP(L290,Vocabulary!$A:$J,2,),IF(M290&lt;&gt;"",M290,""))</f>
        <v>Object</v>
      </c>
      <c r="K290" s="9">
        <v>627</v>
      </c>
      <c r="L290" s="9">
        <v>623</v>
      </c>
    </row>
    <row r="291" spans="1:12" x14ac:dyDescent="0.3">
      <c r="A291" s="19" t="str">
        <f t="shared" si="10"/>
        <v>629subClassOf</v>
      </c>
      <c r="B291" s="19" t="str">
        <f t="shared" si="11"/>
        <v>subClassOf403</v>
      </c>
      <c r="C291" s="11" t="s">
        <v>728</v>
      </c>
      <c r="D291" s="9" t="s">
        <v>26</v>
      </c>
      <c r="E291" s="13" t="str">
        <f>IF(K291,VLOOKUP(K291,Vocabulary!$A:$J,2,),"")</f>
        <v>Ligplaats</v>
      </c>
      <c r="F291" s="4" t="s">
        <v>740</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728</v>
      </c>
      <c r="D292" s="9" t="s">
        <v>26</v>
      </c>
      <c r="E292" s="13" t="str">
        <f>IF(K292,VLOOKUP(K292,Vocabulary!$A:$J,2,),"")</f>
        <v>Ligplaats</v>
      </c>
      <c r="F292" s="4" t="s">
        <v>740</v>
      </c>
      <c r="G292" s="19" t="str">
        <f>IF(L292&lt;&gt;"",VLOOKUP(L292,Vocabulary!$A:$J,2,),IF(M292&lt;&gt;"",M292,""))</f>
        <v>Object</v>
      </c>
      <c r="K292" s="9">
        <v>629</v>
      </c>
      <c r="L292" s="9">
        <v>623</v>
      </c>
    </row>
    <row r="293" spans="1:12" x14ac:dyDescent="0.3">
      <c r="A293" s="19" t="str">
        <f t="shared" si="10"/>
        <v>625subClassOf</v>
      </c>
      <c r="B293" s="19" t="str">
        <f t="shared" si="11"/>
        <v>subClassOf403</v>
      </c>
      <c r="C293" s="11" t="s">
        <v>728</v>
      </c>
      <c r="D293" s="9" t="s">
        <v>26</v>
      </c>
      <c r="E293" s="13" t="str">
        <f>IF(K293,VLOOKUP(K293,Vocabulary!$A:$J,2,),"")</f>
        <v>Perceel</v>
      </c>
      <c r="F293" s="4" t="s">
        <v>740</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728</v>
      </c>
      <c r="D294" s="9" t="s">
        <v>26</v>
      </c>
      <c r="E294" s="13" t="str">
        <f>IF(K294,VLOOKUP(K294,Vocabulary!$A:$J,2,),"")</f>
        <v>Perceel</v>
      </c>
      <c r="F294" s="4" t="s">
        <v>740</v>
      </c>
      <c r="G294" s="19" t="str">
        <f>IF(L294&lt;&gt;"",VLOOKUP(L294,Vocabulary!$A:$J,2,),IF(M294&lt;&gt;"",M294,""))</f>
        <v>Object</v>
      </c>
      <c r="K294" s="9">
        <v>625</v>
      </c>
      <c r="L294" s="9">
        <v>623</v>
      </c>
    </row>
    <row r="295" spans="1:12" x14ac:dyDescent="0.3">
      <c r="A295" s="19" t="str">
        <f t="shared" si="10"/>
        <v>628subClassOf</v>
      </c>
      <c r="B295" s="19" t="str">
        <f t="shared" si="11"/>
        <v>subClassOf403</v>
      </c>
      <c r="C295" s="11" t="s">
        <v>728</v>
      </c>
      <c r="D295" s="9" t="s">
        <v>26</v>
      </c>
      <c r="E295" s="13" t="str">
        <f>IF(K295,VLOOKUP(K295,Vocabulary!$A:$J,2,),"")</f>
        <v>Standplaats</v>
      </c>
      <c r="F295" s="4" t="s">
        <v>740</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728</v>
      </c>
      <c r="D296" s="9" t="s">
        <v>26</v>
      </c>
      <c r="E296" s="13" t="str">
        <f>IF(K296,VLOOKUP(K296,Vocabulary!$A:$J,2,),"")</f>
        <v>Standplaats</v>
      </c>
      <c r="F296" s="4" t="s">
        <v>740</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728</v>
      </c>
      <c r="D297" s="9" t="s">
        <v>26</v>
      </c>
      <c r="E297" s="13" t="str">
        <f>IF(K297,VLOOKUP(K297,Vocabulary!$A:$J,2,),"")</f>
        <v>Adres.status</v>
      </c>
      <c r="F297" s="4" t="s">
        <v>762</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728</v>
      </c>
      <c r="D298" s="9" t="s">
        <v>26</v>
      </c>
      <c r="E298" s="13" t="str">
        <f>IF(K298,VLOOKUP(K298,Vocabulary!$A:$J,2,),"")</f>
        <v>Straatnaam.status</v>
      </c>
      <c r="F298" s="4" t="s">
        <v>762</v>
      </c>
      <c r="G298" s="19" t="str">
        <f>IF(L298&lt;&gt;"",VLOOKUP(L298,Vocabulary!$A:$J,2,),IF(M298&lt;&gt;"",M298,""))</f>
        <v>Statuswaarde</v>
      </c>
      <c r="K298" s="9">
        <v>431</v>
      </c>
      <c r="L298" s="9">
        <v>636</v>
      </c>
    </row>
    <row r="299" spans="1:12" x14ac:dyDescent="0.3">
      <c r="A299" s="19" t="str">
        <f t="shared" si="10"/>
        <v>393domain</v>
      </c>
      <c r="B299" s="19" t="str">
        <f t="shared" si="11"/>
        <v>domain518</v>
      </c>
      <c r="C299" s="11" t="s">
        <v>728</v>
      </c>
      <c r="D299" s="9" t="s">
        <v>1123</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728</v>
      </c>
      <c r="D300" s="9" t="s">
        <v>1123</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728</v>
      </c>
      <c r="D301" s="9" t="s">
        <v>1123</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728</v>
      </c>
      <c r="D302" s="9" t="s">
        <v>1123</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728</v>
      </c>
      <c r="D303" s="9" t="s">
        <v>1123</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728</v>
      </c>
      <c r="D304" s="9" t="s">
        <v>1123</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728</v>
      </c>
      <c r="D305" s="9" t="s">
        <v>1123</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728</v>
      </c>
      <c r="D306" s="9" t="s">
        <v>1123</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728</v>
      </c>
      <c r="D307" s="9" t="s">
        <v>1123</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728</v>
      </c>
      <c r="D308" s="9" t="s">
        <v>1123</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728</v>
      </c>
      <c r="D309" s="9" t="s">
        <v>1123</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728</v>
      </c>
      <c r="D310" s="9" t="s">
        <v>1123</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728</v>
      </c>
      <c r="D311" s="9" t="s">
        <v>1123</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728</v>
      </c>
      <c r="D312" s="9" t="s">
        <v>1123</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728</v>
      </c>
      <c r="D313" s="9" t="s">
        <v>1123</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728</v>
      </c>
      <c r="D314" s="9" t="s">
        <v>1123</v>
      </c>
      <c r="E314" s="13" t="str">
        <f>IF(K314,VLOOKUP(K314,Vocabulary!$A:$J,2,),"")</f>
        <v>lokaleIdentificator</v>
      </c>
      <c r="F314" s="4" t="s">
        <v>1</v>
      </c>
      <c r="G314" s="19" t="str">
        <f>IF(L314&lt;&gt;"",VLOOKUP(L314,Vocabulary!$A:$J,2,),IF(M314&lt;&gt;"",M314,""))</f>
        <v>_string</v>
      </c>
      <c r="K314" s="9">
        <v>395</v>
      </c>
      <c r="M314" s="21" t="s">
        <v>111</v>
      </c>
    </row>
    <row r="315" spans="1:13" x14ac:dyDescent="0.3">
      <c r="A315" s="19" t="str">
        <f t="shared" si="10"/>
        <v>397range</v>
      </c>
      <c r="B315" s="19" t="str">
        <f t="shared" si="11"/>
        <v>range</v>
      </c>
      <c r="C315" s="11" t="s">
        <v>728</v>
      </c>
      <c r="D315" s="9" t="s">
        <v>1123</v>
      </c>
      <c r="E315" s="13" t="str">
        <f>IF(K315,VLOOKUP(K315,Vocabulary!$A:$J,2,),"")</f>
        <v>naamruimte</v>
      </c>
      <c r="F315" s="4" t="s">
        <v>1</v>
      </c>
      <c r="G315" s="19" t="str">
        <f>IF(L315&lt;&gt;"",VLOOKUP(L315,Vocabulary!$A:$J,2,),IF(M315&lt;&gt;"",M315,""))</f>
        <v>_string</v>
      </c>
      <c r="K315" s="9">
        <v>397</v>
      </c>
      <c r="M315" s="21" t="s">
        <v>111</v>
      </c>
    </row>
    <row r="316" spans="1:13" x14ac:dyDescent="0.3">
      <c r="A316" s="19" t="str">
        <f t="shared" si="10"/>
        <v>401range</v>
      </c>
      <c r="B316" s="19" t="str">
        <f t="shared" si="11"/>
        <v>range</v>
      </c>
      <c r="C316" s="11" t="s">
        <v>728</v>
      </c>
      <c r="D316" s="9" t="s">
        <v>1123</v>
      </c>
      <c r="E316" s="13" t="str">
        <f>IF(K316,VLOOKUP(K316,Vocabulary!$A:$J,2,),"")</f>
        <v>versieIdentificator</v>
      </c>
      <c r="F316" s="4" t="s">
        <v>1</v>
      </c>
      <c r="G316" s="19" t="str">
        <f>IF(L316&lt;&gt;"",VLOOKUP(L316,Vocabulary!$A:$J,2,),IF(M316&lt;&gt;"",M316,""))</f>
        <v>_string</v>
      </c>
      <c r="K316" s="9">
        <v>401</v>
      </c>
      <c r="M316" s="21" t="s">
        <v>111</v>
      </c>
    </row>
    <row r="317" spans="1:13" x14ac:dyDescent="0.3">
      <c r="A317" s="19" t="str">
        <f t="shared" si="10"/>
        <v>519range</v>
      </c>
      <c r="B317" s="19" t="str">
        <f t="shared" si="11"/>
        <v>range518</v>
      </c>
      <c r="C317" s="11" t="s">
        <v>728</v>
      </c>
      <c r="D317" s="9" t="s">
        <v>1123</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728</v>
      </c>
      <c r="D318" s="9" t="s">
        <v>1123</v>
      </c>
      <c r="E318" s="13" t="str">
        <f>IF(K318,VLOOKUP(K318,Vocabulary!$A:$J,2,),"")</f>
        <v>telefoon</v>
      </c>
      <c r="F318" s="4" t="s">
        <v>1</v>
      </c>
      <c r="G318" s="19" t="str">
        <f>IF(L318&lt;&gt;"",VLOOKUP(L318,Vocabulary!$A:$J,2,),IF(M318&lt;&gt;"",M318,""))</f>
        <v>_string</v>
      </c>
      <c r="K318" s="9">
        <v>539</v>
      </c>
      <c r="M318" s="21" t="s">
        <v>111</v>
      </c>
    </row>
    <row r="319" spans="1:13" x14ac:dyDescent="0.3">
      <c r="A319" s="19" t="str">
        <f t="shared" si="10"/>
        <v>632range</v>
      </c>
      <c r="B319" s="19" t="str">
        <f t="shared" si="11"/>
        <v>range</v>
      </c>
      <c r="C319" s="11" t="s">
        <v>728</v>
      </c>
      <c r="D319" s="9" t="s">
        <v>1123</v>
      </c>
      <c r="E319" s="13" t="str">
        <f>IF(K319,VLOOKUP(K319,Vocabulary!$A:$J,2,),"")</f>
        <v>website</v>
      </c>
      <c r="F319" s="4" t="s">
        <v>1</v>
      </c>
      <c r="G319" s="19" t="str">
        <f>IF(L319&lt;&gt;"",VLOOKUP(L319,Vocabulary!$A:$J,2,),IF(M319&lt;&gt;"",M319,""))</f>
        <v>_URI</v>
      </c>
      <c r="K319" s="9">
        <v>632</v>
      </c>
      <c r="M319" s="21" t="s">
        <v>1392</v>
      </c>
    </row>
    <row r="320" spans="1:13" x14ac:dyDescent="0.3">
      <c r="A320" s="19" t="str">
        <f t="shared" si="10"/>
        <v>487subClassOf</v>
      </c>
      <c r="B320" s="19" t="str">
        <f t="shared" si="11"/>
        <v>subClassOf501</v>
      </c>
      <c r="C320" s="11" t="s">
        <v>728</v>
      </c>
      <c r="D320" s="9" t="s">
        <v>1123</v>
      </c>
      <c r="E320" s="13" t="str">
        <f>IF(K320,VLOOKUP(K320,Vocabulary!$A:$J,2,),"")</f>
        <v>Hoedanigheid</v>
      </c>
      <c r="F320" s="4" t="s">
        <v>740</v>
      </c>
      <c r="G320" s="19" t="str">
        <f>IF(L320&lt;&gt;"",VLOOKUP(L320,Vocabulary!$A:$J,2,),IF(M320&lt;&gt;"",M320,""))</f>
        <v>Agent</v>
      </c>
      <c r="K320" s="9">
        <v>487</v>
      </c>
      <c r="L320" s="9">
        <v>501</v>
      </c>
    </row>
    <row r="321" spans="1:12" x14ac:dyDescent="0.3">
      <c r="A321" s="19" t="str">
        <f t="shared" si="10"/>
        <v>600subClassOf</v>
      </c>
      <c r="B321" s="19" t="str">
        <f t="shared" si="11"/>
        <v>subClassOf501</v>
      </c>
      <c r="C321" s="11" t="s">
        <v>728</v>
      </c>
      <c r="D321" s="9" t="s">
        <v>1123</v>
      </c>
      <c r="E321" s="13" t="str">
        <f>IF(K321,VLOOKUP(K321,Vocabulary!$A:$J,2,),"")</f>
        <v>Organisatie</v>
      </c>
      <c r="F321" s="4" t="s">
        <v>740</v>
      </c>
      <c r="G321" s="19" t="str">
        <f>IF(L321&lt;&gt;"",VLOOKUP(L321,Vocabulary!$A:$J,2,),IF(M321&lt;&gt;"",M321,""))</f>
        <v>Agent</v>
      </c>
      <c r="K321" s="9">
        <v>600</v>
      </c>
      <c r="L321" s="9">
        <v>501</v>
      </c>
    </row>
    <row r="322" spans="1:12" x14ac:dyDescent="0.3">
      <c r="A322" s="19" t="str">
        <f t="shared" si="10"/>
        <v>566subClassOf</v>
      </c>
      <c r="B322" s="19" t="str">
        <f t="shared" si="11"/>
        <v>subClassOf501</v>
      </c>
      <c r="C322" s="11" t="s">
        <v>728</v>
      </c>
      <c r="D322" s="9" t="s">
        <v>1123</v>
      </c>
      <c r="E322" s="13" t="str">
        <f>IF(K322,VLOOKUP(K322,Vocabulary!$A:$J,2,),"")</f>
        <v>Persoon</v>
      </c>
      <c r="F322" s="4" t="s">
        <v>740</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728</v>
      </c>
      <c r="D323" s="9" t="s">
        <v>74</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728</v>
      </c>
      <c r="D324" s="9" t="s">
        <v>74</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728</v>
      </c>
      <c r="D325" s="9" t="s">
        <v>74</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728</v>
      </c>
      <c r="D326" s="9" t="s">
        <v>74</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728</v>
      </c>
      <c r="D327" s="9" t="s">
        <v>74</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728</v>
      </c>
      <c r="D328" s="9" t="s">
        <v>74</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728</v>
      </c>
      <c r="D329" s="9" t="s">
        <v>74</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728</v>
      </c>
      <c r="D330" s="9" t="s">
        <v>74</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728</v>
      </c>
      <c r="D331" s="9" t="s">
        <v>74</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728</v>
      </c>
      <c r="D332" s="9" t="s">
        <v>74</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728</v>
      </c>
      <c r="D333" s="9" t="s">
        <v>74</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728</v>
      </c>
      <c r="D334" s="9" t="s">
        <v>74</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728</v>
      </c>
      <c r="D335" s="9" t="s">
        <v>74</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728</v>
      </c>
      <c r="D336" s="9" t="s">
        <v>74</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728</v>
      </c>
      <c r="D337" s="9" t="s">
        <v>74</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728</v>
      </c>
      <c r="D338" s="9" t="s">
        <v>74</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728</v>
      </c>
      <c r="D339" s="9" t="s">
        <v>74</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728</v>
      </c>
      <c r="D340" s="9" t="s">
        <v>74</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728</v>
      </c>
      <c r="D341" s="9" t="s">
        <v>74</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728</v>
      </c>
      <c r="D342" s="9" t="s">
        <v>74</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728</v>
      </c>
      <c r="D343" s="9" t="s">
        <v>74</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728</v>
      </c>
      <c r="D344" s="9" t="s">
        <v>74</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728</v>
      </c>
      <c r="D345" s="9" t="s">
        <v>74</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728</v>
      </c>
      <c r="D346" s="9" t="s">
        <v>74</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728</v>
      </c>
      <c r="D347" s="9" t="s">
        <v>74</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728</v>
      </c>
      <c r="D348" s="9" t="s">
        <v>74</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728</v>
      </c>
      <c r="D349" s="9" t="s">
        <v>74</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728</v>
      </c>
      <c r="D350" s="9" t="s">
        <v>74</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728</v>
      </c>
      <c r="D351" s="9" t="s">
        <v>74</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728</v>
      </c>
      <c r="D352" s="9" t="s">
        <v>74</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728</v>
      </c>
      <c r="D353" s="9" t="s">
        <v>74</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728</v>
      </c>
      <c r="D354" s="9" t="s">
        <v>74</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728</v>
      </c>
      <c r="D355" s="9" t="s">
        <v>74</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728</v>
      </c>
      <c r="D356" s="9" t="s">
        <v>74</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728</v>
      </c>
      <c r="D357" s="9" t="s">
        <v>74</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728</v>
      </c>
      <c r="D358" s="9" t="s">
        <v>74</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728</v>
      </c>
      <c r="D359" s="9" t="s">
        <v>74</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728</v>
      </c>
      <c r="D360" s="9" t="s">
        <v>74</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728</v>
      </c>
      <c r="D361" s="9" t="s">
        <v>74</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728</v>
      </c>
      <c r="D362" s="9" t="s">
        <v>74</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728</v>
      </c>
      <c r="D363" s="9" t="s">
        <v>74</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728</v>
      </c>
      <c r="D364" s="9" t="s">
        <v>74</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728</v>
      </c>
      <c r="D365" s="9" t="s">
        <v>74</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728</v>
      </c>
      <c r="D366" s="9" t="s">
        <v>74</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728</v>
      </c>
      <c r="D367" s="9" t="s">
        <v>74</v>
      </c>
      <c r="E367" s="13" t="str">
        <f>IF(K367,VLOOKUP(K367,Vocabulary!$A:$J,2,),"")</f>
        <v>alternatieveNaam</v>
      </c>
      <c r="F367" s="4" t="s">
        <v>1</v>
      </c>
      <c r="G367" s="19" t="str">
        <f>IF(L367&lt;&gt;"",VLOOKUP(L367,Vocabulary!$A:$J,2,),IF(M367&lt;&gt;"",M367,""))</f>
        <v>_langstring</v>
      </c>
      <c r="K367" s="9">
        <v>631</v>
      </c>
      <c r="M367" s="21" t="s">
        <v>112</v>
      </c>
    </row>
    <row r="368" spans="1:13" x14ac:dyDescent="0.3">
      <c r="A368" s="19" t="str">
        <f t="shared" si="12"/>
        <v>569range</v>
      </c>
      <c r="B368" s="19" t="str">
        <f t="shared" si="13"/>
        <v>range</v>
      </c>
      <c r="C368" s="11" t="s">
        <v>728</v>
      </c>
      <c r="D368" s="9" t="s">
        <v>74</v>
      </c>
      <c r="E368" s="13" t="str">
        <f>IF(K368,VLOOKUP(K368,Vocabulary!$A:$J,2,),"")</f>
        <v>beschrijving</v>
      </c>
      <c r="F368" s="4" t="s">
        <v>1</v>
      </c>
      <c r="G368" s="19" t="str">
        <f>IF(L368&lt;&gt;"",VLOOKUP(L368,Vocabulary!$A:$J,2,),IF(M368&lt;&gt;"",M368,""))</f>
        <v>_langstring</v>
      </c>
      <c r="K368" s="9">
        <v>569</v>
      </c>
      <c r="M368" s="21" t="s">
        <v>112</v>
      </c>
    </row>
    <row r="369" spans="1:13" x14ac:dyDescent="0.3">
      <c r="A369" s="19" t="str">
        <f t="shared" si="12"/>
        <v>572range</v>
      </c>
      <c r="B369" s="19" t="str">
        <f t="shared" si="13"/>
        <v>range</v>
      </c>
      <c r="C369" s="11" t="s">
        <v>728</v>
      </c>
      <c r="D369" s="9" t="s">
        <v>74</v>
      </c>
      <c r="E369" s="13" t="str">
        <f>IF(K369,VLOOKUP(K369,Vocabulary!$A:$J,2,),"")</f>
        <v>datum</v>
      </c>
      <c r="F369" s="4" t="s">
        <v>1</v>
      </c>
      <c r="G369" s="19" t="str">
        <f>IF(L369&lt;&gt;"",VLOOKUP(L369,Vocabulary!$A:$J,2,),IF(M369&lt;&gt;"",M369,""))</f>
        <v>_datetime</v>
      </c>
      <c r="K369" s="9">
        <v>572</v>
      </c>
      <c r="M369" s="21" t="s">
        <v>115</v>
      </c>
    </row>
    <row r="370" spans="1:13" x14ac:dyDescent="0.3">
      <c r="A370" s="19" t="str">
        <f t="shared" si="12"/>
        <v>573range</v>
      </c>
      <c r="B370" s="19" t="str">
        <f t="shared" si="13"/>
        <v>range</v>
      </c>
      <c r="C370" s="11" t="s">
        <v>728</v>
      </c>
      <c r="D370" s="9" t="s">
        <v>74</v>
      </c>
      <c r="E370" s="13" t="str">
        <f>IF(K370,VLOOKUP(K370,Vocabulary!$A:$J,2,),"")</f>
        <v>doel</v>
      </c>
      <c r="F370" s="4" t="s">
        <v>1</v>
      </c>
      <c r="G370" s="19" t="str">
        <f>IF(L370&lt;&gt;"",VLOOKUP(L370,Vocabulary!$A:$J,2,),IF(M370&lt;&gt;"",M370,""))</f>
        <v>_langstring</v>
      </c>
      <c r="K370" s="9">
        <v>573</v>
      </c>
      <c r="M370" s="21" t="s">
        <v>112</v>
      </c>
    </row>
    <row r="371" spans="1:13" x14ac:dyDescent="0.3">
      <c r="A371" s="19" t="str">
        <f t="shared" si="12"/>
        <v>574range</v>
      </c>
      <c r="B371" s="19" t="str">
        <f t="shared" si="13"/>
        <v>range600</v>
      </c>
      <c r="C371" s="11" t="s">
        <v>728</v>
      </c>
      <c r="D371" s="9" t="s">
        <v>74</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728</v>
      </c>
      <c r="D372" s="9" t="s">
        <v>74</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728</v>
      </c>
      <c r="D373" s="9" t="s">
        <v>74</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728</v>
      </c>
      <c r="D374" s="9" t="s">
        <v>74</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728</v>
      </c>
      <c r="D375" s="9" t="s">
        <v>74</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728</v>
      </c>
      <c r="D376" s="9" t="s">
        <v>74</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728</v>
      </c>
      <c r="D377" s="9" t="s">
        <v>74</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728</v>
      </c>
      <c r="D378" s="9" t="s">
        <v>74</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728</v>
      </c>
      <c r="D379" s="9" t="s">
        <v>74</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728</v>
      </c>
      <c r="D380" s="9" t="s">
        <v>74</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728</v>
      </c>
      <c r="D381" s="9" t="s">
        <v>74</v>
      </c>
      <c r="E381" s="13" t="str">
        <f>IF(K381,VLOOKUP(K381,Vocabulary!$A:$J,2,),"")</f>
        <v>homepage</v>
      </c>
      <c r="F381" s="4" t="s">
        <v>1</v>
      </c>
      <c r="G381" s="19" t="str">
        <f>IF(L381&lt;&gt;"",VLOOKUP(L381,Vocabulary!$A:$J,2,),IF(M381&lt;&gt;"",M381,""))</f>
        <v>_string</v>
      </c>
      <c r="K381" s="9">
        <v>589</v>
      </c>
      <c r="M381" s="21" t="s">
        <v>111</v>
      </c>
    </row>
    <row r="382" spans="1:13" x14ac:dyDescent="0.3">
      <c r="A382" s="19" t="str">
        <f t="shared" si="12"/>
        <v>590range</v>
      </c>
      <c r="B382" s="19" t="str">
        <f t="shared" si="13"/>
        <v>range600</v>
      </c>
      <c r="C382" s="11" t="s">
        <v>728</v>
      </c>
      <c r="D382" s="9" t="s">
        <v>74</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728</v>
      </c>
      <c r="D383" s="9" t="s">
        <v>74</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728</v>
      </c>
      <c r="D384" s="9" t="s">
        <v>74</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728</v>
      </c>
      <c r="D385" s="9" t="s">
        <v>74</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728</v>
      </c>
      <c r="D386" s="9" t="s">
        <v>74</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728</v>
      </c>
      <c r="D387" s="9" t="s">
        <v>74</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728</v>
      </c>
      <c r="D388" s="9" t="s">
        <v>74</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728</v>
      </c>
      <c r="D389" s="9" t="s">
        <v>74</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728</v>
      </c>
      <c r="D390" s="9" t="s">
        <v>74</v>
      </c>
      <c r="E390" s="13" t="str">
        <f>IF(K390,VLOOKUP(K390,Vocabulary!$A:$J,2,),"")</f>
        <v>voorkeurslabel</v>
      </c>
      <c r="F390" s="4" t="s">
        <v>1</v>
      </c>
      <c r="G390" s="19" t="str">
        <f>IF(L390&lt;&gt;"",VLOOKUP(L390,Vocabulary!$A:$J,2,),IF(M390&lt;&gt;"",M390,""))</f>
        <v>_langstring</v>
      </c>
      <c r="K390" s="9">
        <v>621</v>
      </c>
      <c r="M390" s="21" t="s">
        <v>112</v>
      </c>
    </row>
    <row r="391" spans="1:13" x14ac:dyDescent="0.3">
      <c r="A391" s="19" t="str">
        <f t="shared" si="14"/>
        <v>622range</v>
      </c>
      <c r="B391" s="19" t="str">
        <f t="shared" si="15"/>
        <v>range</v>
      </c>
      <c r="C391" s="11" t="s">
        <v>728</v>
      </c>
      <c r="D391" s="9" t="s">
        <v>74</v>
      </c>
      <c r="E391" s="13" t="str">
        <f>IF(K391,VLOOKUP(K391,Vocabulary!$A:$J,2,),"")</f>
        <v>wettelijkeNaam</v>
      </c>
      <c r="F391" s="4" t="s">
        <v>1</v>
      </c>
      <c r="G391" s="19" t="str">
        <f>IF(L391&lt;&gt;"",VLOOKUP(L391,Vocabulary!$A:$J,2,),IF(M391&lt;&gt;"",M391,""))</f>
        <v>_langstring</v>
      </c>
      <c r="K391" s="9">
        <v>622</v>
      </c>
      <c r="M391" s="21" t="s">
        <v>112</v>
      </c>
    </row>
    <row r="392" spans="1:13" x14ac:dyDescent="0.3">
      <c r="A392" s="19" t="str">
        <f t="shared" si="14"/>
        <v>486subClassOf</v>
      </c>
      <c r="B392" s="19" t="str">
        <f t="shared" si="15"/>
        <v>subClassOf618</v>
      </c>
      <c r="C392" s="11" t="s">
        <v>728</v>
      </c>
      <c r="D392" s="9" t="s">
        <v>74</v>
      </c>
      <c r="E392" s="13" t="str">
        <f>IF(K392,VLOOKUP(K392,Vocabulary!$A:$J,2,),"")</f>
        <v>Fusie</v>
      </c>
      <c r="F392" s="4" t="s">
        <v>740</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728</v>
      </c>
      <c r="D393" s="9" t="s">
        <v>74</v>
      </c>
      <c r="E393" s="13" t="str">
        <f>IF(K393,VLOOKUP(K393,Vocabulary!$A:$J,2,),"")</f>
        <v>Hoedanigheid</v>
      </c>
      <c r="F393" s="4" t="s">
        <v>740</v>
      </c>
      <c r="G393" s="19" t="str">
        <f>IF(L393&lt;&gt;"",VLOOKUP(L393,Vocabulary!$A:$J,2,),IF(M393&lt;&gt;"",M393,""))</f>
        <v>Positie</v>
      </c>
      <c r="K393" s="9">
        <v>487</v>
      </c>
      <c r="L393" s="9">
        <v>606</v>
      </c>
    </row>
    <row r="394" spans="1:13" x14ac:dyDescent="0.3">
      <c r="A394" s="19" t="str">
        <f t="shared" si="14"/>
        <v>488subClassOf</v>
      </c>
      <c r="B394" s="19" t="str">
        <f t="shared" si="15"/>
        <v>subClassOf618</v>
      </c>
      <c r="C394" s="11" t="s">
        <v>728</v>
      </c>
      <c r="D394" s="9" t="s">
        <v>74</v>
      </c>
      <c r="E394" s="13" t="str">
        <f>IF(K394,VLOOKUP(K394,Vocabulary!$A:$J,2,),"")</f>
        <v>Splitsing</v>
      </c>
      <c r="F394" s="4" t="s">
        <v>740</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728</v>
      </c>
      <c r="D395" s="9" t="s">
        <v>74</v>
      </c>
      <c r="E395" s="13" t="str">
        <f>IF(K395,VLOOKUP(K395,Vocabulary!$A:$J,2,),"")</f>
        <v>Stopzetting</v>
      </c>
      <c r="F395" s="4" t="s">
        <v>740</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728</v>
      </c>
      <c r="D396" s="9" t="s">
        <v>74</v>
      </c>
      <c r="E396" s="13" t="str">
        <f>IF(K396,VLOOKUP(K396,Vocabulary!$A:$J,2,),"")</f>
        <v>Vervanging</v>
      </c>
      <c r="F396" s="4" t="s">
        <v>740</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728</v>
      </c>
      <c r="D397" s="9" t="s">
        <v>74</v>
      </c>
      <c r="E397" s="13" t="str">
        <f>IF(K397,VLOOKUP(K397,Vocabulary!$A:$J,2,),"")</f>
        <v>FormeleOrganisatie</v>
      </c>
      <c r="F397" s="4" t="s">
        <v>740</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728</v>
      </c>
      <c r="D398" s="9" t="s">
        <v>74</v>
      </c>
      <c r="E398" s="13" t="str">
        <f>IF(K398,VLOOKUP(K398,Vocabulary!$A:$J,2,),"")</f>
        <v>GeregistreerdeOrganisatie</v>
      </c>
      <c r="F398" s="4" t="s">
        <v>740</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728</v>
      </c>
      <c r="D399" s="9" t="s">
        <v>74</v>
      </c>
      <c r="E399" s="13" t="str">
        <f>IF(K399,VLOOKUP(K399,Vocabulary!$A:$J,2,),"")</f>
        <v>Oprichtingsgebeurtenis</v>
      </c>
      <c r="F399" s="4" t="s">
        <v>740</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728</v>
      </c>
      <c r="D400" s="9" t="s">
        <v>74</v>
      </c>
      <c r="E400" s="13" t="str">
        <f>IF(K400,VLOOKUP(K400,Vocabulary!$A:$J,2,),"")</f>
        <v>Organisatie-eenheid</v>
      </c>
      <c r="F400" s="4" t="s">
        <v>740</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728</v>
      </c>
      <c r="D401" s="9" t="s">
        <v>74</v>
      </c>
      <c r="E401" s="13" t="str">
        <f>IF(K401,VLOOKUP(K401,Vocabulary!$A:$J,2,),"")</f>
        <v>PubliekeOrganisatie</v>
      </c>
      <c r="F401" s="4" t="s">
        <v>740</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728</v>
      </c>
      <c r="D402" s="9" t="s">
        <v>74</v>
      </c>
      <c r="E402" s="13" t="str">
        <f>IF(K402,VLOOKUP(K402,Vocabulary!$A:$J,2,),"")</f>
        <v>SamenwerkingVanOrganisaties</v>
      </c>
      <c r="F402" s="4" t="s">
        <v>740</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728</v>
      </c>
      <c r="D403" s="9" t="s">
        <v>74</v>
      </c>
      <c r="E403" s="13" t="str">
        <f>IF(K403,VLOOKUP(K403,Vocabulary!$A:$J,2,),"")</f>
        <v>rechtspersoonlijkheid</v>
      </c>
      <c r="F403" s="4" t="s">
        <v>762</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728</v>
      </c>
      <c r="D404" s="9" t="s">
        <v>74</v>
      </c>
      <c r="E404" s="13" t="str">
        <f>IF(K404,VLOOKUP(K404,Vocabulary!$A:$J,2,),"")</f>
        <v>rechtstoestand</v>
      </c>
      <c r="F404" s="4" t="s">
        <v>762</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728</v>
      </c>
      <c r="D405" s="9" t="s">
        <v>74</v>
      </c>
      <c r="E405" s="13" t="str">
        <f>IF(K405,VLOOKUP(K405,Vocabulary!$A:$J,2,),"")</f>
        <v>rechtsvorm</v>
      </c>
      <c r="F405" s="4" t="s">
        <v>762</v>
      </c>
      <c r="G405" s="19" t="str">
        <f>IF(L405&lt;&gt;"",VLOOKUP(L405,Vocabulary!$A:$J,2,),IF(M405&lt;&gt;"",M405,""))</f>
        <v>Rechtsvormtype</v>
      </c>
      <c r="K405" s="9">
        <v>495</v>
      </c>
      <c r="L405" s="9">
        <v>633</v>
      </c>
    </row>
    <row r="406" spans="1:12" x14ac:dyDescent="0.3">
      <c r="A406" s="19" t="str">
        <f t="shared" si="14"/>
        <v>398domain</v>
      </c>
      <c r="B406" s="19" t="str">
        <f t="shared" si="15"/>
        <v>domain522</v>
      </c>
      <c r="C406" s="11" t="s">
        <v>728</v>
      </c>
      <c r="D406" s="9" t="s">
        <v>750</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728</v>
      </c>
      <c r="D407" s="9" t="s">
        <v>750</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728</v>
      </c>
      <c r="D408" s="9" t="s">
        <v>750</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728</v>
      </c>
      <c r="D409" s="9" t="s">
        <v>750</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728</v>
      </c>
      <c r="D410" s="9" t="s">
        <v>750</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728</v>
      </c>
      <c r="D411" s="9" t="s">
        <v>750</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728</v>
      </c>
      <c r="D412" s="9" t="s">
        <v>750</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728</v>
      </c>
      <c r="D413" s="9" t="s">
        <v>750</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728</v>
      </c>
      <c r="D414" s="9" t="s">
        <v>750</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728</v>
      </c>
      <c r="D415" s="9" t="s">
        <v>750</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728</v>
      </c>
      <c r="D416" s="9" t="s">
        <v>750</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728</v>
      </c>
      <c r="D417" s="9" t="s">
        <v>750</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728</v>
      </c>
      <c r="D418" s="9" t="s">
        <v>750</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728</v>
      </c>
      <c r="D419" s="9" t="s">
        <v>750</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728</v>
      </c>
      <c r="D420" s="9" t="s">
        <v>750</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728</v>
      </c>
      <c r="D421" s="9" t="s">
        <v>750</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728</v>
      </c>
      <c r="D422" s="9" t="s">
        <v>750</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728</v>
      </c>
      <c r="D423" s="9" t="s">
        <v>750</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728</v>
      </c>
      <c r="D424" s="9" t="s">
        <v>750</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728</v>
      </c>
      <c r="D425" s="9" t="s">
        <v>750</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728</v>
      </c>
      <c r="D426" s="9" t="s">
        <v>750</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728</v>
      </c>
      <c r="D427" s="9" t="s">
        <v>750</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728</v>
      </c>
      <c r="D428" s="9" t="s">
        <v>750</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728</v>
      </c>
      <c r="D429" s="9" t="s">
        <v>750</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728</v>
      </c>
      <c r="D430" s="9" t="s">
        <v>750</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728</v>
      </c>
      <c r="D431" s="9" t="s">
        <v>750</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728</v>
      </c>
      <c r="D432" s="9" t="s">
        <v>750</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728</v>
      </c>
      <c r="D433" s="9" t="s">
        <v>750</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728</v>
      </c>
      <c r="D434" s="9" t="s">
        <v>750</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728</v>
      </c>
      <c r="D435" s="9" t="s">
        <v>750</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728</v>
      </c>
      <c r="D436" s="9" t="s">
        <v>750</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728</v>
      </c>
      <c r="D437" s="9" t="s">
        <v>750</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728</v>
      </c>
      <c r="D438" s="9" t="s">
        <v>750</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728</v>
      </c>
      <c r="D439" s="9" t="s">
        <v>750</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728</v>
      </c>
      <c r="D440" s="9" t="s">
        <v>750</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728</v>
      </c>
      <c r="D441" s="9" t="s">
        <v>750</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728</v>
      </c>
      <c r="D442" s="9" t="s">
        <v>750</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728</v>
      </c>
      <c r="D443" s="9" t="s">
        <v>750</v>
      </c>
      <c r="E443" s="13" t="str">
        <f>IF(K443,VLOOKUP(K443,Vocabulary!$A:$J,2,),"")</f>
        <v>achternaam</v>
      </c>
      <c r="F443" s="4" t="s">
        <v>1</v>
      </c>
      <c r="G443" s="19" t="str">
        <f>IF(L443&lt;&gt;"",VLOOKUP(L443,Vocabulary!$A:$J,2,),IF(M443&lt;&gt;"",M443,""))</f>
        <v>_string</v>
      </c>
      <c r="K443" s="9">
        <v>637</v>
      </c>
      <c r="M443" s="21" t="s">
        <v>111</v>
      </c>
    </row>
    <row r="444" spans="1:13" x14ac:dyDescent="0.3">
      <c r="A444" s="19" t="str">
        <f t="shared" si="14"/>
        <v>563range</v>
      </c>
      <c r="B444" s="19" t="str">
        <f t="shared" si="15"/>
        <v>range447</v>
      </c>
      <c r="C444" s="11" t="s">
        <v>728</v>
      </c>
      <c r="D444" s="9" t="s">
        <v>750</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728</v>
      </c>
      <c r="D445" s="9" t="s">
        <v>750</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728</v>
      </c>
      <c r="D446" s="9" t="s">
        <v>750</v>
      </c>
      <c r="E446" s="13" t="str">
        <f>IF(K446,VLOOKUP(K446,Vocabulary!$A:$J,2,),"")</f>
        <v>voornaam</v>
      </c>
      <c r="F446" s="4" t="s">
        <v>1</v>
      </c>
      <c r="G446" s="19" t="str">
        <f>IF(L446&lt;&gt;"",VLOOKUP(L446,Vocabulary!$A:$J,2,),IF(M446&lt;&gt;"",M446,""))</f>
        <v>_string</v>
      </c>
      <c r="K446" s="9">
        <v>638</v>
      </c>
      <c r="M446" s="21" t="s">
        <v>111</v>
      </c>
    </row>
    <row r="447" spans="1:13" x14ac:dyDescent="0.3">
      <c r="A447" s="19" t="str">
        <f t="shared" si="14"/>
        <v>437subClassOf</v>
      </c>
      <c r="B447" s="19" t="str">
        <f t="shared" si="15"/>
        <v>subClassOf452</v>
      </c>
      <c r="C447" s="11" t="s">
        <v>728</v>
      </c>
      <c r="D447" s="9" t="s">
        <v>750</v>
      </c>
      <c r="E447" s="13" t="str">
        <f>IF(K447,VLOOKUP(K447,Vocabulary!$A:$J,2,),"")</f>
        <v>Afstamming</v>
      </c>
      <c r="F447" s="4" t="s">
        <v>740</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728</v>
      </c>
      <c r="D448" s="9" t="s">
        <v>750</v>
      </c>
      <c r="E448" s="13" t="str">
        <f>IF(K448,VLOOKUP(K448,Vocabulary!$A:$J,2,),"")</f>
        <v>Geboorte</v>
      </c>
      <c r="F448" s="4" t="s">
        <v>740</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728</v>
      </c>
      <c r="D449" s="9" t="s">
        <v>750</v>
      </c>
      <c r="E449" s="13" t="str">
        <f>IF(K449,VLOOKUP(K449,Vocabulary!$A:$J,2,),"")</f>
        <v>GeenInwoner</v>
      </c>
      <c r="F449" s="4" t="s">
        <v>740</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728</v>
      </c>
      <c r="D450" s="9" t="s">
        <v>750</v>
      </c>
      <c r="E450" s="13" t="str">
        <f>IF(K450,VLOOKUP(K450,Vocabulary!$A:$J,2,),"")</f>
        <v>GeregistreerdPersoon</v>
      </c>
      <c r="F450" s="4" t="s">
        <v>740</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728</v>
      </c>
      <c r="D451" s="9" t="s">
        <v>750</v>
      </c>
      <c r="E451" s="13" t="str">
        <f>IF(K451,VLOOKUP(K451,Vocabulary!$A:$J,2,),"")</f>
        <v>Gezin</v>
      </c>
      <c r="F451" s="4" t="s">
        <v>740</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728</v>
      </c>
      <c r="D452" s="9" t="s">
        <v>750</v>
      </c>
      <c r="E452" s="13" t="str">
        <f>IF(K452,VLOOKUP(K452,Vocabulary!$A:$J,2,),"")</f>
        <v>Gezinsrelatie</v>
      </c>
      <c r="F452" s="4" t="s">
        <v>740</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728</v>
      </c>
      <c r="D453" s="9" t="s">
        <v>750</v>
      </c>
      <c r="E453" s="13" t="str">
        <f>IF(K453,VLOOKUP(K453,Vocabulary!$A:$J,2,),"")</f>
        <v>Huwelijk</v>
      </c>
      <c r="F453" s="4" t="s">
        <v>740</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728</v>
      </c>
      <c r="D454" s="9" t="s">
        <v>750</v>
      </c>
      <c r="E454" s="13" t="str">
        <f>IF(K454,VLOOKUP(K454,Vocabulary!$A:$J,2,),"")</f>
        <v>Inwoner</v>
      </c>
      <c r="F454" s="4" t="s">
        <v>740</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728</v>
      </c>
      <c r="D455" s="9" t="s">
        <v>750</v>
      </c>
      <c r="E455" s="13" t="str">
        <f>IF(K455,VLOOKUP(K455,Vocabulary!$A:$J,2,),"")</f>
        <v>Overlijden</v>
      </c>
      <c r="F455" s="4" t="s">
        <v>740</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728</v>
      </c>
      <c r="D456" s="9" t="s">
        <v>750</v>
      </c>
      <c r="E456" s="13" t="str">
        <f>IF(K456,VLOOKUP(K456,Vocabulary!$A:$J,2,),"")</f>
        <v>PermanentInwoner</v>
      </c>
      <c r="F456" s="4" t="s">
        <v>740</v>
      </c>
      <c r="G456" s="19" t="str">
        <f>IF(L456&lt;&gt;"",VLOOKUP(L456,Vocabulary!$A:$J,2,),IF(M456&lt;&gt;"",M456,""))</f>
        <v>Inwoner</v>
      </c>
      <c r="K456" s="9">
        <v>450</v>
      </c>
      <c r="L456" s="9">
        <v>446</v>
      </c>
    </row>
    <row r="457" spans="1:12" x14ac:dyDescent="0.3">
      <c r="A457" s="19" t="str">
        <f t="shared" si="16"/>
        <v>453subClassOf</v>
      </c>
      <c r="B457" s="19" t="str">
        <f t="shared" si="17"/>
        <v>subClassOf452</v>
      </c>
      <c r="C457" s="11" t="s">
        <v>728</v>
      </c>
      <c r="D457" s="9" t="s">
        <v>750</v>
      </c>
      <c r="E457" s="13" t="str">
        <f>IF(K457,VLOOKUP(K457,Vocabulary!$A:$J,2,),"")</f>
        <v>Samenwonen</v>
      </c>
      <c r="F457" s="4" t="s">
        <v>740</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728</v>
      </c>
      <c r="D458" s="9" t="s">
        <v>750</v>
      </c>
      <c r="E458" s="13" t="str">
        <f>IF(K458,VLOOKUP(K458,Vocabulary!$A:$J,2,),"")</f>
        <v>Staatsburger</v>
      </c>
      <c r="F458" s="4" t="s">
        <v>740</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728</v>
      </c>
      <c r="D459" s="9" t="s">
        <v>750</v>
      </c>
      <c r="E459" s="13" t="str">
        <f>IF(K459,VLOOKUP(K459,Vocabulary!$A:$J,2,),"")</f>
        <v>TijdelijkInwoner</v>
      </c>
      <c r="F459" s="4" t="s">
        <v>740</v>
      </c>
      <c r="G459" s="19" t="str">
        <f>IF(L459&lt;&gt;"",VLOOKUP(L459,Vocabulary!$A:$J,2,),IF(M459&lt;&gt;"",M459,""))</f>
        <v>Inwoner</v>
      </c>
      <c r="K459" s="9">
        <v>456</v>
      </c>
      <c r="L459" s="9">
        <v>446</v>
      </c>
    </row>
    <row r="460" spans="1:12" x14ac:dyDescent="0.3">
      <c r="A460" s="19" t="str">
        <f t="shared" si="16"/>
        <v>458subClassOf</v>
      </c>
      <c r="B460" s="19" t="str">
        <f t="shared" si="17"/>
        <v>subClassOf452</v>
      </c>
      <c r="C460" s="11" t="s">
        <v>728</v>
      </c>
      <c r="D460" s="9" t="s">
        <v>750</v>
      </c>
      <c r="E460" s="13" t="str">
        <f>IF(K460,VLOOKUP(K460,Vocabulary!$A:$J,2,),"")</f>
        <v>Voogdij</v>
      </c>
      <c r="F460" s="4" t="s">
        <v>740</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728</v>
      </c>
      <c r="D461" s="9" t="s">
        <v>750</v>
      </c>
      <c r="E461" s="13" t="str">
        <f>IF(K461,VLOOKUP(K461,Vocabulary!$A:$J,2,),"")</f>
        <v>Vreemdeling</v>
      </c>
      <c r="F461" s="4" t="s">
        <v>740</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728</v>
      </c>
      <c r="D462" s="9" t="s">
        <v>750</v>
      </c>
      <c r="E462" s="13" t="str">
        <f>IF(K462,VLOOKUP(K462,Vocabulary!$A:$J,2,),"")</f>
        <v>Persoon</v>
      </c>
      <c r="F462" s="4" t="s">
        <v>740</v>
      </c>
      <c r="G462" s="19" t="str">
        <f>IF(L462&lt;&gt;"",VLOOKUP(L462,Vocabulary!$A:$J,2,),IF(M462&lt;&gt;"",M462,""))</f>
        <v>Object</v>
      </c>
      <c r="K462" s="9">
        <v>566</v>
      </c>
      <c r="L462" s="9">
        <v>623</v>
      </c>
    </row>
    <row r="463" spans="1:12" x14ac:dyDescent="0.3">
      <c r="A463" s="19" t="str">
        <f t="shared" si="16"/>
        <v>566subClassOf</v>
      </c>
      <c r="B463" s="19" t="str">
        <f t="shared" si="17"/>
        <v>subClassOf501</v>
      </c>
      <c r="C463" s="11" t="s">
        <v>728</v>
      </c>
      <c r="D463" s="9" t="s">
        <v>750</v>
      </c>
      <c r="E463" s="13" t="str">
        <f>IF(K463,VLOOKUP(K463,Vocabulary!$A:$J,2,),"")</f>
        <v>Persoon</v>
      </c>
      <c r="F463" s="4" t="s">
        <v>740</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728</v>
      </c>
      <c r="D464" s="9" t="s">
        <v>750</v>
      </c>
      <c r="E464" s="13" t="str">
        <f>IF(K464,VLOOKUP(K464,Vocabulary!$A:$J,2,),"")</f>
        <v>afstammingstype</v>
      </c>
      <c r="F464" s="4" t="s">
        <v>762</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728</v>
      </c>
      <c r="D465" s="9" t="s">
        <v>750</v>
      </c>
      <c r="E465" s="13" t="str">
        <f>IF(K465,VLOOKUP(K465,Vocabulary!$A:$J,2,),"")</f>
        <v>geslacht</v>
      </c>
      <c r="F465" s="4" t="s">
        <v>762</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728</v>
      </c>
      <c r="D466" s="9" t="s">
        <v>750</v>
      </c>
      <c r="E466" s="13" t="str">
        <f>IF(K466,VLOOKUP(K466,Vocabulary!$A:$J,2,),"")</f>
        <v>gezinsrelatietype</v>
      </c>
      <c r="F466" s="4" t="s">
        <v>762</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728</v>
      </c>
      <c r="D467" s="9" t="s">
        <v>750</v>
      </c>
      <c r="E467" s="13" t="str">
        <f>IF(K467,VLOOKUP(K467,Vocabulary!$A:$J,2,),"")</f>
        <v>type</v>
      </c>
      <c r="F467" s="4" t="s">
        <v>762</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727</v>
      </c>
      <c r="D468" s="9" t="s">
        <v>71</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727</v>
      </c>
      <c r="D469" s="9" t="s">
        <v>71</v>
      </c>
      <c r="E469" s="13" t="str">
        <f>IF(K469,VLOOKUP(K469,Vocabulary!$A:$J,2,),"")</f>
        <v>orgActivity</v>
      </c>
      <c r="F469" s="4" t="s">
        <v>1</v>
      </c>
      <c r="G469" s="19" t="str">
        <f>IF(L469&lt;&gt;"",VLOOKUP(L469,Vocabulary!$A:$J,2,),IF(M469&lt;&gt;"",M469,""))</f>
        <v>_Concept</v>
      </c>
      <c r="K469" s="9">
        <v>673</v>
      </c>
      <c r="M469" s="21" t="s">
        <v>101</v>
      </c>
    </row>
    <row r="470" spans="1:13" ht="28.8" x14ac:dyDescent="0.3">
      <c r="A470" s="19" t="str">
        <f t="shared" si="16"/>
        <v>673valueInScheme</v>
      </c>
      <c r="B470" s="19" t="str">
        <f t="shared" si="17"/>
        <v>valueInScheme364</v>
      </c>
      <c r="C470" s="11" t="s">
        <v>727</v>
      </c>
      <c r="D470" s="9" t="s">
        <v>71</v>
      </c>
      <c r="E470" s="13" t="str">
        <f>IF(K470,VLOOKUP(K470,Vocabulary!$A:$J,2,),"")</f>
        <v>orgActivity</v>
      </c>
      <c r="F470" s="4" t="s">
        <v>762</v>
      </c>
      <c r="G470" s="19" t="str">
        <f>IF(L470&lt;&gt;"",VLOOKUP(L470,Vocabulary!$A:$J,2,),IF(M470&lt;&gt;"",M470,""))</f>
        <v>Nace2008</v>
      </c>
      <c r="K470" s="9">
        <v>673</v>
      </c>
      <c r="L470" s="9">
        <v>364</v>
      </c>
    </row>
    <row r="471" spans="1:13" x14ac:dyDescent="0.3">
      <c r="A471" s="19" t="str">
        <f t="shared" si="16"/>
        <v>674domain</v>
      </c>
      <c r="B471" s="19" t="str">
        <f t="shared" si="17"/>
        <v>domain323</v>
      </c>
      <c r="C471" s="11" t="s">
        <v>727</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727</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727</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727</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727</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727</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727</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727</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727</v>
      </c>
      <c r="D479" s="9" t="s">
        <v>768</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727</v>
      </c>
      <c r="D480" s="9" t="s">
        <v>31</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727</v>
      </c>
      <c r="D481" s="9" t="s">
        <v>31</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727</v>
      </c>
      <c r="D482" s="9" t="s">
        <v>31</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727</v>
      </c>
      <c r="D483" s="9" t="s">
        <v>31</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727</v>
      </c>
      <c r="D484" s="9" t="s">
        <v>768</v>
      </c>
      <c r="E484" s="13" t="str">
        <f>IF(K484,VLOOKUP(K484,Vocabulary!$A:$J,2,),"")</f>
        <v>versionId</v>
      </c>
      <c r="F484" s="4" t="s">
        <v>1</v>
      </c>
      <c r="G484" s="19" t="str">
        <f>IF(L484&lt;&gt;"",VLOOKUP(L484,Vocabulary!$A:$J,2,),IF(M484&lt;&gt;"",M484,""))</f>
        <v>_string</v>
      </c>
      <c r="K484" s="9">
        <v>311</v>
      </c>
      <c r="M484" s="21" t="s">
        <v>111</v>
      </c>
    </row>
    <row r="485" spans="1:14" x14ac:dyDescent="0.3">
      <c r="A485" s="19" t="str">
        <f t="shared" si="16"/>
        <v>680range</v>
      </c>
      <c r="B485" s="19" t="str">
        <f t="shared" si="17"/>
        <v>range</v>
      </c>
      <c r="C485" s="33" t="s">
        <v>727</v>
      </c>
      <c r="D485" s="31" t="s">
        <v>768</v>
      </c>
      <c r="E485" s="13" t="str">
        <f>IF(K485,VLOOKUP(K485,Vocabulary!$A:$J,2,),"")</f>
        <v>identifier</v>
      </c>
      <c r="F485" s="32" t="s">
        <v>1</v>
      </c>
      <c r="G485" s="19" t="str">
        <f>IF(L485&lt;&gt;"",VLOOKUP(L485,Vocabulary!$A:$J,2,),IF(M485&lt;&gt;"",M485,""))</f>
        <v>_string</v>
      </c>
      <c r="H485" s="32"/>
      <c r="I485" s="32"/>
      <c r="J485" s="32"/>
      <c r="K485" s="31">
        <v>680</v>
      </c>
      <c r="L485" s="31"/>
      <c r="M485" s="43" t="s">
        <v>111</v>
      </c>
    </row>
    <row r="486" spans="1:14" s="7" customFormat="1" ht="28.8" x14ac:dyDescent="0.3">
      <c r="A486" s="19" t="str">
        <f t="shared" si="16"/>
        <v>682valueInScheme</v>
      </c>
      <c r="B486" s="19" t="str">
        <f t="shared" si="17"/>
        <v>valueInScheme681</v>
      </c>
      <c r="C486" s="33" t="s">
        <v>727</v>
      </c>
      <c r="D486" s="31" t="s">
        <v>71</v>
      </c>
      <c r="E486" s="13" t="str">
        <f>IF(K486,VLOOKUP(K486,Vocabulary!$A:$J,2,),"")</f>
        <v>quality</v>
      </c>
      <c r="F486" s="32" t="s">
        <v>762</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727</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727</v>
      </c>
      <c r="D488" s="31" t="s">
        <v>4</v>
      </c>
      <c r="E488" s="13" t="e">
        <f>IF(K488,VLOOKUP(K488,Vocabulary!$A:$J,2,),"")</f>
        <v>#N/A</v>
      </c>
      <c r="F488" s="32" t="s">
        <v>762</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727</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727</v>
      </c>
      <c r="D490" s="31" t="s">
        <v>4</v>
      </c>
      <c r="E490" s="13" t="str">
        <f>IF(K490,VLOOKUP(K490,Vocabulary!$A:$J,2,),"")</f>
        <v>administrativeStatus</v>
      </c>
      <c r="F490" s="32" t="s">
        <v>762</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727</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727</v>
      </c>
      <c r="D492" s="9" t="s">
        <v>31</v>
      </c>
      <c r="E492" s="13" t="str">
        <f>IF(K492,VLOOKUP(K492,Vocabulary!$A:$J,2,),"")</f>
        <v>StreetName</v>
      </c>
      <c r="F492" s="4" t="s">
        <v>740</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727</v>
      </c>
      <c r="D493" s="31" t="s">
        <v>71</v>
      </c>
      <c r="E493" s="13" t="str">
        <f>IF(K493,VLOOKUP(K493,Vocabulary!$A:$J,2,),"")</f>
        <v>nace2008</v>
      </c>
      <c r="F493" s="32" t="s">
        <v>762</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727</v>
      </c>
      <c r="D494" s="31" t="s">
        <v>31</v>
      </c>
      <c r="E494" s="13" t="str">
        <f>IF(K494,VLOOKUP(K494,Vocabulary!$A:$J,2,),"")</f>
        <v>region</v>
      </c>
      <c r="F494" s="32" t="s">
        <v>762</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727</v>
      </c>
      <c r="D495" s="31" t="s">
        <v>31</v>
      </c>
      <c r="E495" s="13" t="str">
        <f>IF(K495,VLOOKUP(K495,Vocabulary!$A:$J,2,),"")</f>
        <v>CountryNisCode</v>
      </c>
      <c r="F495" s="32" t="s">
        <v>763</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727</v>
      </c>
      <c r="D496" s="31" t="s">
        <v>31</v>
      </c>
      <c r="E496" s="13" t="str">
        <f>IF(K496,VLOOKUP(K496,Vocabulary!$A:$J,2,),"")</f>
        <v>countryNisCode</v>
      </c>
      <c r="F496" s="32" t="s">
        <v>762</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727</v>
      </c>
      <c r="D497" s="31" t="s">
        <v>31</v>
      </c>
      <c r="E497" s="13" t="str">
        <f>IF(K497,VLOOKUP(K497,Vocabulary!$A:$J,2,),"")</f>
        <v>CountryIsoCode</v>
      </c>
      <c r="F497" s="32" t="s">
        <v>763</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727</v>
      </c>
      <c r="D498" s="31" t="s">
        <v>31</v>
      </c>
      <c r="E498" s="13" t="str">
        <f>IF(K498,VLOOKUP(K498,Vocabulary!$A:$J,2,),"")</f>
        <v>countryIsoCode</v>
      </c>
      <c r="F498" s="32" t="s">
        <v>762</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727</v>
      </c>
      <c r="D499" s="31" t="s">
        <v>31</v>
      </c>
      <c r="E499" s="13" t="str">
        <f>IF(K499,VLOOKUP(K499,Vocabulary!$A:$J,2,),"")</f>
        <v>CountryWithHistoryIsoCode</v>
      </c>
      <c r="F499" s="32" t="s">
        <v>763</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727</v>
      </c>
      <c r="D500" s="31" t="s">
        <v>31</v>
      </c>
      <c r="E500" s="13" t="str">
        <f>IF(K500,VLOOKUP(K500,Vocabulary!$A:$J,2,),"")</f>
        <v>countryWithHistoryIsoCode</v>
      </c>
      <c r="F500" s="32" t="s">
        <v>762</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727</v>
      </c>
      <c r="D501" s="31" t="s">
        <v>768</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727</v>
      </c>
      <c r="D502" s="31" t="s">
        <v>768</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727</v>
      </c>
      <c r="D503" s="31" t="s">
        <v>768</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727</v>
      </c>
      <c r="D504" s="31" t="s">
        <v>768</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727</v>
      </c>
      <c r="D505" s="31" t="s">
        <v>31</v>
      </c>
      <c r="E505" s="13" t="str">
        <f>IF(K505,VLOOKUP(K505,Vocabulary!$A:$J,2,),"")</f>
        <v>CountryIsoAlpha3Code</v>
      </c>
      <c r="F505" s="32" t="s">
        <v>763</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727</v>
      </c>
      <c r="D506" s="31" t="s">
        <v>31</v>
      </c>
      <c r="E506" s="13" t="str">
        <f>IF(K506,VLOOKUP(K506,Vocabulary!$A:$J,2,),"")</f>
        <v>CountryIsoNum3Code</v>
      </c>
      <c r="F506" s="32" t="s">
        <v>763</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727</v>
      </c>
      <c r="D507" s="31" t="s">
        <v>31</v>
      </c>
      <c r="E507" s="13" t="str">
        <f>IF(K507,VLOOKUP(K507,Vocabulary!$A:$J,2,),"")</f>
        <v>countryIsoAlpha3Code</v>
      </c>
      <c r="F507" s="32" t="s">
        <v>762</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727</v>
      </c>
      <c r="D508" s="31" t="s">
        <v>31</v>
      </c>
      <c r="E508" s="13" t="str">
        <f>IF(K508,VLOOKUP(K508,Vocabulary!$A:$J,2,),"")</f>
        <v>countryIsoNum3Code</v>
      </c>
      <c r="F508" s="32" t="s">
        <v>762</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727</v>
      </c>
      <c r="D509" s="31" t="s">
        <v>768</v>
      </c>
      <c r="E509" s="13" t="str">
        <f>IF(K509,VLOOKUP(K509,Vocabulary!$A:$J,2,),"")</f>
        <v>Currency</v>
      </c>
      <c r="F509" s="32" t="s">
        <v>763</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727</v>
      </c>
      <c r="D510" s="31" t="s">
        <v>768</v>
      </c>
      <c r="E510" s="13" t="str">
        <f>IF(K510,VLOOKUP(K510,Vocabulary!$A:$J,2,),"")</f>
        <v>currency</v>
      </c>
      <c r="F510" s="32" t="s">
        <v>762</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727</v>
      </c>
      <c r="D511" s="31" t="s">
        <v>768</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727</v>
      </c>
      <c r="D512" s="31" t="s">
        <v>768</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727</v>
      </c>
      <c r="D513" s="31" t="s">
        <v>71</v>
      </c>
      <c r="E513" s="13" t="str">
        <f>IF(K513,VLOOKUP(K513,Vocabulary!$A:$J,2,),"")</f>
        <v>EstablishmentUnit</v>
      </c>
      <c r="F513" s="32" t="s">
        <v>740</v>
      </c>
      <c r="G513" s="19" t="str">
        <f>IF(L513&lt;&gt;"",VLOOKUP(L513,Vocabulary!$A:$J,2,),IF(M513&lt;&gt;"",M513,""))</f>
        <v>Site</v>
      </c>
      <c r="H513" s="32"/>
      <c r="I513" s="32"/>
      <c r="J513" s="32"/>
      <c r="K513" s="31">
        <v>721</v>
      </c>
      <c r="L513" s="31">
        <v>648</v>
      </c>
      <c r="M513" s="43"/>
      <c r="N513" s="2"/>
    </row>
    <row r="514" spans="1:14" s="7" customFormat="1" x14ac:dyDescent="0.3">
      <c r="A514" s="68" t="str">
        <f>CONCATENATE(K514,F514)</f>
        <v>727domain</v>
      </c>
      <c r="B514" s="68" t="str">
        <f>CONCATENATE(F514,L514)</f>
        <v>domain724</v>
      </c>
      <c r="C514" s="33" t="s">
        <v>727</v>
      </c>
      <c r="D514" s="31" t="s">
        <v>768</v>
      </c>
      <c r="E514" s="54" t="str">
        <f>IF(K514,VLOOKUP(K514,Vocabulary!$A:$J,2,),"")</f>
        <v>value</v>
      </c>
      <c r="F514" s="32" t="s">
        <v>0</v>
      </c>
      <c r="G514" s="69"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727</v>
      </c>
      <c r="D515" s="31" t="s">
        <v>71</v>
      </c>
      <c r="E515" s="53" t="str">
        <f>IF(K515,VLOOKUP(K515,Vocabulary!$A:$J,2,),"")</f>
        <v>quality</v>
      </c>
      <c r="F515" s="4" t="s">
        <v>1</v>
      </c>
      <c r="G515" s="74" t="str">
        <f>IF(L515&lt;&gt;"",VLOOKUP(L515,Vocabulary!$A:$J,2,),IF(M515&lt;&gt;"",M515,""))</f>
        <v>_Concept</v>
      </c>
      <c r="H515" s="4"/>
      <c r="I515" s="4"/>
      <c r="J515" s="4"/>
      <c r="K515" s="9">
        <v>682</v>
      </c>
      <c r="L515" s="9"/>
      <c r="M515" s="21" t="s">
        <v>101</v>
      </c>
    </row>
    <row r="516" spans="1:14" s="7" customFormat="1" x14ac:dyDescent="0.3">
      <c r="A516" s="19" t="str">
        <f t="shared" si="18"/>
        <v>683range</v>
      </c>
      <c r="B516" s="19" t="str">
        <f t="shared" si="19"/>
        <v>range</v>
      </c>
      <c r="C516" s="33" t="s">
        <v>727</v>
      </c>
      <c r="D516" s="31" t="s">
        <v>4</v>
      </c>
      <c r="E516" s="53" t="str">
        <f>IF(K516,VLOOKUP(K516,Vocabulary!$A:$J,2,),"")</f>
        <v>administrativeStatus</v>
      </c>
      <c r="F516" s="4" t="s">
        <v>1</v>
      </c>
      <c r="G516" s="74" t="str">
        <f>IF(L516&lt;&gt;"",VLOOKUP(L516,Vocabulary!$A:$J,2,),IF(M516&lt;&gt;"",M516,""))</f>
        <v>_Concept</v>
      </c>
      <c r="H516" s="4"/>
      <c r="I516" s="4"/>
      <c r="J516" s="4"/>
      <c r="K516" s="9">
        <v>683</v>
      </c>
      <c r="L516" s="9"/>
      <c r="M516" s="21" t="s">
        <v>101</v>
      </c>
    </row>
    <row r="517" spans="1:14" s="7" customFormat="1" x14ac:dyDescent="0.3">
      <c r="A517" s="19" t="str">
        <f t="shared" si="18"/>
        <v>698range</v>
      </c>
      <c r="B517" s="19" t="str">
        <f t="shared" si="19"/>
        <v>range</v>
      </c>
      <c r="C517" s="33" t="s">
        <v>727</v>
      </c>
      <c r="D517" s="31" t="s">
        <v>31</v>
      </c>
      <c r="E517" s="53" t="str">
        <f>IF(K517,VLOOKUP(K517,Vocabulary!$A:$J,2,),"")</f>
        <v>region</v>
      </c>
      <c r="F517" s="4" t="s">
        <v>1</v>
      </c>
      <c r="G517" s="74" t="str">
        <f>IF(L517&lt;&gt;"",VLOOKUP(L517,Vocabulary!$A:$J,2,),IF(M517&lt;&gt;"",M517,""))</f>
        <v>_Concept</v>
      </c>
      <c r="H517" s="4"/>
      <c r="I517" s="4"/>
      <c r="J517" s="4"/>
      <c r="K517" s="9">
        <v>698</v>
      </c>
      <c r="L517" s="9"/>
      <c r="M517" s="21" t="s">
        <v>101</v>
      </c>
    </row>
    <row r="518" spans="1:14" s="7" customFormat="1" x14ac:dyDescent="0.3">
      <c r="A518" s="19" t="str">
        <f t="shared" si="18"/>
        <v>700range</v>
      </c>
      <c r="B518" s="19" t="str">
        <f t="shared" si="19"/>
        <v>range</v>
      </c>
      <c r="C518" s="33" t="s">
        <v>727</v>
      </c>
      <c r="D518" s="31" t="s">
        <v>71</v>
      </c>
      <c r="E518" s="53" t="str">
        <f>IF(K518,VLOOKUP(K518,Vocabulary!$A:$J,2,),"")</f>
        <v>nace2008</v>
      </c>
      <c r="F518" s="4" t="s">
        <v>1</v>
      </c>
      <c r="G518" s="74" t="str">
        <f>IF(L518&lt;&gt;"",VLOOKUP(L518,Vocabulary!$A:$J,2,),IF(M518&lt;&gt;"",M518,""))</f>
        <v>_Concept</v>
      </c>
      <c r="H518" s="4"/>
      <c r="I518" s="4"/>
      <c r="J518" s="4"/>
      <c r="K518" s="9">
        <v>700</v>
      </c>
      <c r="L518" s="9"/>
      <c r="M518" s="21" t="s">
        <v>101</v>
      </c>
    </row>
    <row r="519" spans="1:14" s="7" customFormat="1" x14ac:dyDescent="0.3">
      <c r="A519" s="19" t="str">
        <f t="shared" si="18"/>
        <v>711range</v>
      </c>
      <c r="B519" s="19" t="str">
        <f t="shared" si="19"/>
        <v>range</v>
      </c>
      <c r="C519" s="33" t="s">
        <v>727</v>
      </c>
      <c r="D519" s="31" t="s">
        <v>31</v>
      </c>
      <c r="E519" s="53" t="str">
        <f>IF(K519,VLOOKUP(K519,Vocabulary!$A:$J,2,),"")</f>
        <v>countryNisCode</v>
      </c>
      <c r="F519" s="4" t="s">
        <v>1</v>
      </c>
      <c r="G519" s="74" t="str">
        <f>IF(L519&lt;&gt;"",VLOOKUP(L519,Vocabulary!$A:$J,2,),IF(M519&lt;&gt;"",M519,""))</f>
        <v>_Concept</v>
      </c>
      <c r="H519" s="4"/>
      <c r="I519" s="4"/>
      <c r="J519" s="4"/>
      <c r="K519" s="9">
        <v>711</v>
      </c>
      <c r="L519" s="9"/>
      <c r="M519" s="21" t="s">
        <v>101</v>
      </c>
    </row>
    <row r="520" spans="1:14" s="7" customFormat="1" x14ac:dyDescent="0.3">
      <c r="A520" s="19" t="str">
        <f t="shared" si="18"/>
        <v>712range</v>
      </c>
      <c r="B520" s="19" t="str">
        <f t="shared" si="19"/>
        <v>range</v>
      </c>
      <c r="C520" s="33" t="s">
        <v>727</v>
      </c>
      <c r="D520" s="31" t="s">
        <v>31</v>
      </c>
      <c r="E520" s="53" t="str">
        <f>IF(K520,VLOOKUP(K520,Vocabulary!$A:$J,2,),"")</f>
        <v>countryIsoCode</v>
      </c>
      <c r="F520" s="4" t="s">
        <v>1</v>
      </c>
      <c r="G520" s="74" t="str">
        <f>IF(L520&lt;&gt;"",VLOOKUP(L520,Vocabulary!$A:$J,2,),IF(M520&lt;&gt;"",M520,""))</f>
        <v>_Concept</v>
      </c>
      <c r="H520" s="4"/>
      <c r="I520" s="4"/>
      <c r="J520" s="4"/>
      <c r="K520" s="9">
        <v>712</v>
      </c>
      <c r="L520" s="9"/>
      <c r="M520" s="21" t="s">
        <v>101</v>
      </c>
    </row>
    <row r="521" spans="1:14" s="7" customFormat="1" x14ac:dyDescent="0.3">
      <c r="A521" s="19" t="str">
        <f t="shared" si="18"/>
        <v>714range</v>
      </c>
      <c r="B521" s="19" t="str">
        <f t="shared" si="19"/>
        <v>range</v>
      </c>
      <c r="C521" s="33" t="s">
        <v>727</v>
      </c>
      <c r="D521" s="31" t="s">
        <v>31</v>
      </c>
      <c r="E521" s="53" t="str">
        <f>IF(K521,VLOOKUP(K521,Vocabulary!$A:$J,2,),"")</f>
        <v>countryWithHistoryIsoCode</v>
      </c>
      <c r="F521" s="4" t="s">
        <v>1</v>
      </c>
      <c r="G521" s="74" t="str">
        <f>IF(L521&lt;&gt;"",VLOOKUP(L521,Vocabulary!$A:$J,2,),IF(M521&lt;&gt;"",M521,""))</f>
        <v>_Concept</v>
      </c>
      <c r="H521" s="4"/>
      <c r="I521" s="4"/>
      <c r="J521" s="4"/>
      <c r="K521" s="9">
        <v>714</v>
      </c>
      <c r="L521" s="9"/>
      <c r="M521" s="21" t="s">
        <v>101</v>
      </c>
    </row>
    <row r="522" spans="1:14" s="7" customFormat="1" x14ac:dyDescent="0.3">
      <c r="A522" s="19" t="str">
        <f t="shared" si="18"/>
        <v>717range</v>
      </c>
      <c r="B522" s="19" t="str">
        <f t="shared" si="19"/>
        <v>range</v>
      </c>
      <c r="C522" s="33" t="s">
        <v>727</v>
      </c>
      <c r="D522" s="31" t="s">
        <v>31</v>
      </c>
      <c r="E522" s="53" t="str">
        <f>IF(K522,VLOOKUP(K522,Vocabulary!$A:$J,2,),"")</f>
        <v>countryIsoAlpha3Code</v>
      </c>
      <c r="F522" s="4" t="s">
        <v>1</v>
      </c>
      <c r="G522" s="74" t="str">
        <f>IF(L522&lt;&gt;"",VLOOKUP(L522,Vocabulary!$A:$J,2,),IF(M522&lt;&gt;"",M522,""))</f>
        <v>_Concept</v>
      </c>
      <c r="H522" s="4"/>
      <c r="I522" s="4"/>
      <c r="J522" s="4"/>
      <c r="K522" s="9">
        <v>717</v>
      </c>
      <c r="L522" s="9"/>
      <c r="M522" s="21" t="s">
        <v>101</v>
      </c>
    </row>
    <row r="523" spans="1:14" s="7" customFormat="1" x14ac:dyDescent="0.3">
      <c r="A523" s="19" t="str">
        <f t="shared" si="18"/>
        <v>719range</v>
      </c>
      <c r="B523" s="19" t="str">
        <f t="shared" si="19"/>
        <v>range</v>
      </c>
      <c r="C523" s="33" t="s">
        <v>727</v>
      </c>
      <c r="D523" s="31" t="s">
        <v>31</v>
      </c>
      <c r="E523" s="53" t="str">
        <f>IF(K523,VLOOKUP(K523,Vocabulary!$A:$J,2,),"")</f>
        <v>countryIsoNum3Code</v>
      </c>
      <c r="F523" s="4" t="s">
        <v>1</v>
      </c>
      <c r="G523" s="74" t="str">
        <f>IF(L523&lt;&gt;"",VLOOKUP(L523,Vocabulary!$A:$J,2,),IF(M523&lt;&gt;"",M523,""))</f>
        <v>_Concept</v>
      </c>
      <c r="H523" s="4"/>
      <c r="I523" s="4"/>
      <c r="J523" s="4"/>
      <c r="K523" s="9">
        <v>719</v>
      </c>
      <c r="L523" s="9"/>
      <c r="M523" s="21" t="s">
        <v>101</v>
      </c>
    </row>
    <row r="524" spans="1:14" s="7" customFormat="1" x14ac:dyDescent="0.3">
      <c r="A524" s="68" t="str">
        <f t="shared" si="18"/>
        <v>723range</v>
      </c>
      <c r="B524" s="68" t="str">
        <f t="shared" si="19"/>
        <v>range</v>
      </c>
      <c r="C524" s="33" t="s">
        <v>727</v>
      </c>
      <c r="D524" s="31" t="s">
        <v>768</v>
      </c>
      <c r="E524" s="54" t="str">
        <f>IF(K524,VLOOKUP(K524,Vocabulary!$A:$J,2,),"")</f>
        <v>currency</v>
      </c>
      <c r="F524" s="4" t="s">
        <v>1</v>
      </c>
      <c r="G524" s="69" t="str">
        <f>IF(L524&lt;&gt;"",VLOOKUP(L524,Vocabulary!$A:$J,2,),IF(M524&lt;&gt;"",M524,""))</f>
        <v>_Concept</v>
      </c>
      <c r="H524" s="32"/>
      <c r="I524" s="32"/>
      <c r="J524" s="32"/>
      <c r="K524" s="31">
        <v>723</v>
      </c>
      <c r="L524" s="31"/>
      <c r="M524" s="21" t="s">
        <v>101</v>
      </c>
    </row>
    <row r="525" spans="1:14" s="7" customFormat="1" ht="28.8" x14ac:dyDescent="0.3">
      <c r="A525" s="68" t="str">
        <f>CONCATENATE(K525,F525)</f>
        <v>235valueInScheme</v>
      </c>
      <c r="B525" s="68" t="str">
        <f>CONCATENATE(F525,L525)</f>
        <v>valueInScheme728</v>
      </c>
      <c r="C525" s="11" t="s">
        <v>727</v>
      </c>
      <c r="D525" s="9" t="s">
        <v>71</v>
      </c>
      <c r="E525" s="54" t="str">
        <f>IF(K525,VLOOKUP(K525,Vocabulary!$A:$J,2,),"")</f>
        <v>function</v>
      </c>
      <c r="F525" s="32" t="s">
        <v>762</v>
      </c>
      <c r="G525" s="69"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727</v>
      </c>
      <c r="D526" s="9" t="s">
        <v>31</v>
      </c>
      <c r="E526" s="53" t="str">
        <f>IF(K526,VLOOKUP(K526,Vocabulary!$A:$J,2,),"")</f>
        <v>country</v>
      </c>
      <c r="F526" s="4" t="s">
        <v>1</v>
      </c>
      <c r="G526" s="74" t="str">
        <f>IF(L526&lt;&gt;"",VLOOKUP(L526,Vocabulary!$A:$J,2,),IF(M526&lt;&gt;"",M526,""))</f>
        <v>_Concept</v>
      </c>
      <c r="H526" s="4"/>
      <c r="I526" s="4"/>
      <c r="J526" s="4"/>
      <c r="K526" s="9">
        <v>729</v>
      </c>
      <c r="L526" s="9"/>
      <c r="M526" s="21" t="s">
        <v>101</v>
      </c>
    </row>
    <row r="527" spans="1:14" s="7" customFormat="1" ht="28.8" x14ac:dyDescent="0.3">
      <c r="A527" s="68" t="str">
        <f>CONCATENATE(K527,F527)</f>
        <v>729valueInScheme</v>
      </c>
      <c r="B527" s="68" t="str">
        <f>CONCATENATE(F527,L527)</f>
        <v>valueInScheme701</v>
      </c>
      <c r="C527" s="11" t="s">
        <v>727</v>
      </c>
      <c r="D527" s="9" t="s">
        <v>31</v>
      </c>
      <c r="E527" s="54" t="str">
        <f>IF(K527,VLOOKUP(K527,Vocabulary!$A:$J,2,),"")</f>
        <v>country</v>
      </c>
      <c r="F527" s="32" t="s">
        <v>762</v>
      </c>
      <c r="G527" s="69"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727</v>
      </c>
      <c r="D528" s="9" t="s">
        <v>31</v>
      </c>
      <c r="E528" s="53" t="str">
        <f>IF(K528,VLOOKUP(K528,Vocabulary!$A:$J,2,),"")</f>
        <v>country</v>
      </c>
      <c r="F528" s="4" t="s">
        <v>762</v>
      </c>
      <c r="G528" s="74"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727</v>
      </c>
      <c r="D529" s="9" t="s">
        <v>31</v>
      </c>
      <c r="E529" s="53" t="str">
        <f>IF(K529,VLOOKUP(K529,Vocabulary!$A:$J,2,),"")</f>
        <v>country</v>
      </c>
      <c r="F529" s="4" t="s">
        <v>762</v>
      </c>
      <c r="G529" s="74"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727</v>
      </c>
      <c r="D530" s="9" t="s">
        <v>31</v>
      </c>
      <c r="E530" s="53" t="str">
        <f>IF(K530,VLOOKUP(K530,Vocabulary!$A:$J,2,),"")</f>
        <v>country</v>
      </c>
      <c r="F530" s="4" t="s">
        <v>762</v>
      </c>
      <c r="G530" s="74"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727</v>
      </c>
      <c r="D531" s="9" t="s">
        <v>31</v>
      </c>
      <c r="E531" s="53" t="str">
        <f>IF(K531,VLOOKUP(K531,Vocabulary!$A:$J,2,),"")</f>
        <v>country</v>
      </c>
      <c r="F531" s="4" t="s">
        <v>762</v>
      </c>
      <c r="G531" s="74"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41" activePane="bottomLeft" state="frozen"/>
      <selection activeCell="A83" sqref="A83"/>
      <selection pane="bottomLeft" activeCell="A83" sqref="A83"/>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892</v>
      </c>
      <c r="B1" s="1" t="s">
        <v>891</v>
      </c>
    </row>
    <row r="2" spans="1:3" ht="16.5" customHeight="1" x14ac:dyDescent="0.3">
      <c r="A2" s="9" t="s">
        <v>1013</v>
      </c>
      <c r="B2" s="22" t="s">
        <v>1716</v>
      </c>
    </row>
    <row r="3" spans="1:3" ht="16.5" customHeight="1" x14ac:dyDescent="0.3">
      <c r="A3" s="9" t="s">
        <v>969</v>
      </c>
      <c r="B3" s="9" t="s">
        <v>908</v>
      </c>
    </row>
    <row r="4" spans="1:3" ht="16.5" customHeight="1" x14ac:dyDescent="0.3">
      <c r="A4" s="9" t="s">
        <v>970</v>
      </c>
      <c r="B4" s="9" t="s">
        <v>909</v>
      </c>
    </row>
    <row r="5" spans="1:3" ht="16.5" customHeight="1" x14ac:dyDescent="0.3">
      <c r="A5" s="9" t="s">
        <v>971</v>
      </c>
      <c r="B5" s="9" t="s">
        <v>910</v>
      </c>
    </row>
    <row r="6" spans="1:3" ht="16.5" customHeight="1" x14ac:dyDescent="0.3">
      <c r="A6" s="9" t="s">
        <v>993</v>
      </c>
      <c r="B6" s="9" t="s">
        <v>931</v>
      </c>
    </row>
    <row r="7" spans="1:3" ht="16.5" customHeight="1" x14ac:dyDescent="0.3">
      <c r="A7" s="9" t="s">
        <v>985</v>
      </c>
      <c r="B7" s="9" t="s">
        <v>923</v>
      </c>
    </row>
    <row r="8" spans="1:3" ht="16.5" customHeight="1" x14ac:dyDescent="0.3">
      <c r="A8" s="9" t="s">
        <v>994</v>
      </c>
      <c r="B8" s="9" t="s">
        <v>932</v>
      </c>
    </row>
    <row r="9" spans="1:3" ht="16.5" customHeight="1" x14ac:dyDescent="0.3">
      <c r="A9" s="9" t="s">
        <v>995</v>
      </c>
      <c r="B9" s="9" t="s">
        <v>933</v>
      </c>
    </row>
    <row r="10" spans="1:3" ht="16.5" customHeight="1" x14ac:dyDescent="0.3">
      <c r="A10" s="9" t="s">
        <v>986</v>
      </c>
      <c r="B10" s="9" t="s">
        <v>924</v>
      </c>
    </row>
    <row r="11" spans="1:3" ht="16.5" customHeight="1" x14ac:dyDescent="0.3">
      <c r="A11" s="9" t="s">
        <v>987</v>
      </c>
      <c r="B11" s="9" t="s">
        <v>925</v>
      </c>
    </row>
    <row r="12" spans="1:3" s="47" customFormat="1" ht="16.5" customHeight="1" x14ac:dyDescent="0.3">
      <c r="A12" s="31" t="s">
        <v>988</v>
      </c>
      <c r="B12" s="31" t="s">
        <v>926</v>
      </c>
      <c r="C12" s="2"/>
    </row>
    <row r="13" spans="1:3" s="47" customFormat="1" ht="16.5" customHeight="1" x14ac:dyDescent="0.3">
      <c r="A13" s="31" t="s">
        <v>989</v>
      </c>
      <c r="B13" s="31" t="s">
        <v>927</v>
      </c>
      <c r="C13" s="2"/>
    </row>
    <row r="14" spans="1:3" s="47" customFormat="1" ht="16.5" customHeight="1" x14ac:dyDescent="0.3">
      <c r="A14" s="31" t="s">
        <v>996</v>
      </c>
      <c r="B14" s="31" t="s">
        <v>934</v>
      </c>
      <c r="C14" s="2"/>
    </row>
    <row r="15" spans="1:3" ht="16.5" customHeight="1" x14ac:dyDescent="0.3">
      <c r="A15" s="9" t="s">
        <v>997</v>
      </c>
      <c r="B15" s="9" t="s">
        <v>935</v>
      </c>
    </row>
    <row r="16" spans="1:3" ht="16.5" customHeight="1" x14ac:dyDescent="0.3">
      <c r="A16" s="9" t="s">
        <v>983</v>
      </c>
      <c r="B16" s="9" t="s">
        <v>921</v>
      </c>
    </row>
    <row r="17" spans="1:2" ht="16.5" customHeight="1" x14ac:dyDescent="0.3">
      <c r="A17" s="9" t="s">
        <v>984</v>
      </c>
      <c r="B17" s="9" t="s">
        <v>922</v>
      </c>
    </row>
    <row r="18" spans="1:2" ht="16.5" customHeight="1" x14ac:dyDescent="0.3">
      <c r="A18" s="9" t="s">
        <v>967</v>
      </c>
      <c r="B18" s="9" t="s">
        <v>907</v>
      </c>
    </row>
    <row r="19" spans="1:2" ht="16.5" customHeight="1" x14ac:dyDescent="0.3">
      <c r="A19" s="9" t="s">
        <v>998</v>
      </c>
      <c r="B19" s="9" t="s">
        <v>936</v>
      </c>
    </row>
    <row r="20" spans="1:2" ht="16.5" customHeight="1" x14ac:dyDescent="0.3">
      <c r="A20" s="9" t="s">
        <v>999</v>
      </c>
      <c r="B20" s="9" t="s">
        <v>937</v>
      </c>
    </row>
    <row r="21" spans="1:2" ht="16.5" customHeight="1" x14ac:dyDescent="0.3">
      <c r="A21" s="9" t="s">
        <v>1021</v>
      </c>
      <c r="B21" s="9" t="s">
        <v>952</v>
      </c>
    </row>
    <row r="22" spans="1:2" ht="16.5" customHeight="1" x14ac:dyDescent="0.3">
      <c r="A22" s="9" t="s">
        <v>1000</v>
      </c>
      <c r="B22" s="9" t="s">
        <v>938</v>
      </c>
    </row>
    <row r="23" spans="1:2" ht="16.5" customHeight="1" x14ac:dyDescent="0.3">
      <c r="A23" s="9" t="s">
        <v>992</v>
      </c>
      <c r="B23" s="9" t="s">
        <v>930</v>
      </c>
    </row>
    <row r="24" spans="1:2" ht="16.5" customHeight="1" x14ac:dyDescent="0.3">
      <c r="A24" s="9" t="s">
        <v>990</v>
      </c>
      <c r="B24" s="9" t="s">
        <v>928</v>
      </c>
    </row>
    <row r="25" spans="1:2" ht="16.5" customHeight="1" x14ac:dyDescent="0.3">
      <c r="A25" s="9" t="s">
        <v>991</v>
      </c>
      <c r="B25" s="9" t="s">
        <v>929</v>
      </c>
    </row>
    <row r="26" spans="1:2" ht="16.5" customHeight="1" x14ac:dyDescent="0.3">
      <c r="A26" s="9" t="s">
        <v>965</v>
      </c>
      <c r="B26" s="9" t="s">
        <v>905</v>
      </c>
    </row>
    <row r="27" spans="1:2" ht="16.5" customHeight="1" x14ac:dyDescent="0.3">
      <c r="A27" s="9" t="s">
        <v>976</v>
      </c>
      <c r="B27" s="9" t="s">
        <v>915</v>
      </c>
    </row>
    <row r="28" spans="1:2" ht="16.5" customHeight="1" x14ac:dyDescent="0.3">
      <c r="A28" s="9" t="s">
        <v>1012</v>
      </c>
      <c r="B28" s="9" t="s">
        <v>947</v>
      </c>
    </row>
    <row r="29" spans="1:2" ht="16.5" customHeight="1" x14ac:dyDescent="0.3">
      <c r="A29" s="9" t="s">
        <v>972</v>
      </c>
      <c r="B29" s="9" t="s">
        <v>911</v>
      </c>
    </row>
    <row r="30" spans="1:2" ht="16.5" customHeight="1" x14ac:dyDescent="0.3">
      <c r="A30" s="9" t="s">
        <v>977</v>
      </c>
      <c r="B30" s="9" t="s">
        <v>916</v>
      </c>
    </row>
    <row r="31" spans="1:2" ht="16.5" customHeight="1" x14ac:dyDescent="0.3">
      <c r="A31" s="9" t="s">
        <v>955</v>
      </c>
      <c r="B31" s="9" t="s">
        <v>895</v>
      </c>
    </row>
    <row r="32" spans="1:2" ht="16.5" customHeight="1" x14ac:dyDescent="0.3">
      <c r="A32" s="9" t="s">
        <v>953</v>
      </c>
      <c r="B32" s="9" t="s">
        <v>893</v>
      </c>
    </row>
    <row r="33" spans="1:2" ht="16.5" customHeight="1" x14ac:dyDescent="0.3">
      <c r="A33" s="9" t="s">
        <v>957</v>
      </c>
      <c r="B33" s="9" t="s">
        <v>897</v>
      </c>
    </row>
    <row r="34" spans="1:2" ht="16.5" customHeight="1" x14ac:dyDescent="0.3">
      <c r="A34" s="9" t="s">
        <v>974</v>
      </c>
      <c r="B34" s="9" t="s">
        <v>913</v>
      </c>
    </row>
    <row r="35" spans="1:2" ht="16.5" customHeight="1" x14ac:dyDescent="0.3">
      <c r="A35" s="9" t="s">
        <v>1014</v>
      </c>
      <c r="B35" s="9" t="s">
        <v>948</v>
      </c>
    </row>
    <row r="36" spans="1:2" ht="16.5" customHeight="1" x14ac:dyDescent="0.3">
      <c r="A36" s="9" t="s">
        <v>975</v>
      </c>
      <c r="B36" s="9" t="s">
        <v>914</v>
      </c>
    </row>
    <row r="37" spans="1:2" ht="16.5" customHeight="1" x14ac:dyDescent="0.3">
      <c r="A37" s="9" t="s">
        <v>1121</v>
      </c>
      <c r="B37" s="22" t="s">
        <v>1122</v>
      </c>
    </row>
    <row r="38" spans="1:2" ht="16.5" customHeight="1" x14ac:dyDescent="0.3">
      <c r="A38" s="9" t="s">
        <v>973</v>
      </c>
      <c r="B38" s="9" t="s">
        <v>912</v>
      </c>
    </row>
    <row r="39" spans="1:2" ht="16.5" customHeight="1" x14ac:dyDescent="0.3">
      <c r="A39" s="9" t="s">
        <v>982</v>
      </c>
      <c r="B39" s="9" t="s">
        <v>920</v>
      </c>
    </row>
    <row r="40" spans="1:2" ht="16.5" customHeight="1" x14ac:dyDescent="0.3">
      <c r="A40" s="9" t="s">
        <v>954</v>
      </c>
      <c r="B40" s="9" t="s">
        <v>894</v>
      </c>
    </row>
    <row r="41" spans="1:2" ht="16.5" customHeight="1" x14ac:dyDescent="0.3">
      <c r="A41" s="9" t="s">
        <v>753</v>
      </c>
      <c r="B41" s="22" t="s">
        <v>1720</v>
      </c>
    </row>
    <row r="42" spans="1:2" ht="16.5" customHeight="1" x14ac:dyDescent="0.3">
      <c r="A42" s="9" t="s">
        <v>1947</v>
      </c>
      <c r="B42" s="22" t="s">
        <v>1948</v>
      </c>
    </row>
    <row r="43" spans="1:2" ht="16.5" customHeight="1" x14ac:dyDescent="0.3">
      <c r="A43" s="9" t="s">
        <v>968</v>
      </c>
      <c r="B43" s="22" t="s">
        <v>2518</v>
      </c>
    </row>
    <row r="44" spans="1:2" ht="16.5" customHeight="1" x14ac:dyDescent="0.3">
      <c r="A44" s="9" t="s">
        <v>1838</v>
      </c>
      <c r="B44" s="22" t="s">
        <v>1839</v>
      </c>
    </row>
    <row r="45" spans="1:2" ht="16.5" customHeight="1" x14ac:dyDescent="0.3">
      <c r="A45" s="9" t="s">
        <v>1385</v>
      </c>
      <c r="B45" s="22" t="s">
        <v>1597</v>
      </c>
    </row>
    <row r="46" spans="1:2" ht="16.5" customHeight="1" x14ac:dyDescent="0.3">
      <c r="A46" s="9" t="s">
        <v>2501</v>
      </c>
      <c r="B46" s="22" t="s">
        <v>2502</v>
      </c>
    </row>
    <row r="47" spans="1:2" ht="16.5" customHeight="1" x14ac:dyDescent="0.3">
      <c r="A47" s="9" t="s">
        <v>1386</v>
      </c>
      <c r="B47" s="22" t="s">
        <v>1598</v>
      </c>
    </row>
    <row r="48" spans="1:2" ht="16.5" customHeight="1" x14ac:dyDescent="0.3">
      <c r="A48" s="9" t="s">
        <v>1387</v>
      </c>
      <c r="B48" s="22" t="s">
        <v>1599</v>
      </c>
    </row>
    <row r="49" spans="1:2" ht="16.5" customHeight="1" x14ac:dyDescent="0.3">
      <c r="A49" s="9" t="s">
        <v>1530</v>
      </c>
      <c r="B49" s="22" t="s">
        <v>1600</v>
      </c>
    </row>
    <row r="50" spans="1:2" ht="16.5" customHeight="1" x14ac:dyDescent="0.3">
      <c r="A50" s="9" t="s">
        <v>1020</v>
      </c>
      <c r="B50" s="22" t="s">
        <v>1717</v>
      </c>
    </row>
    <row r="51" spans="1:2" ht="16.5" customHeight="1" x14ac:dyDescent="0.3">
      <c r="A51" s="9" t="s">
        <v>960</v>
      </c>
      <c r="B51" s="9" t="s">
        <v>900</v>
      </c>
    </row>
    <row r="52" spans="1:2" ht="16.5" customHeight="1" x14ac:dyDescent="0.3">
      <c r="A52" s="9" t="s">
        <v>959</v>
      </c>
      <c r="B52" s="9" t="s">
        <v>899</v>
      </c>
    </row>
    <row r="53" spans="1:2" ht="16.5" customHeight="1" x14ac:dyDescent="0.3">
      <c r="A53" s="9" t="s">
        <v>962</v>
      </c>
      <c r="B53" s="9" t="s">
        <v>902</v>
      </c>
    </row>
    <row r="54" spans="1:2" ht="16.5" customHeight="1" x14ac:dyDescent="0.3">
      <c r="A54" s="9" t="s">
        <v>961</v>
      </c>
      <c r="B54" s="9" t="s">
        <v>901</v>
      </c>
    </row>
    <row r="55" spans="1:2" ht="16.5" customHeight="1" x14ac:dyDescent="0.3">
      <c r="A55" s="9" t="s">
        <v>964</v>
      </c>
      <c r="B55" s="9" t="s">
        <v>904</v>
      </c>
    </row>
    <row r="56" spans="1:2" ht="16.5" customHeight="1" x14ac:dyDescent="0.3">
      <c r="A56" s="9" t="s">
        <v>2053</v>
      </c>
      <c r="B56" s="22" t="s">
        <v>2054</v>
      </c>
    </row>
    <row r="57" spans="1:2" ht="16.5" customHeight="1" x14ac:dyDescent="0.3">
      <c r="A57" s="9" t="s">
        <v>958</v>
      </c>
      <c r="B57" s="9" t="s">
        <v>898</v>
      </c>
    </row>
    <row r="58" spans="1:2" ht="16.5" customHeight="1" x14ac:dyDescent="0.3">
      <c r="A58" s="9" t="s">
        <v>966</v>
      </c>
      <c r="B58" s="9" t="s">
        <v>906</v>
      </c>
    </row>
    <row r="59" spans="1:2" ht="16.5" customHeight="1" x14ac:dyDescent="0.3">
      <c r="A59" s="9" t="s">
        <v>2132</v>
      </c>
      <c r="B59" s="22" t="s">
        <v>2135</v>
      </c>
    </row>
    <row r="60" spans="1:2" ht="16.5" customHeight="1" x14ac:dyDescent="0.3">
      <c r="A60" s="9" t="s">
        <v>2127</v>
      </c>
      <c r="B60" s="22" t="s">
        <v>2128</v>
      </c>
    </row>
    <row r="61" spans="1:2" ht="16.5" customHeight="1" x14ac:dyDescent="0.3">
      <c r="A61" s="9" t="s">
        <v>2133</v>
      </c>
      <c r="B61" s="22" t="s">
        <v>2134</v>
      </c>
    </row>
    <row r="62" spans="1:2" ht="16.5" customHeight="1" x14ac:dyDescent="0.3">
      <c r="A62" s="9" t="s">
        <v>1002</v>
      </c>
      <c r="B62" s="9" t="s">
        <v>940</v>
      </c>
    </row>
    <row r="63" spans="1:2" ht="16.5" customHeight="1" x14ac:dyDescent="0.3">
      <c r="A63" s="9" t="s">
        <v>1003</v>
      </c>
      <c r="B63" s="22" t="s">
        <v>2029</v>
      </c>
    </row>
    <row r="64" spans="1:2" ht="16.5" customHeight="1" x14ac:dyDescent="0.3">
      <c r="A64" s="9" t="s">
        <v>1015</v>
      </c>
      <c r="B64" s="9" t="s">
        <v>949</v>
      </c>
    </row>
    <row r="65" spans="1:5" ht="16.5" customHeight="1" x14ac:dyDescent="0.3">
      <c r="A65" s="9" t="s">
        <v>2690</v>
      </c>
      <c r="B65" s="9" t="s">
        <v>2688</v>
      </c>
      <c r="E65" s="15"/>
    </row>
    <row r="66" spans="1:5" ht="16.5" customHeight="1" x14ac:dyDescent="0.3">
      <c r="A66" s="9" t="s">
        <v>1016</v>
      </c>
      <c r="B66" s="22" t="s">
        <v>1594</v>
      </c>
    </row>
    <row r="67" spans="1:5" ht="16.5" customHeight="1" x14ac:dyDescent="0.3">
      <c r="A67" s="9" t="s">
        <v>956</v>
      </c>
      <c r="B67" s="9" t="s">
        <v>896</v>
      </c>
    </row>
    <row r="68" spans="1:5" ht="16.5" customHeight="1" x14ac:dyDescent="0.3">
      <c r="A68" s="9" t="s">
        <v>1001</v>
      </c>
      <c r="B68" s="9" t="s">
        <v>939</v>
      </c>
    </row>
    <row r="69" spans="1:5" ht="16.5" customHeight="1" x14ac:dyDescent="0.3">
      <c r="A69" s="9" t="s">
        <v>1008</v>
      </c>
      <c r="B69" s="22" t="s">
        <v>1968</v>
      </c>
    </row>
    <row r="70" spans="1:5" ht="16.5" customHeight="1" x14ac:dyDescent="0.3">
      <c r="A70" s="9" t="s">
        <v>78</v>
      </c>
      <c r="B70" s="22" t="s">
        <v>1718</v>
      </c>
    </row>
    <row r="71" spans="1:5" ht="16.5" customHeight="1" x14ac:dyDescent="0.3">
      <c r="A71" s="9" t="s">
        <v>1017</v>
      </c>
      <c r="B71" s="9" t="s">
        <v>950</v>
      </c>
    </row>
    <row r="72" spans="1:5" ht="16.5" customHeight="1" x14ac:dyDescent="0.3">
      <c r="A72" s="9" t="s">
        <v>1004</v>
      </c>
      <c r="B72" s="9" t="s">
        <v>941</v>
      </c>
    </row>
    <row r="73" spans="1:5" ht="16.5" customHeight="1" x14ac:dyDescent="0.3">
      <c r="A73" s="9" t="s">
        <v>1005</v>
      </c>
      <c r="B73" s="9" t="s">
        <v>942</v>
      </c>
    </row>
    <row r="74" spans="1:5" ht="16.5" customHeight="1" x14ac:dyDescent="0.3">
      <c r="A74" s="9" t="s">
        <v>1018</v>
      </c>
      <c r="B74" s="22" t="s">
        <v>1719</v>
      </c>
    </row>
    <row r="75" spans="1:5" ht="16.5" customHeight="1" x14ac:dyDescent="0.3">
      <c r="A75" s="9" t="s">
        <v>980</v>
      </c>
      <c r="B75" s="22" t="s">
        <v>1620</v>
      </c>
    </row>
    <row r="76" spans="1:5" ht="16.5" customHeight="1" x14ac:dyDescent="0.3">
      <c r="A76" s="9" t="s">
        <v>1019</v>
      </c>
      <c r="B76" s="9" t="s">
        <v>951</v>
      </c>
    </row>
    <row r="77" spans="1:5" ht="16.5" customHeight="1" x14ac:dyDescent="0.3">
      <c r="A77" s="9" t="s">
        <v>981</v>
      </c>
      <c r="B77" s="9" t="s">
        <v>919</v>
      </c>
    </row>
    <row r="78" spans="1:5" ht="16.5" customHeight="1" x14ac:dyDescent="0.3">
      <c r="A78" s="9" t="s">
        <v>1009</v>
      </c>
      <c r="B78" s="22" t="s">
        <v>1876</v>
      </c>
    </row>
    <row r="79" spans="1:5" ht="16.5" customHeight="1" x14ac:dyDescent="0.3">
      <c r="A79" s="9" t="s">
        <v>1883</v>
      </c>
      <c r="B79" s="22" t="s">
        <v>1884</v>
      </c>
    </row>
    <row r="80" spans="1:5" ht="16.5" customHeight="1" x14ac:dyDescent="0.3">
      <c r="A80" s="9" t="s">
        <v>1010</v>
      </c>
      <c r="B80" s="9" t="s">
        <v>945</v>
      </c>
    </row>
    <row r="81" spans="1:3" ht="16.5" customHeight="1" x14ac:dyDescent="0.3">
      <c r="A81" s="9" t="s">
        <v>978</v>
      </c>
      <c r="B81" s="9" t="s">
        <v>917</v>
      </c>
    </row>
    <row r="82" spans="1:3" ht="16.5" customHeight="1" x14ac:dyDescent="0.3">
      <c r="A82" s="9" t="s">
        <v>1011</v>
      </c>
      <c r="B82" s="9" t="s">
        <v>946</v>
      </c>
    </row>
    <row r="83" spans="1:3" ht="16.5" customHeight="1" x14ac:dyDescent="0.3">
      <c r="A83" s="9" t="s">
        <v>819</v>
      </c>
      <c r="B83" s="22" t="s">
        <v>1024</v>
      </c>
    </row>
    <row r="84" spans="1:3" ht="16.5" customHeight="1" x14ac:dyDescent="0.3">
      <c r="A84" s="9" t="s">
        <v>1023</v>
      </c>
      <c r="B84" s="22" t="s">
        <v>1022</v>
      </c>
    </row>
    <row r="85" spans="1:3" ht="16.5" customHeight="1" x14ac:dyDescent="0.3">
      <c r="A85" s="9" t="s">
        <v>821</v>
      </c>
      <c r="B85" s="22" t="s">
        <v>1025</v>
      </c>
    </row>
    <row r="86" spans="1:3" ht="16.5" customHeight="1" x14ac:dyDescent="0.3">
      <c r="A86" s="9" t="s">
        <v>820</v>
      </c>
      <c r="B86" s="22" t="s">
        <v>1026</v>
      </c>
    </row>
    <row r="87" spans="1:3" ht="16.5" customHeight="1" x14ac:dyDescent="0.3">
      <c r="A87" s="9" t="s">
        <v>979</v>
      </c>
      <c r="B87" s="9" t="s">
        <v>918</v>
      </c>
    </row>
    <row r="88" spans="1:3" ht="16.5" customHeight="1" x14ac:dyDescent="0.3">
      <c r="A88" s="9" t="s">
        <v>963</v>
      </c>
      <c r="B88" s="9" t="s">
        <v>903</v>
      </c>
    </row>
    <row r="89" spans="1:3" ht="16.5" customHeight="1" x14ac:dyDescent="0.3">
      <c r="A89" s="31" t="s">
        <v>1007</v>
      </c>
      <c r="B89" s="31" t="s">
        <v>944</v>
      </c>
    </row>
    <row r="90" spans="1:3" s="47" customFormat="1" ht="16.5" customHeight="1" x14ac:dyDescent="0.3">
      <c r="A90" s="31" t="s">
        <v>1006</v>
      </c>
      <c r="B90" s="31" t="s">
        <v>943</v>
      </c>
      <c r="C90" s="2"/>
    </row>
    <row r="91" spans="1:3" s="47" customFormat="1" ht="16.5" customHeight="1" x14ac:dyDescent="0.3"/>
    <row r="92" spans="1:3" s="47" customFormat="1" ht="16.5" customHeight="1" x14ac:dyDescent="0.3"/>
    <row r="93" spans="1:3" s="47" customFormat="1" ht="16.5" customHeight="1" x14ac:dyDescent="0.3"/>
    <row r="94" spans="1:3" s="47" customFormat="1" ht="16.5" customHeight="1" x14ac:dyDescent="0.3"/>
    <row r="95" spans="1:3" s="47" customFormat="1" ht="16.5" customHeight="1" x14ac:dyDescent="0.3"/>
    <row r="96" spans="1:3"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pans="1:3" s="47" customFormat="1" ht="16.5" customHeight="1" x14ac:dyDescent="0.3"/>
    <row r="370" spans="1:3" s="47" customFormat="1" ht="16.5" customHeight="1" x14ac:dyDescent="0.3"/>
    <row r="371" spans="1:3" s="47" customFormat="1" ht="16.5" customHeight="1" x14ac:dyDescent="0.3"/>
    <row r="372" spans="1:3" s="47" customFormat="1" ht="16.5" customHeight="1" x14ac:dyDescent="0.3"/>
    <row r="373" spans="1:3" s="47" customFormat="1" ht="16.5" customHeight="1" x14ac:dyDescent="0.3"/>
    <row r="374" spans="1:3" s="47" customFormat="1" ht="16.5" customHeight="1" x14ac:dyDescent="0.3"/>
    <row r="375" spans="1:3" s="47" customFormat="1" ht="16.5" customHeight="1" x14ac:dyDescent="0.3"/>
    <row r="376" spans="1:3" s="47" customFormat="1" ht="16.5" customHeight="1" x14ac:dyDescent="0.3"/>
    <row r="377" spans="1:3" s="47" customFormat="1" ht="16.5" customHeight="1" x14ac:dyDescent="0.3"/>
    <row r="378" spans="1:3" s="47" customFormat="1" ht="16.5" customHeight="1" x14ac:dyDescent="0.3"/>
    <row r="379" spans="1:3" s="47" customFormat="1" ht="16.5" customHeight="1" x14ac:dyDescent="0.3"/>
    <row r="380" spans="1:3" s="47" customFormat="1" ht="16.5" customHeight="1" x14ac:dyDescent="0.3"/>
    <row r="381" spans="1:3" s="47" customFormat="1" ht="16.5" customHeight="1" x14ac:dyDescent="0.3"/>
    <row r="382" spans="1:3" s="47" customFormat="1" ht="16.5" customHeight="1" x14ac:dyDescent="0.3"/>
    <row r="383" spans="1:3" s="47" customFormat="1" ht="16.5" customHeight="1" x14ac:dyDescent="0.3"/>
    <row r="384" spans="1:3" s="48" customFormat="1" ht="16.5" customHeight="1" x14ac:dyDescent="0.3">
      <c r="A384" s="36"/>
      <c r="B384" s="36"/>
      <c r="C384" s="38"/>
    </row>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ht="16.5" customHeight="1" x14ac:dyDescent="0.3">
      <c r="A403" s="46"/>
      <c r="B403" s="46"/>
    </row>
    <row r="1006" spans="1:2" ht="16.5" customHeight="1" x14ac:dyDescent="0.3">
      <c r="A1006" s="14"/>
      <c r="B1006" s="14"/>
    </row>
  </sheetData>
  <sortState xmlns:xlrd2="http://schemas.microsoft.com/office/spreadsheetml/2017/richdata2" ref="E2:F1006">
    <sortCondition ref="E2:E1006"/>
  </sortState>
  <hyperlinks>
    <hyperlink ref="B84" r:id="rId1" xr:uid="{00000000-0004-0000-0800-000000000000}"/>
    <hyperlink ref="B83" r:id="rId2" xr:uid="{00000000-0004-0000-0800-000001000000}"/>
    <hyperlink ref="B86" r:id="rId3" xr:uid="{00000000-0004-0000-0800-000002000000}"/>
    <hyperlink ref="B85" r:id="rId4" xr:uid="{00000000-0004-0000-0800-000003000000}"/>
    <hyperlink ref="B37" r:id="rId5" xr:uid="{00000000-0004-0000-0800-000004000000}"/>
    <hyperlink ref="B66" r:id="rId6" xr:uid="{00000000-0004-0000-0800-000005000000}"/>
    <hyperlink ref="B41" r:id="rId7" display="http://eu-test/" xr:uid="{00000000-0004-0000-0800-000006000000}"/>
    <hyperlink ref="B45" r:id="rId8" xr:uid="{00000000-0004-0000-0800-000008000000}"/>
    <hyperlink ref="B47" r:id="rId9" xr:uid="{00000000-0004-0000-0800-000009000000}"/>
    <hyperlink ref="B48" r:id="rId10" xr:uid="{00000000-0004-0000-0800-00000A000000}"/>
    <hyperlink ref="B49" r:id="rId11" xr:uid="{00000000-0004-0000-0800-00000B000000}"/>
    <hyperlink ref="B75" r:id="rId12" xr:uid="{00000000-0004-0000-0800-00000C000000}"/>
    <hyperlink ref="B63" r:id="rId13" xr:uid="{00000000-0004-0000-0800-00000D000000}"/>
    <hyperlink ref="B44" r:id="rId14" xr:uid="{00000000-0004-0000-0800-00000E000000}"/>
    <hyperlink ref="B78" r:id="rId15" xr:uid="{00000000-0004-0000-0800-00000F000000}"/>
    <hyperlink ref="B42" r:id="rId16" xr:uid="{00000000-0004-0000-0800-000010000000}"/>
    <hyperlink ref="B69" r:id="rId17" xr:uid="{00000000-0004-0000-0800-000011000000}"/>
    <hyperlink ref="B56" r:id="rId18" xr:uid="{F7C65BD5-7C7C-4F02-B58A-9E58595657B3}"/>
    <hyperlink ref="B60" r:id="rId19" xr:uid="{35D37212-5008-452D-A4D2-751F3DD6646E}"/>
    <hyperlink ref="B61" r:id="rId20" xr:uid="{A61F6C91-F476-4081-9EF7-0098E565E85D}"/>
    <hyperlink ref="B59" r:id="rId21" xr:uid="{36DCBBF5-78A5-43E3-A41D-8077E1B9B756}"/>
    <hyperlink ref="B46" r:id="rId22" xr:uid="{DBA9634D-E6D3-4403-A812-A371984EB644}"/>
    <hyperlink ref="B43" r:id="rId23" xr:uid="{B0CC98E9-D365-4F60-B781-D4128EFBC097}"/>
    <hyperlink ref="B65" r:id="rId24" xr:uid="{F317CA98-D9CC-4464-909A-208CBCECA19C}"/>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A83" sqref="A83"/>
      <selection pane="bottomLeft" activeCell="A83" sqref="A83"/>
    </sheetView>
  </sheetViews>
  <sheetFormatPr defaultRowHeight="14.4" x14ac:dyDescent="0.3"/>
  <cols>
    <col min="1" max="1" width="21.109375" bestFit="1" customWidth="1"/>
    <col min="2" max="6" width="18" customWidth="1"/>
    <col min="7" max="7" width="2.5546875" style="2" customWidth="1"/>
  </cols>
  <sheetData>
    <row r="1" spans="1:6" x14ac:dyDescent="0.3">
      <c r="A1" s="1" t="s">
        <v>747</v>
      </c>
      <c r="B1" s="1" t="s">
        <v>9</v>
      </c>
      <c r="C1" s="1" t="s">
        <v>517</v>
      </c>
      <c r="D1" s="1" t="s">
        <v>737</v>
      </c>
      <c r="E1" s="1" t="s">
        <v>749</v>
      </c>
      <c r="F1" s="1" t="s">
        <v>738</v>
      </c>
    </row>
    <row r="2" spans="1:6" x14ac:dyDescent="0.3">
      <c r="A2" t="s">
        <v>754</v>
      </c>
      <c r="B2" t="s">
        <v>768</v>
      </c>
      <c r="C2" t="s">
        <v>535</v>
      </c>
      <c r="D2" t="s">
        <v>730</v>
      </c>
      <c r="E2" t="s">
        <v>26</v>
      </c>
      <c r="F2" t="s">
        <v>1828</v>
      </c>
    </row>
    <row r="3" spans="1:6" x14ac:dyDescent="0.3">
      <c r="A3" t="s">
        <v>1553</v>
      </c>
      <c r="B3" t="s">
        <v>31</v>
      </c>
      <c r="C3" t="s">
        <v>2</v>
      </c>
      <c r="D3" t="s">
        <v>726</v>
      </c>
      <c r="E3" t="s">
        <v>768</v>
      </c>
      <c r="F3" t="s">
        <v>0</v>
      </c>
    </row>
    <row r="4" spans="1:6" x14ac:dyDescent="0.3">
      <c r="A4" t="s">
        <v>755</v>
      </c>
      <c r="B4" t="s">
        <v>71</v>
      </c>
      <c r="C4" t="s">
        <v>6</v>
      </c>
      <c r="D4" t="s">
        <v>727</v>
      </c>
      <c r="E4" t="s">
        <v>1123</v>
      </c>
      <c r="F4" t="s">
        <v>1829</v>
      </c>
    </row>
    <row r="5" spans="1:6" x14ac:dyDescent="0.3">
      <c r="A5" t="s">
        <v>756</v>
      </c>
      <c r="B5" t="s">
        <v>757</v>
      </c>
      <c r="C5" t="s">
        <v>8</v>
      </c>
      <c r="D5" t="s">
        <v>728</v>
      </c>
      <c r="E5" t="s">
        <v>31</v>
      </c>
      <c r="F5" t="s">
        <v>763</v>
      </c>
    </row>
    <row r="6" spans="1:6" x14ac:dyDescent="0.3">
      <c r="B6" t="s">
        <v>4</v>
      </c>
      <c r="C6" t="s">
        <v>748</v>
      </c>
      <c r="D6" t="s">
        <v>729</v>
      </c>
      <c r="E6" t="s">
        <v>74</v>
      </c>
      <c r="F6" t="s">
        <v>741</v>
      </c>
    </row>
    <row r="7" spans="1:6" x14ac:dyDescent="0.3">
      <c r="B7" t="s">
        <v>110</v>
      </c>
      <c r="C7" t="s">
        <v>3</v>
      </c>
      <c r="D7" t="s">
        <v>2687</v>
      </c>
      <c r="E7" t="s">
        <v>71</v>
      </c>
      <c r="F7" t="s">
        <v>109</v>
      </c>
    </row>
    <row r="8" spans="1:6" x14ac:dyDescent="0.3">
      <c r="E8" t="s">
        <v>4</v>
      </c>
      <c r="F8" t="s">
        <v>1</v>
      </c>
    </row>
    <row r="9" spans="1:6" x14ac:dyDescent="0.3">
      <c r="E9" t="s">
        <v>750</v>
      </c>
      <c r="F9" t="s">
        <v>740</v>
      </c>
    </row>
    <row r="10" spans="1:6" x14ac:dyDescent="0.3">
      <c r="E10" t="s">
        <v>110</v>
      </c>
      <c r="F10" t="s">
        <v>762</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8"/>
  <sheetViews>
    <sheetView workbookViewId="0">
      <pane ySplit="1" topLeftCell="A2" activePane="bottomLeft" state="frozen"/>
      <selection activeCell="A83" sqref="A83"/>
      <selection pane="bottomLeft" activeCell="A83" sqref="A83"/>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731</v>
      </c>
      <c r="B1" s="6" t="s">
        <v>1595</v>
      </c>
      <c r="C1" s="25" t="s">
        <v>737</v>
      </c>
      <c r="D1" s="25" t="s">
        <v>732</v>
      </c>
      <c r="E1" s="25" t="s">
        <v>1601</v>
      </c>
      <c r="F1" s="25" t="s">
        <v>1978</v>
      </c>
      <c r="G1" s="6" t="s">
        <v>9</v>
      </c>
      <c r="H1" s="25" t="s">
        <v>517</v>
      </c>
      <c r="I1" s="6" t="s">
        <v>613</v>
      </c>
      <c r="J1" s="6" t="s">
        <v>533</v>
      </c>
      <c r="K1" s="6" t="s">
        <v>733</v>
      </c>
      <c r="L1" s="6" t="s">
        <v>736</v>
      </c>
      <c r="M1" s="6" t="s">
        <v>518</v>
      </c>
      <c r="N1" s="25" t="s">
        <v>1549</v>
      </c>
      <c r="O1" s="25" t="s">
        <v>1550</v>
      </c>
      <c r="P1" s="6" t="s">
        <v>739</v>
      </c>
      <c r="Q1" s="6" t="s">
        <v>1981</v>
      </c>
      <c r="R1" s="6" t="s">
        <v>1982</v>
      </c>
      <c r="S1" s="6" t="s">
        <v>2260</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U2" t="s">
        <v>746</v>
      </c>
      <c r="V2" s="8">
        <f>MAX(A:A)+1</f>
        <v>731</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751</v>
      </c>
      <c r="V3" s="8">
        <f>SUM(A2:A664)</f>
        <v>241617</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http://vocab.belgif.be/ns/organization#</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&lt;http://vocab.belgif.be/ns/organization#addressRegisteredOffice&gt;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fed-org</v>
      </c>
      <c r="E228" s="13" t="str">
        <f>IFERROR(VLOOKUP(D228,Prefix!$A:$B,2,),"")</f>
        <v>http://vocab.belgif.be/ns/organization#</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&lt;http://vocab.belgif.be/ns/organization#economicActivity&gt;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http://vocab.belgif.be/ns/organization#</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&lt;http://vocab.belgif.be/ns/organization#endReason&gt;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http://vocab.belgif.be/ns/organization#</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&lt;http://vocab.belgif.be/ns/organization#function&gt;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http://vocab.belgif.be/ns/organization#</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&lt;http://vocab.belgif.be/ns/organization#legalStatus&gt;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http://vocab.belgif.be/ns/organization#</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&lt;http://vocab.belgif.be/ns/organization#organizationType&gt;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http://vocab.belgif.be/ns/organization#</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&lt;http://vocab.belgif.be/ns/organization#authorization&gt;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http://vocab.belgif.be/ns/organization#</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&lt;http://vocab.belgif.be/ns/organization#naturalPerson&gt;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28.8" x14ac:dyDescent="0.3">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http://vocab.belgif.be/ns/organization#</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&lt;http://vocab.belgif.be/ns/organization#website&gt;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row>
    <row r="244" spans="1:19"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row>
    <row r="245" spans="1:19"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row>
    <row r="246" spans="1:19"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row>
    <row r="254" spans="1:19"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row>
    <row r="255" spans="1:19"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21"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row>
    <row r="261" spans="1:19"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row>
    <row r="262" spans="1:19"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row>
    <row r="263" spans="1:19"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row>
    <row r="267" spans="1:19"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row>
    <row r="269" spans="1:19"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row>
    <row r="270" spans="1:19" ht="86.4"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Het busnummer (een specialisatie van huisnummer).
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row>
    <row r="271" spans="1:19"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row>
    <row r="275" spans="1:19"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row>
    <row r="277" spans="1:19" ht="129.6"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row>
    <row r="278" spans="1:19"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57.6"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129.6"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86.4"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115.2"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57.6"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72"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&lt;http://vocab.belgif.be/ns/person#civilStatus&gt;</v>
      </c>
      <c r="J292" s="13" t="str">
        <f>IF($A292&lt;&gt;"",VLOOKUP($A292,Vocabulary!$A:$J,2,),"")</f>
        <v>civilStatus</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status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#term_family_name</v>
      </c>
      <c r="G295" s="13" t="str">
        <f>IF($A295&lt;&gt;"",VLOOKUP($A295,Vocabulary!$A:$J,4,),"")</f>
        <v>Person</v>
      </c>
      <c r="H295" s="13" t="str">
        <f>IF($A295&lt;&gt;"",VLOOKUP($A295,Vocabulary!$A:$J,5,),"")</f>
        <v>Property</v>
      </c>
      <c r="I295" s="13" t="str">
        <f t="shared" si="4"/>
        <v>&lt;http://xmlns.com/foaf/0.1/#term_family_name&gt;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row>
    <row r="296" spans="1:19" ht="28.8"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#term_givenname</v>
      </c>
      <c r="G296" s="13" t="str">
        <f>IF($A296&lt;&gt;"",VLOOKUP($A296,Vocabulary!$A:$J,4,),"")</f>
        <v>Person</v>
      </c>
      <c r="H296" s="13" t="str">
        <f>IF($A296&lt;&gt;"",VLOOKUP($A296,Vocabulary!$A:$J,5,),"")</f>
        <v>Property</v>
      </c>
      <c r="I296" s="13" t="str">
        <f t="shared" si="4"/>
        <v>&lt;http://xmlns.com/foaf/0.1/#term_givenname&gt;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row>
    <row r="297" spans="1:19"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row>
    <row r="298" spans="1:19"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#term_gender</v>
      </c>
      <c r="G298" s="13" t="str">
        <f>IF($A298&lt;&gt;"",VLOOKUP($A298,Vocabulary!$A:$J,4,),"")</f>
        <v>Person</v>
      </c>
      <c r="H298" s="13" t="str">
        <f>IF($A298&lt;&gt;"",VLOOKUP($A298,Vocabulary!$A:$J,5,),"")</f>
        <v>Property</v>
      </c>
      <c r="I298" s="13" t="str">
        <f t="shared" si="4"/>
        <v>&lt;http://xmlns.com/foaf/0.1/#term_gender&gt;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row>
    <row r="299" spans="1:19"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86.4"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187.2"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row>
    <row r="305" spans="1:19"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row>
    <row r="306" spans="1:19"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row>
    <row r="307" spans="1:19" ht="43.2"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row>
    <row r="308" spans="1:19" ht="28.8"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row>
    <row r="309" spans="1:19" ht="57.6"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row>
    <row r="310" spans="1:19" ht="28.8"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row>
    <row r="311" spans="1:19" ht="28.8"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row>
    <row r="312" spans="1:19" ht="28.8"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57.6"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row>
    <row r="314" spans="1:19" ht="43.2"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43.2"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57.6" x14ac:dyDescent="0.3">
      <c r="A316" s="4">
        <v>362</v>
      </c>
      <c r="B316" s="13" t="str">
        <f>IF($A316&lt;&gt;"",IF(VLOOKUP($A316,VocabularyAdoption!$A:$K,8,)=0,"",VLOOKUP($A316,VocabularyAdoption!$A:$K,8,)),"")</f>
        <v>Proposed standard</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&lt;http://vocab.belgif.be/auth/civilstatustype#id&gt;</v>
      </c>
      <c r="J316" s="13" t="str">
        <f>IF($A316&lt;&gt;"",VLOOKUP($A316,Vocabulary!$A:$J,2,),"")</f>
        <v>CivilStatusType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Conceptscheme with the values for the civil status of a person.</v>
      </c>
      <c r="N316" s="13" t="str">
        <f>IFERROR(IF(VLOOKUP(A316,VocabularyNL!$A:$H,7)=0,"",VLOOKUP(A316,VocabularyNL!$A:$H,7)),"")</f>
        <v>Conceptscheme met de waarden voor de burgerlijke staat van een persoon.</v>
      </c>
      <c r="O316" s="13" t="str">
        <f>IFERROR(IF(VLOOKUP(A316,VocabularyFR!$A:$H,7)=0,"",VLOOKUP(A316,VocabularyFR!$A:$H,7)),"")</f>
        <v>Conceptscheme avec les valeurs pour l'état civil d'une personne.</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row>
    <row r="317" spans="1:19"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row>
    <row r="318" spans="1:19" ht="144"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row>
    <row r="319" spans="1:19"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4"/>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row>
    <row r="320" spans="1:19" ht="86.4"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0" s="13" t="str">
        <f>IFERROR(IF(VLOOKUP(A320,VocabularyNL!$A:$H,7)=0,"",VLOOKUP(A320,VocabularyNL!$A:$H,7)),"")</f>
        <v xml:space="preserve">Aard vd relatie. 
Wordt typisch bepaald tov het gezinshoofd. Bv als de vader gezinshoofd is en een gezinslid is zoon, dan zou als de grootvader gezinshoofd was datzelfde gezinslid kleinzoon zijn. </v>
      </c>
      <c r="O320" s="13" t="str">
        <f>IFERROR(IF(VLOOKUP(A320,VocabularyFR!$A:$H,7)=0,"",VLOOKUP(A320,VocabularyFR!$A:$H,7)),"")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0" s="13" t="str">
        <f>IF($A320&lt;&gt;"",IF(VLOOKUP($A320,Vocabulary!$A:$J,7,)&lt;&gt;"",VLOOKUP($A320,Vocabulary!$A:$J,7,),""),"")</f>
        <v/>
      </c>
      <c r="Q320" s="13" t="str">
        <f>IFERROR(IF(VLOOKUP(A320,VocabularyNL!$A:$H,8)=0,"",VLOOKUP(A320,VocabularyNL!$A:$H,8)),"")</f>
        <v/>
      </c>
      <c r="R320" s="13" t="str">
        <f>IFERROR(IF(VLOOKUP(A320,VocabularyFR!$A:$H,8)=0,"",VLOOKUP(A320,VocabularyFR!$A:$H,8)),"")</f>
        <v/>
      </c>
      <c r="S320" s="53" t="str">
        <f>VLOOKUP(Table9[[#This Row],[Id]],Vocabulary!A:K,11)</f>
        <v>no</v>
      </c>
    </row>
    <row r="321" spans="1:19"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4"/>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row>
    <row r="322" spans="1:19" ht="43.2"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ref="I322:I385" si="5">IF(AND(H322="ConceptScheme",LEFT(D322,7) &lt;&gt; "inspire", LEFT(D322,4) &lt;&gt; "oeaw"),CONCATENATE("&lt;",E322,LOWER(IF(F322="",J322,F322)),"#id&gt;"),CONCATENATE("&lt;",E322,IF(F322="",J322,F322),"&gt;"))</f>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row>
    <row r="323" spans="1:19"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row>
    <row r="324" spans="1:19"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row>
    <row r="325" spans="1:19" ht="158.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row>
    <row r="326" spans="1:19" ht="72"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row>
    <row r="327" spans="1:19" ht="72"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row>
    <row r="328" spans="1:19" ht="86.4"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row>
    <row r="329" spans="1:19" ht="28.8"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row>
    <row r="330" spans="1:19" ht="28.8"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72"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row>
    <row r="332" spans="1:19" ht="28.8"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28.8"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28.8"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28.8"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28.8"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100.8"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86.4"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28.8"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28.8"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28.8"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115.2"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28.8"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72"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44"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72"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2"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28.8"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28.8"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57.6"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100.8"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72"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316.8"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57.6"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43.2"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72"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57.6"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28.8"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28.8"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28.8"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72"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129.6"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28.8"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28.8"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28.8"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28.8"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57.6"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100.8"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43.2"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28.8"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28.8"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28.8"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100.8"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15.2"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00.8"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28.8"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row>
    <row r="378" spans="1:19" ht="100.8"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row>
    <row r="379" spans="1:19" ht="28.8"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28.8"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28.8"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28.8"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72"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100.8"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row>
    <row r="385" spans="1:19" ht="115.2"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5"/>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86.4"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ref="I386:I449" si="6">IF(AND(H386="ConceptScheme",LEFT(D386,7) &lt;&gt; "inspire", LEFT(D386,4) &lt;&gt; "oeaw"),CONCATENATE("&lt;",E386,LOWER(IF(F386="",J386,F386)),"#id&gt;"),CONCATENATE("&lt;",E386,IF(F386="",J386,F386),"&gt;"))</f>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15.2"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28.8"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86.4"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201.6"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144"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57.6"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86.4"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72"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28.8"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16"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28.8"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100.8"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28.8"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86.4"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86.4"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129.6"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28.8"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100.8"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28.8"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115.2"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29.6"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72"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28.8"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28.8"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100.8"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86.4"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86.4"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86.4"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216"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86.4"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si="6"/>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row>
    <row r="446" spans="1:19"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6"/>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row>
    <row r="447" spans="1:19"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6"/>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6"/>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6"/>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ref="I450:I513" si="7">IF(AND(H450="ConceptScheme",LEFT(D450,7) &lt;&gt; "inspire", LEFT(D450,4) &lt;&gt; "oeaw"),CONCATENATE("&lt;",E450,LOWER(IF(F450="",J450,F450)),"#id&gt;"),CONCATENATE("&lt;",E450,IF(F450="",J450,F450),"&gt;"))</f>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row>
    <row r="459" spans="1:19" ht="86.4"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row>
    <row r="460" spans="1:19"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row>
    <row r="462" spans="1:19"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row>
    <row r="464" spans="1:19" ht="57.6"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row>
    <row r="465" spans="1:19"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row>
    <row r="467" spans="1:19"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row>
    <row r="495" spans="1:19"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row>
    <row r="496" spans="1:19" ht="43.2"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row>
    <row r="497" spans="1:19"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row>
    <row r="499" spans="1:19"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row>
    <row r="500" spans="1:19"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row>
    <row r="501" spans="1:19" ht="72"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row>
    <row r="502" spans="1:19"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row>
    <row r="503" spans="1:19"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row>
    <row r="504" spans="1:19"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row>
    <row r="505" spans="1:19" ht="86.4"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row>
    <row r="506" spans="1:19" ht="158.4"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row>
    <row r="507" spans="1:19" ht="86.4"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row>
    <row r="508" spans="1:19"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row>
    <row r="509" spans="1:19"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row>
    <row r="510" spans="1:19" ht="100.8"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row>
    <row r="511" spans="1:19" ht="72"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7"/>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row>
    <row r="512" spans="1:19"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row>
    <row r="513" spans="1:19"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7"/>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row>
    <row r="514" spans="1:19"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ref="I514:I577" si="8">IF(AND(H514="ConceptScheme",LEFT(D514,7) &lt;&gt; "inspire", LEFT(D514,4) &lt;&gt; "oeaw"),CONCATENATE("&lt;",E514,LOWER(IF(F514="",J514,F514)),"#id&gt;"),CONCATENATE("&lt;",E514,IF(F514="",J514,F514),"&gt;"))</f>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row>
    <row r="520" spans="1:19" ht="115.2"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row>
    <row r="521" spans="1:19"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row>
    <row r="522" spans="1:19" ht="374.4"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row>
    <row r="523" spans="1:19"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row>
    <row r="525" spans="1:19"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row>
    <row r="545" spans="1:19" ht="100.8"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row>
    <row r="546" spans="1:19"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row>
    <row r="547" spans="1:19" ht="86.4"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row>
    <row r="548" spans="1:19"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row>
    <row r="550" spans="1:19"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row>
    <row r="560" spans="1:19" ht="158.4"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row>
    <row r="561" spans="1:19"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row>
    <row r="563" spans="1:19"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row>
    <row r="564" spans="1:19" ht="129.6"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row>
    <row r="565" spans="1:19"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row>
    <row r="567" spans="1:19"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row>
    <row r="568" spans="1:19"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row>
    <row r="569" spans="1:19"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8"/>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8"/>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row>
    <row r="577" spans="1:19"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8"/>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ref="I578:I641" si="9">IF(AND(H578="ConceptScheme",LEFT(D578,7) &lt;&gt; "inspire", LEFT(D578,4) &lt;&gt; "oeaw"),CONCATENATE("&lt;",E578,LOWER(IF(F578="",J578,F578)),"#id&gt;"),CONCATENATE("&lt;",E578,IF(F578="",J578,F578),"&gt;"))</f>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187.2"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129.6"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row>
    <row r="592" spans="1:19" ht="316.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row>
    <row r="593" spans="1:19"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43.2"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72"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2"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86.4"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86.4"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72"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388.8"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row>
    <row r="603" spans="1:19"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 t="shared" si="9"/>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row>
    <row r="606" spans="1:19"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row>
    <row r="607" spans="1:19"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row>
    <row r="608" spans="1:19"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row>
    <row r="609" spans="1:20"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row>
    <row r="618" spans="1:20"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row>
    <row r="619" spans="1:20"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row>
    <row r="621" spans="1:20"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2"/>
    </row>
    <row r="622" spans="1:20"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2"/>
    </row>
    <row r="623" spans="1:20"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2"/>
    </row>
    <row r="624" spans="1:20"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 t="shared" si="9"/>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38"/>
    </row>
    <row r="625" spans="1:20" s="47" customFormat="1" ht="288"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 t="shared" si="9"/>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38"/>
    </row>
    <row r="626" spans="1:20"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 t="shared" si="9"/>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38"/>
    </row>
    <row r="627" spans="1:20"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si="9"/>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38"/>
    </row>
    <row r="628" spans="1:20" s="47" customFormat="1" ht="43.2"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si="9"/>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38"/>
    </row>
    <row r="629" spans="1:20" s="47" customFormat="1" ht="158.4"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9"/>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38"/>
    </row>
    <row r="630" spans="1:20" s="47" customFormat="1" ht="86.4"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9"/>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38"/>
    </row>
    <row r="631" spans="1:20" s="47" customFormat="1" ht="129.6"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9"/>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38"/>
    </row>
    <row r="632" spans="1:20"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 t="shared" si="9"/>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38"/>
    </row>
    <row r="633" spans="1:20"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 t="shared" si="9"/>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38"/>
    </row>
    <row r="634" spans="1:20"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 t="shared" si="9"/>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38"/>
    </row>
    <row r="635" spans="1:20"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si="9"/>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38"/>
    </row>
    <row r="636" spans="1:20"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9"/>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38"/>
    </row>
    <row r="637" spans="1:20" s="47" customFormat="1" ht="144"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9"/>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38"/>
    </row>
    <row r="638" spans="1:20"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9"/>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38"/>
    </row>
    <row r="639" spans="1:20"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 t="shared" si="9"/>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no</v>
      </c>
      <c r="T639" s="38"/>
    </row>
    <row r="640" spans="1:20"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 t="shared" si="9"/>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38"/>
    </row>
    <row r="641" spans="1:20" s="47" customFormat="1" ht="57.6"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si="9"/>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38"/>
    </row>
    <row r="642" spans="1:20"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ref="I642:I664" si="10">IF(AND(H642="ConceptScheme",LEFT(D642,7) &lt;&gt; "inspire", LEFT(D642,4) &lt;&gt; "oeaw"),CONCATENATE("&lt;",E642,LOWER(IF(F642="",J642,F642)),"#id&gt;"),CONCATENATE("&lt;",E642,IF(F642="",J642,F642),"&gt;"))</f>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38"/>
    </row>
    <row r="643" spans="1:20"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si="10"/>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38"/>
    </row>
    <row r="644" spans="1:20" s="47" customFormat="1" ht="57.6"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0"/>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38"/>
    </row>
    <row r="645" spans="1:20"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0"/>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38"/>
    </row>
    <row r="646" spans="1:20"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0"/>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38"/>
    </row>
    <row r="647" spans="1:20"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0"/>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38"/>
    </row>
    <row r="648" spans="1:20"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0"/>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43.2"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0"/>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38"/>
    </row>
    <row r="650" spans="1:20"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si="10"/>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38"/>
    </row>
    <row r="651" spans="1:20"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0"/>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38"/>
    </row>
    <row r="652" spans="1:20"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0"/>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38"/>
    </row>
    <row r="653" spans="1:20"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0"/>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38"/>
    </row>
    <row r="654" spans="1:20" s="47" customFormat="1" ht="409.6"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si="10"/>
        <v>&lt;http://vocab.belgif.be/ns/organization#CbeRegisteredEntity&gt;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38"/>
    </row>
    <row r="655" spans="1:20" s="47" customFormat="1" ht="158.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0"/>
        <v>&lt;http://vocab.belgif.be/ns/organization#EstablishmentUnit&gt;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38"/>
    </row>
    <row r="656" spans="1:20" s="47" customFormat="1" ht="230.4"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0"/>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6" s="53" t="str">
        <f>IFERROR(IF(VLOOKUP(A656,VocabularyNL!$A:$H,7)=0,"",VLOOKUP(A656,VocabularyNL!$A:$H,7)),"")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O656" s="53" t="str">
        <f>IFERROR(IF(VLOOKUP(A656,VocabularyFR!$A:$H,7)=0,"",VLOOKUP(A656,VocabularyFR!$A:$H,7)),"")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6" s="13" t="str">
        <f>IF($A656&lt;&gt;"",IF(VLOOKUP($A656,Vocabulary!$A:$J,7,)&lt;&gt;"",VLOOKUP($A656,Vocabulary!$A:$J,7,),""),"")</f>
        <v/>
      </c>
      <c r="Q656" s="53" t="str">
        <f>IFERROR(IF(VLOOKUP(A656,VocabularyNL!$A:$H,8)=0,"",VLOOKUP(A656,VocabularyNL!$A:$H,8)),"")</f>
        <v/>
      </c>
      <c r="R656" s="53" t="str">
        <f>IFERROR(IF(VLOOKUP(A656,VocabularyFR!$A:$H,8)=0,"",VLOOKUP(A656,VocabularyFR!$A:$H,8)),"")</f>
        <v/>
      </c>
      <c r="S656" s="53" t="str">
        <f>VLOOKUP(Table9[[#This Row],[Id]],Vocabulary!A:K,11)</f>
        <v>yes</v>
      </c>
      <c r="T656" s="38"/>
    </row>
    <row r="657" spans="1:20"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0"/>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38"/>
    </row>
    <row r="658" spans="1:20" s="47" customFormat="1" ht="100.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0"/>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8" s="53" t="str">
        <f>IFERROR(IF(VLOOKUP(A658,VocabularyNL!$A:$H,7)=0,"",VLOOKUP(A658,VocabularyNL!$A:$H,7)),"")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O658" s="53" t="str">
        <f>IFERROR(IF(VLOOKUP(A658,VocabularyFR!$A:$H,7)=0,"",VLOOKUP(A658,VocabularyFR!$A:$H,7)),"")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8" s="13" t="str">
        <f>IF($A658&lt;&gt;"",IF(VLOOKUP($A658,Vocabulary!$A:$J,7,)&lt;&gt;"",VLOOKUP($A658,Vocabulary!$A:$J,7,),""),"")</f>
        <v>Most commonly used with currency (ISO 4217) and value properties.</v>
      </c>
      <c r="Q658" s="53" t="str">
        <f>IFERROR(IF(VLOOKUP(A658,VocabularyNL!$A:$H,8)=0,"",VLOOKUP(A658,VocabularyNL!$A:$H,8)),"")</f>
        <v>Meestal gebruikt met properties currency (ISO 4217) en value.</v>
      </c>
      <c r="R658" s="53" t="str">
        <f>IFERROR(IF(VLOOKUP(A658,VocabularyFR!$A:$H,8)=0,"",VLOOKUP(A658,VocabularyFR!$A:$H,8)),"")</f>
        <v>Le plus souvent utilisé avec les properties currency (ISO 4217) et value.</v>
      </c>
      <c r="S658" s="53" t="str">
        <f>VLOOKUP(Table9[[#This Row],[Id]],Vocabulary!A:K,11)</f>
        <v>yes</v>
      </c>
      <c r="T658" s="38"/>
    </row>
    <row r="659" spans="1:20"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0"/>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38"/>
    </row>
    <row r="660" spans="1:20"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 t="shared" si="10"/>
        <v>&lt;http://vocab.belgif.be/ns/organization#Employer&gt;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2325</v>
      </c>
      <c r="T660" s="38"/>
    </row>
    <row r="661" spans="1:20" s="47" customFormat="1" ht="187.2"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 t="shared" si="10"/>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yes</v>
      </c>
      <c r="T661" s="38"/>
    </row>
    <row r="662" spans="1:20"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fed-org</v>
      </c>
      <c r="E662" s="54" t="str">
        <f>IFERROR(VLOOKUP(D662,Prefix!$A:$B,2,),"")</f>
        <v>http://vocab.belgif.be/ns/organization#</v>
      </c>
      <c r="F662" s="54" t="str">
        <f>IF($A662&lt;&gt;"",IF(VLOOKUP($A662,Vocabulary!$A:$J,9,)=0,"",VLOOKUP($A662,Vocabulary!$A:$J,9,)),"")</f>
        <v/>
      </c>
      <c r="G662" s="35" t="str">
        <f>IF($A662&lt;&gt;"",VLOOKUP($A662,Vocabulary!$A:$J,4,),"")</f>
        <v>Organization</v>
      </c>
      <c r="H662" s="35" t="str">
        <f>IF($A662&lt;&gt;"",VLOOKUP($A662,Vocabulary!$A:$J,5,),"")</f>
        <v>ConceptScheme</v>
      </c>
      <c r="I662" s="54" t="str">
        <f t="shared" si="10"/>
        <v>&lt;http://vocab.belgif.be/ns/organization#function#id&gt;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38"/>
    </row>
    <row r="663" spans="1:20"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 t="shared" si="10"/>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38"/>
    </row>
    <row r="664" spans="1:20" s="47" customFormat="1" ht="72" x14ac:dyDescent="0.3">
      <c r="A664" s="32">
        <v>730</v>
      </c>
      <c r="B664" s="54" t="str">
        <f>IF($A664&lt;&gt;"",IF(VLOOKUP($A664,VocabularyAdoption!$A:$K,8,)=0,"",VLOOKUP($A664,VocabularyAdoption!$A:$K,8,)),"")</f>
        <v>Draft</v>
      </c>
      <c r="C664" s="35" t="str">
        <f>IF($A664&lt;&gt;"",VLOOKUP($A664,Vocabulary!$A:$J,6,),"")</f>
        <v>International</v>
      </c>
      <c r="D664" s="35" t="str">
        <f>IF($A664&lt;&gt;"",VLOOKUP($A664,Vocabulary!$A:$J,8,),"")</f>
        <v>oeaw</v>
      </c>
      <c r="E664" s="54" t="str">
        <f>IFERROR(VLOOKUP(D664,Prefix!$A:$B,2,),"")</f>
        <v>https://vocabs.acdh.oeaw.ac.at/</v>
      </c>
      <c r="F664" s="54" t="str">
        <f>IF($A664&lt;&gt;"",IF(VLOOKUP($A664,Vocabulary!$A:$J,9,)=0,"",VLOOKUP($A664,Vocabulary!$A:$J,9,)),"")</f>
        <v>iso6391/Schema</v>
      </c>
      <c r="G664" s="35" t="str">
        <f>IF($A664&lt;&gt;"",VLOOKUP($A664,Vocabulary!$A:$J,4,),"")</f>
        <v>Generic</v>
      </c>
      <c r="H664" s="35" t="str">
        <f>IF($A664&lt;&gt;"",VLOOKUP($A664,Vocabulary!$A:$J,5,),"")</f>
        <v>ConceptScheme</v>
      </c>
      <c r="I664" s="54" t="str">
        <f t="shared" si="10"/>
        <v>&lt;https://vocabs.acdh.oeaw.ac.at/iso6391/Schema&gt;</v>
      </c>
      <c r="J664" s="35" t="str">
        <f>IF($A664&lt;&gt;"",VLOOKUP($A664,Vocabulary!$A:$J,2,),"")</f>
        <v>Language</v>
      </c>
      <c r="K664" s="54" t="str">
        <f>IFERROR(IF(VLOOKUP(A664,VocabularyNL!$A:$G,6)=0,"",VLOOKUP(A664,VocabularyNL!$A:$G,6)),"")</f>
        <v>Taal</v>
      </c>
      <c r="L664" s="54" t="str">
        <f>IFERROR(IF(VLOOKUP(A664,VocabularyFR!$A:$G,6)=0,"",VLOOKUP(A664,VocabularyFR!$A:$G,6)),"")</f>
        <v>Langue</v>
      </c>
      <c r="M664" s="35" t="str">
        <f>IFERROR(IF(VLOOKUP(A664,Vocabulary!$A:$F,3)=0,"",VLOOKUP(A664,Vocabulary!$A:$F,3)),"")</f>
        <v>The principal method of human communication, consisting of words used in a structured and conventional way and conveyed by speech, writing, or gesture.</v>
      </c>
      <c r="N664" s="54" t="str">
        <f>IFERROR(IF(VLOOKUP(A664,VocabularyNL!$A:$H,7)=0,"",VLOOKUP(A664,VocabularyNL!$A:$H,7)),"")</f>
        <v>De belangrijkste methode van menselijke communicatie, bestaande uit woorden die op een gestructureerde en conventionele manier worden gebruikt en worden overgebracht door spraak, schrijven of gebaren.</v>
      </c>
      <c r="O664" s="54" t="str">
        <f>IFERROR(IF(VLOOKUP(A664,VocabularyFR!$A:$H,7)=0,"",VLOOKUP(A664,VocabularyFR!$A:$H,7)),"")</f>
        <v>La principale méthode de communication humaine, consistant en des mots utilisés de manière structurée et conventionnelle et véhiculés par la parole, l'écriture ou le geste.</v>
      </c>
      <c r="P664" s="35" t="str">
        <f>IF($A664&lt;&gt;"",IF(VLOOKUP($A664,Vocabulary!$A:$J,7,)&lt;&gt;"",VLOOKUP($A664,Vocabulary!$A:$J,7,),""),"")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Q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S664" s="54" t="str">
        <f>VLOOKUP(Table9[[#This Row],[Id]],Vocabulary!A:K,11)</f>
        <v>no</v>
      </c>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78"/>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78"/>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78"/>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x14ac:dyDescent="0.3">
      <c r="A972" s="52"/>
      <c r="B972" s="52"/>
      <c r="C972" s="52"/>
      <c r="D972" s="52"/>
      <c r="E972" s="52"/>
      <c r="F972" s="52"/>
      <c r="G972" s="52"/>
      <c r="H972" s="52"/>
      <c r="I972" s="52"/>
      <c r="J972" s="52"/>
      <c r="K972" s="52"/>
      <c r="L972" s="52"/>
      <c r="M972" s="52"/>
      <c r="N972" s="52"/>
      <c r="O972" s="52"/>
      <c r="P972" s="52"/>
      <c r="Q972" s="52"/>
      <c r="R972" s="52"/>
      <c r="S972" s="52"/>
    </row>
    <row r="973" spans="1:19" x14ac:dyDescent="0.3">
      <c r="A973" s="52"/>
      <c r="B973" s="52"/>
      <c r="C973" s="52"/>
      <c r="D973" s="52"/>
      <c r="E973" s="52"/>
      <c r="F973" s="52"/>
      <c r="G973" s="52"/>
      <c r="H973" s="52"/>
      <c r="I973" s="52"/>
      <c r="J973" s="52"/>
      <c r="K973" s="52"/>
      <c r="L973" s="52"/>
      <c r="M973" s="52"/>
      <c r="N973" s="52"/>
      <c r="O973" s="52"/>
      <c r="P973" s="52"/>
      <c r="Q973" s="52"/>
      <c r="R973" s="52"/>
      <c r="S973" s="52"/>
    </row>
    <row r="974" spans="1:19"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1"/>
      <c r="B1003" s="50"/>
      <c r="C1003" s="50"/>
      <c r="D1003" s="50"/>
      <c r="E1003" s="50"/>
      <c r="F1003" s="50"/>
      <c r="G1003" s="50"/>
      <c r="H1003" s="50"/>
      <c r="I1003" s="50"/>
      <c r="J1003" s="50"/>
      <c r="K1003" s="50"/>
      <c r="L1003" s="50"/>
      <c r="M1003" s="50"/>
      <c r="N1003" s="50"/>
      <c r="O1003" s="50"/>
      <c r="P1003" s="50"/>
      <c r="Q1003" s="50"/>
      <c r="R1003" s="50"/>
      <c r="S1003" s="50"/>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72FF-5D55-47F3-838C-D4609D6F09F8}">
  <sheetPr>
    <tabColor rgb="FF00B050"/>
    <pageSetUpPr fitToPage="1"/>
  </sheetPr>
  <dimension ref="A1:R1943"/>
  <sheetViews>
    <sheetView workbookViewId="0">
      <pane ySplit="1" topLeftCell="A116" activePane="bottomLeft" state="frozen"/>
      <selection activeCell="A83" sqref="A83"/>
      <selection pane="bottomLeft" activeCell="C3" sqref="C3"/>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731</v>
      </c>
      <c r="B1" s="6" t="s">
        <v>9</v>
      </c>
      <c r="C1" s="25" t="s">
        <v>517</v>
      </c>
      <c r="D1" s="6" t="s">
        <v>613</v>
      </c>
      <c r="E1" s="6" t="s">
        <v>533</v>
      </c>
      <c r="F1" s="6" t="s">
        <v>733</v>
      </c>
      <c r="G1" s="6" t="s">
        <v>736</v>
      </c>
      <c r="H1" s="6" t="s">
        <v>518</v>
      </c>
      <c r="I1" s="25" t="s">
        <v>1549</v>
      </c>
      <c r="J1" s="25" t="s">
        <v>1550</v>
      </c>
      <c r="K1" s="6" t="s">
        <v>739</v>
      </c>
      <c r="L1" s="6" t="s">
        <v>1981</v>
      </c>
      <c r="M1" s="6" t="s">
        <v>1982</v>
      </c>
      <c r="N1" s="6" t="s">
        <v>2260</v>
      </c>
    </row>
    <row r="2" spans="1:18" s="2" customFormat="1" ht="244.8" x14ac:dyDescent="0.3">
      <c r="A2" s="4">
        <v>256</v>
      </c>
      <c r="B2" s="13" t="s">
        <v>768</v>
      </c>
      <c r="C2" s="13" t="s">
        <v>2</v>
      </c>
      <c r="D2" s="13" t="s">
        <v>2206</v>
      </c>
      <c r="E2" s="13" t="s">
        <v>140</v>
      </c>
      <c r="F2" s="13" t="s">
        <v>1957</v>
      </c>
      <c r="G2" s="13" t="s">
        <v>1959</v>
      </c>
      <c r="H2" s="13" t="s">
        <v>1954</v>
      </c>
      <c r="I2" s="13" t="s">
        <v>1962</v>
      </c>
      <c r="J2" s="13" t="s">
        <v>1963</v>
      </c>
      <c r="K2" s="13" t="s">
        <v>1596</v>
      </c>
      <c r="L2" s="13" t="s">
        <v>1596</v>
      </c>
      <c r="M2" s="13" t="s">
        <v>1596</v>
      </c>
      <c r="N2" s="53" t="s">
        <v>2325</v>
      </c>
      <c r="P2"/>
      <c r="Q2"/>
      <c r="R2"/>
    </row>
    <row r="3" spans="1:18" s="2" customFormat="1" ht="144" x14ac:dyDescent="0.3">
      <c r="A3" s="4">
        <v>703</v>
      </c>
      <c r="B3" s="13" t="s">
        <v>768</v>
      </c>
      <c r="C3" s="13" t="s">
        <v>2</v>
      </c>
      <c r="D3" s="53" t="s">
        <v>2363</v>
      </c>
      <c r="E3" s="13" t="s">
        <v>2331</v>
      </c>
      <c r="F3" s="53" t="s">
        <v>2345</v>
      </c>
      <c r="G3" s="53" t="s">
        <v>2347</v>
      </c>
      <c r="H3" s="13" t="s">
        <v>2544</v>
      </c>
      <c r="I3" s="53" t="s">
        <v>2542</v>
      </c>
      <c r="J3" s="53" t="s">
        <v>2543</v>
      </c>
      <c r="K3" s="13" t="s">
        <v>2333</v>
      </c>
      <c r="L3" s="53" t="s">
        <v>2440</v>
      </c>
      <c r="M3" s="53" t="s">
        <v>2441</v>
      </c>
      <c r="N3" s="53" t="s">
        <v>2325</v>
      </c>
      <c r="P3"/>
      <c r="Q3"/>
      <c r="R3"/>
    </row>
    <row r="4" spans="1:18" s="2" customFormat="1" ht="100.8" x14ac:dyDescent="0.3">
      <c r="A4" s="4">
        <v>724</v>
      </c>
      <c r="B4" s="13" t="s">
        <v>768</v>
      </c>
      <c r="C4" s="13" t="s">
        <v>2</v>
      </c>
      <c r="D4" s="53" t="s">
        <v>2540</v>
      </c>
      <c r="E4" s="13" t="s">
        <v>2519</v>
      </c>
      <c r="F4" s="53" t="s">
        <v>2524</v>
      </c>
      <c r="G4" s="53" t="s">
        <v>2526</v>
      </c>
      <c r="H4" s="13" t="s">
        <v>2522</v>
      </c>
      <c r="I4" s="53" t="s">
        <v>2595</v>
      </c>
      <c r="J4" s="53" t="s">
        <v>2527</v>
      </c>
      <c r="K4" s="13" t="s">
        <v>2563</v>
      </c>
      <c r="L4" s="53" t="s">
        <v>2564</v>
      </c>
      <c r="M4" s="53" t="s">
        <v>2565</v>
      </c>
      <c r="N4" s="53" t="s">
        <v>2324</v>
      </c>
      <c r="P4"/>
      <c r="Q4"/>
      <c r="R4"/>
    </row>
    <row r="5" spans="1:18" s="2" customFormat="1" ht="230.4" x14ac:dyDescent="0.3">
      <c r="A5" s="4">
        <v>722</v>
      </c>
      <c r="B5" s="13" t="s">
        <v>768</v>
      </c>
      <c r="C5" s="13" t="s">
        <v>8</v>
      </c>
      <c r="D5" s="53" t="s">
        <v>2538</v>
      </c>
      <c r="E5" s="13" t="s">
        <v>2512</v>
      </c>
      <c r="F5" s="53" t="s">
        <v>2592</v>
      </c>
      <c r="G5" s="53" t="s">
        <v>2525</v>
      </c>
      <c r="H5" s="13" t="s">
        <v>2556</v>
      </c>
      <c r="I5" s="53" t="s">
        <v>2593</v>
      </c>
      <c r="J5" s="53" t="s">
        <v>2594</v>
      </c>
      <c r="K5" s="13" t="s">
        <v>1596</v>
      </c>
      <c r="L5" s="53" t="s">
        <v>1596</v>
      </c>
      <c r="M5" s="53" t="s">
        <v>1596</v>
      </c>
      <c r="N5" s="53" t="s">
        <v>2324</v>
      </c>
      <c r="P5"/>
      <c r="Q5"/>
      <c r="R5"/>
    </row>
    <row r="6" spans="1:18" s="2" customFormat="1" ht="28.8" x14ac:dyDescent="0.3">
      <c r="A6" s="4">
        <v>725</v>
      </c>
      <c r="B6" s="13" t="s">
        <v>768</v>
      </c>
      <c r="C6" s="13" t="s">
        <v>3</v>
      </c>
      <c r="D6" s="53" t="s">
        <v>2541</v>
      </c>
      <c r="E6" s="13" t="s">
        <v>2520</v>
      </c>
      <c r="F6" s="53" t="s">
        <v>2524</v>
      </c>
      <c r="G6" s="53" t="s">
        <v>2526</v>
      </c>
      <c r="H6" s="13" t="s">
        <v>2521</v>
      </c>
      <c r="I6" s="53" t="s">
        <v>2529</v>
      </c>
      <c r="J6" s="53" t="s">
        <v>2528</v>
      </c>
      <c r="K6" s="13" t="s">
        <v>2566</v>
      </c>
      <c r="L6" s="53" t="s">
        <v>2568</v>
      </c>
      <c r="M6" s="53" t="s">
        <v>2567</v>
      </c>
      <c r="N6" s="53" t="s">
        <v>2325</v>
      </c>
      <c r="P6"/>
      <c r="Q6"/>
      <c r="R6"/>
    </row>
    <row r="7" spans="1:18" s="2" customFormat="1" ht="403.2" x14ac:dyDescent="0.3">
      <c r="A7" s="4">
        <v>687</v>
      </c>
      <c r="B7" s="13" t="s">
        <v>768</v>
      </c>
      <c r="C7" s="13" t="s">
        <v>3</v>
      </c>
      <c r="D7" s="53" t="s">
        <v>1974</v>
      </c>
      <c r="E7" s="13" t="s">
        <v>2215</v>
      </c>
      <c r="F7" s="53" t="s">
        <v>2216</v>
      </c>
      <c r="G7" s="53" t="s">
        <v>2216</v>
      </c>
      <c r="H7" s="13" t="s">
        <v>2306</v>
      </c>
      <c r="I7" s="53" t="s">
        <v>2309</v>
      </c>
      <c r="J7" s="53" t="s">
        <v>2311</v>
      </c>
      <c r="K7" s="13" t="s">
        <v>2307</v>
      </c>
      <c r="L7" s="53" t="s">
        <v>2308</v>
      </c>
      <c r="M7" s="53" t="s">
        <v>2310</v>
      </c>
      <c r="N7" s="53" t="s">
        <v>2324</v>
      </c>
      <c r="P7"/>
      <c r="Q7"/>
      <c r="R7"/>
    </row>
    <row r="8" spans="1:18" s="2" customFormat="1" ht="28.8" x14ac:dyDescent="0.3">
      <c r="A8" s="4">
        <v>723</v>
      </c>
      <c r="B8" s="13" t="s">
        <v>768</v>
      </c>
      <c r="C8" s="13" t="s">
        <v>3</v>
      </c>
      <c r="D8" s="53" t="s">
        <v>2539</v>
      </c>
      <c r="E8" s="13" t="s">
        <v>2513</v>
      </c>
      <c r="F8" s="53" t="s">
        <v>2523</v>
      </c>
      <c r="G8" s="53" t="s">
        <v>2525</v>
      </c>
      <c r="H8" s="13" t="s">
        <v>2557</v>
      </c>
      <c r="I8" s="53" t="s">
        <v>2558</v>
      </c>
      <c r="J8" s="53" t="s">
        <v>2559</v>
      </c>
      <c r="K8" s="13" t="s">
        <v>2560</v>
      </c>
      <c r="L8" s="53" t="s">
        <v>2562</v>
      </c>
      <c r="M8" s="53" t="s">
        <v>2561</v>
      </c>
      <c r="N8" s="53" t="s">
        <v>2325</v>
      </c>
      <c r="P8"/>
      <c r="Q8"/>
      <c r="R8"/>
    </row>
    <row r="9" spans="1:18" s="2" customFormat="1" ht="288" x14ac:dyDescent="0.3">
      <c r="A9" s="4">
        <v>685</v>
      </c>
      <c r="B9" s="13" t="s">
        <v>768</v>
      </c>
      <c r="C9" s="13" t="s">
        <v>3</v>
      </c>
      <c r="D9" s="53" t="s">
        <v>1974</v>
      </c>
      <c r="E9" s="13" t="s">
        <v>2208</v>
      </c>
      <c r="F9" s="53" t="s">
        <v>2209</v>
      </c>
      <c r="G9" s="53" t="s">
        <v>2209</v>
      </c>
      <c r="H9" s="13" t="s">
        <v>2300</v>
      </c>
      <c r="I9" s="53" t="s">
        <v>2302</v>
      </c>
      <c r="J9" s="53" t="s">
        <v>2304</v>
      </c>
      <c r="K9" s="13" t="s">
        <v>2301</v>
      </c>
      <c r="L9" s="53" t="s">
        <v>2303</v>
      </c>
      <c r="M9" s="53" t="s">
        <v>2305</v>
      </c>
      <c r="N9" s="53" t="s">
        <v>2324</v>
      </c>
      <c r="P9"/>
      <c r="Q9"/>
      <c r="R9"/>
    </row>
    <row r="10" spans="1:18" s="2" customFormat="1" ht="72" x14ac:dyDescent="0.3">
      <c r="A10" s="4">
        <v>679</v>
      </c>
      <c r="B10" s="13" t="s">
        <v>768</v>
      </c>
      <c r="C10" s="13" t="s">
        <v>3</v>
      </c>
      <c r="D10" s="13" t="s">
        <v>1973</v>
      </c>
      <c r="E10" s="13" t="s">
        <v>1953</v>
      </c>
      <c r="F10" s="13" t="s">
        <v>1957</v>
      </c>
      <c r="G10" s="13" t="s">
        <v>1959</v>
      </c>
      <c r="H10" s="13" t="s">
        <v>1955</v>
      </c>
      <c r="I10" s="13" t="s">
        <v>1961</v>
      </c>
      <c r="J10" s="13" t="s">
        <v>1964</v>
      </c>
      <c r="K10" s="13" t="s">
        <v>1596</v>
      </c>
      <c r="L10" s="13" t="s">
        <v>1596</v>
      </c>
      <c r="M10" s="13" t="s">
        <v>1596</v>
      </c>
      <c r="N10" s="53" t="s">
        <v>2325</v>
      </c>
      <c r="P10"/>
      <c r="Q10"/>
      <c r="R10"/>
    </row>
    <row r="11" spans="1:18" s="2" customFormat="1" ht="72" x14ac:dyDescent="0.3">
      <c r="A11" s="4">
        <v>680</v>
      </c>
      <c r="B11" s="13" t="s">
        <v>768</v>
      </c>
      <c r="C11" s="13" t="s">
        <v>3</v>
      </c>
      <c r="D11" s="13" t="s">
        <v>1974</v>
      </c>
      <c r="E11" s="13" t="s">
        <v>1953</v>
      </c>
      <c r="F11" s="13" t="s">
        <v>1958</v>
      </c>
      <c r="G11" s="13" t="s">
        <v>1960</v>
      </c>
      <c r="H11" s="13" t="s">
        <v>1956</v>
      </c>
      <c r="I11" s="13" t="s">
        <v>1965</v>
      </c>
      <c r="J11" s="13" t="s">
        <v>1966</v>
      </c>
      <c r="K11" s="13" t="s">
        <v>1596</v>
      </c>
      <c r="L11" s="13" t="s">
        <v>1596</v>
      </c>
      <c r="M11" s="13" t="s">
        <v>1596</v>
      </c>
      <c r="N11" s="53" t="s">
        <v>2325</v>
      </c>
      <c r="P11"/>
      <c r="Q11"/>
      <c r="R11"/>
    </row>
    <row r="12" spans="1:18" s="2" customFormat="1" ht="57.6" x14ac:dyDescent="0.3">
      <c r="A12" s="4">
        <v>705</v>
      </c>
      <c r="B12" s="13" t="s">
        <v>768</v>
      </c>
      <c r="C12" s="13" t="s">
        <v>3</v>
      </c>
      <c r="D12" s="53" t="s">
        <v>2364</v>
      </c>
      <c r="E12" s="13" t="s">
        <v>2335</v>
      </c>
      <c r="F12" s="53" t="s">
        <v>97</v>
      </c>
      <c r="G12" s="53" t="s">
        <v>98</v>
      </c>
      <c r="H12" s="13" t="s">
        <v>2336</v>
      </c>
      <c r="I12" s="53" t="s">
        <v>2349</v>
      </c>
      <c r="J12" s="53" t="s">
        <v>2350</v>
      </c>
      <c r="K12" s="13" t="s">
        <v>2333</v>
      </c>
      <c r="L12" s="53" t="s">
        <v>2440</v>
      </c>
      <c r="M12" s="53" t="s">
        <v>2441</v>
      </c>
      <c r="N12" s="53" t="s">
        <v>2325</v>
      </c>
      <c r="P12"/>
      <c r="Q12"/>
      <c r="R12"/>
    </row>
    <row r="13" spans="1:18" s="2" customFormat="1" ht="43.2" x14ac:dyDescent="0.3">
      <c r="A13" s="4">
        <v>706</v>
      </c>
      <c r="B13" s="13" t="s">
        <v>768</v>
      </c>
      <c r="C13" s="13" t="s">
        <v>3</v>
      </c>
      <c r="D13" s="53" t="s">
        <v>2365</v>
      </c>
      <c r="E13" s="13" t="s">
        <v>2332</v>
      </c>
      <c r="F13" s="53" t="s">
        <v>2346</v>
      </c>
      <c r="G13" s="53" t="s">
        <v>2348</v>
      </c>
      <c r="H13" s="13" t="s">
        <v>2334</v>
      </c>
      <c r="I13" s="53" t="s">
        <v>2352</v>
      </c>
      <c r="J13" s="53" t="s">
        <v>2351</v>
      </c>
      <c r="K13" s="13" t="s">
        <v>2333</v>
      </c>
      <c r="L13" s="53" t="s">
        <v>2440</v>
      </c>
      <c r="M13" s="53" t="s">
        <v>2441</v>
      </c>
      <c r="N13" s="53" t="s">
        <v>2325</v>
      </c>
      <c r="P13"/>
      <c r="Q13"/>
      <c r="R13"/>
    </row>
    <row r="14" spans="1:18" s="2" customFormat="1" ht="187.2" x14ac:dyDescent="0.3">
      <c r="A14" s="4">
        <v>727</v>
      </c>
      <c r="B14" s="13" t="s">
        <v>768</v>
      </c>
      <c r="C14" s="13" t="s">
        <v>3</v>
      </c>
      <c r="D14" s="53" t="s">
        <v>2581</v>
      </c>
      <c r="E14" s="13" t="s">
        <v>2569</v>
      </c>
      <c r="F14" s="53" t="s">
        <v>2571</v>
      </c>
      <c r="G14" s="53" t="s">
        <v>2572</v>
      </c>
      <c r="H14" s="13" t="s">
        <v>2574</v>
      </c>
      <c r="I14" s="53" t="s">
        <v>2573</v>
      </c>
      <c r="J14" s="53" t="s">
        <v>2575</v>
      </c>
      <c r="K14" s="13" t="s">
        <v>2570</v>
      </c>
      <c r="L14" s="53" t="s">
        <v>2577</v>
      </c>
      <c r="M14" s="53" t="s">
        <v>2576</v>
      </c>
      <c r="N14" s="53" t="s">
        <v>2324</v>
      </c>
      <c r="P14"/>
      <c r="Q14"/>
      <c r="R14"/>
    </row>
    <row r="15" spans="1:18" s="2" customFormat="1" ht="28.8" x14ac:dyDescent="0.3">
      <c r="A15" s="4">
        <v>251</v>
      </c>
      <c r="B15" s="13" t="s">
        <v>31</v>
      </c>
      <c r="C15" s="13" t="s">
        <v>2</v>
      </c>
      <c r="D15" s="13" t="s">
        <v>2161</v>
      </c>
      <c r="E15" s="13" t="s">
        <v>5</v>
      </c>
      <c r="F15" s="13" t="s">
        <v>26</v>
      </c>
      <c r="G15" s="13" t="s">
        <v>30</v>
      </c>
      <c r="H15" s="13" t="s">
        <v>1992</v>
      </c>
      <c r="I15" s="13" t="s">
        <v>1993</v>
      </c>
      <c r="J15" s="13" t="s">
        <v>1994</v>
      </c>
      <c r="K15" s="13" t="s">
        <v>1596</v>
      </c>
      <c r="L15" s="13" t="s">
        <v>1596</v>
      </c>
      <c r="M15" s="13" t="s">
        <v>1596</v>
      </c>
      <c r="N15" s="53" t="s">
        <v>2325</v>
      </c>
      <c r="P15"/>
      <c r="Q15"/>
      <c r="R15"/>
    </row>
    <row r="16" spans="1:18" s="2" customFormat="1" ht="57.6" x14ac:dyDescent="0.3">
      <c r="A16" s="4">
        <v>250</v>
      </c>
      <c r="B16" s="13" t="s">
        <v>31</v>
      </c>
      <c r="C16" s="13" t="s">
        <v>2</v>
      </c>
      <c r="D16" s="13" t="s">
        <v>1728</v>
      </c>
      <c r="E16" s="13" t="s">
        <v>189</v>
      </c>
      <c r="F16" s="13" t="s">
        <v>190</v>
      </c>
      <c r="G16" s="13" t="s">
        <v>191</v>
      </c>
      <c r="H16" s="13" t="s">
        <v>1865</v>
      </c>
      <c r="I16" s="13" t="s">
        <v>1866</v>
      </c>
      <c r="J16" s="13" t="s">
        <v>1867</v>
      </c>
      <c r="K16" s="13" t="s">
        <v>1596</v>
      </c>
      <c r="L16" s="13" t="s">
        <v>1596</v>
      </c>
      <c r="M16" s="13" t="s">
        <v>1596</v>
      </c>
      <c r="N16" s="53" t="s">
        <v>2325</v>
      </c>
      <c r="P16"/>
      <c r="Q16"/>
      <c r="R16"/>
    </row>
    <row r="17" spans="1:18" s="2" customFormat="1" ht="374.4" x14ac:dyDescent="0.3">
      <c r="A17" s="4">
        <v>684</v>
      </c>
      <c r="B17" s="13" t="s">
        <v>31</v>
      </c>
      <c r="C17" s="13" t="s">
        <v>2</v>
      </c>
      <c r="D17" s="53" t="s">
        <v>2183</v>
      </c>
      <c r="E17" s="13" t="s">
        <v>2151</v>
      </c>
      <c r="F17" s="53" t="s">
        <v>2154</v>
      </c>
      <c r="G17" s="53" t="s">
        <v>2156</v>
      </c>
      <c r="H17" s="13" t="s">
        <v>2152</v>
      </c>
      <c r="I17" s="53" t="s">
        <v>2155</v>
      </c>
      <c r="J17" s="53" t="s">
        <v>2157</v>
      </c>
      <c r="K17" s="13" t="s">
        <v>2153</v>
      </c>
      <c r="L17" s="53" t="s">
        <v>2158</v>
      </c>
      <c r="M17" s="53" t="s">
        <v>2159</v>
      </c>
      <c r="N17" s="53" t="s">
        <v>2325</v>
      </c>
      <c r="P17"/>
      <c r="Q17"/>
      <c r="R17"/>
    </row>
    <row r="18" spans="1:18" s="2" customFormat="1" ht="259.2" x14ac:dyDescent="0.3">
      <c r="A18" s="4">
        <v>249</v>
      </c>
      <c r="B18" s="13" t="s">
        <v>31</v>
      </c>
      <c r="C18" s="13" t="s">
        <v>2</v>
      </c>
      <c r="D18" s="13" t="s">
        <v>2034</v>
      </c>
      <c r="E18" s="13" t="s">
        <v>1798</v>
      </c>
      <c r="F18" s="13" t="s">
        <v>1777</v>
      </c>
      <c r="G18" s="13" t="s">
        <v>1778</v>
      </c>
      <c r="H18" s="13" t="s">
        <v>1992</v>
      </c>
      <c r="I18" s="13" t="s">
        <v>1993</v>
      </c>
      <c r="J18" s="13" t="s">
        <v>1994</v>
      </c>
      <c r="K18" s="13" t="s">
        <v>1652</v>
      </c>
      <c r="L18" s="13" t="s">
        <v>1653</v>
      </c>
      <c r="M18" s="13" t="s">
        <v>1654</v>
      </c>
      <c r="N18" s="53" t="s">
        <v>2325</v>
      </c>
      <c r="P18"/>
      <c r="Q18"/>
      <c r="R18"/>
    </row>
    <row r="19" spans="1:18" s="2" customFormat="1" ht="57.6" x14ac:dyDescent="0.3">
      <c r="A19" s="4">
        <v>252</v>
      </c>
      <c r="B19" s="13" t="s">
        <v>31</v>
      </c>
      <c r="C19" s="13" t="s">
        <v>2</v>
      </c>
      <c r="D19" s="13" t="s">
        <v>1729</v>
      </c>
      <c r="E19" s="13" t="s">
        <v>194</v>
      </c>
      <c r="F19" s="13" t="s">
        <v>198</v>
      </c>
      <c r="G19" s="13" t="s">
        <v>199</v>
      </c>
      <c r="H19" s="13" t="s">
        <v>1413</v>
      </c>
      <c r="I19" s="13" t="s">
        <v>1411</v>
      </c>
      <c r="J19" s="13" t="s">
        <v>1412</v>
      </c>
      <c r="K19" s="13" t="s">
        <v>1596</v>
      </c>
      <c r="L19" s="13" t="s">
        <v>1596</v>
      </c>
      <c r="M19" s="13" t="s">
        <v>1596</v>
      </c>
      <c r="N19" s="53" t="s">
        <v>2325</v>
      </c>
      <c r="P19"/>
      <c r="Q19"/>
      <c r="R19"/>
    </row>
    <row r="20" spans="1:18" s="2" customFormat="1" x14ac:dyDescent="0.3">
      <c r="A20" s="4">
        <v>255</v>
      </c>
      <c r="B20" s="13" t="s">
        <v>31</v>
      </c>
      <c r="C20" s="13" t="s">
        <v>2</v>
      </c>
      <c r="D20" s="13" t="s">
        <v>2162</v>
      </c>
      <c r="E20" s="13" t="s">
        <v>170</v>
      </c>
      <c r="F20" s="13" t="s">
        <v>171</v>
      </c>
      <c r="G20" s="13" t="s">
        <v>172</v>
      </c>
      <c r="H20" s="13" t="s">
        <v>1414</v>
      </c>
      <c r="I20" s="13" t="s">
        <v>770</v>
      </c>
      <c r="J20" s="13" t="s">
        <v>1868</v>
      </c>
      <c r="K20" s="13" t="s">
        <v>1596</v>
      </c>
      <c r="L20" s="13" t="s">
        <v>1596</v>
      </c>
      <c r="M20" s="13" t="s">
        <v>1596</v>
      </c>
      <c r="N20" s="53" t="s">
        <v>2325</v>
      </c>
      <c r="P20"/>
      <c r="Q20"/>
      <c r="R20"/>
    </row>
    <row r="21" spans="1:18" s="2" customFormat="1" x14ac:dyDescent="0.3">
      <c r="A21" s="4">
        <v>645</v>
      </c>
      <c r="B21" s="13" t="s">
        <v>31</v>
      </c>
      <c r="C21" s="13" t="s">
        <v>2</v>
      </c>
      <c r="D21" s="13" t="s">
        <v>1759</v>
      </c>
      <c r="E21" s="13" t="s">
        <v>31</v>
      </c>
      <c r="F21" s="13" t="s">
        <v>1584</v>
      </c>
      <c r="G21" s="13" t="s">
        <v>1585</v>
      </c>
      <c r="H21" s="13" t="s">
        <v>627</v>
      </c>
      <c r="I21" s="13" t="s">
        <v>1588</v>
      </c>
      <c r="J21" s="13" t="s">
        <v>1589</v>
      </c>
      <c r="K21" s="13" t="s">
        <v>1596</v>
      </c>
      <c r="L21" s="13" t="s">
        <v>1596</v>
      </c>
      <c r="M21" s="13" t="s">
        <v>1596</v>
      </c>
      <c r="N21" s="53" t="s">
        <v>2325</v>
      </c>
      <c r="P21"/>
      <c r="Q21"/>
      <c r="R21"/>
    </row>
    <row r="22" spans="1:18" s="2" customFormat="1" ht="86.4" x14ac:dyDescent="0.3">
      <c r="A22" s="4">
        <v>257</v>
      </c>
      <c r="B22" s="13" t="s">
        <v>31</v>
      </c>
      <c r="C22" s="13" t="s">
        <v>2</v>
      </c>
      <c r="D22" s="13" t="s">
        <v>1730</v>
      </c>
      <c r="E22" s="13" t="s">
        <v>197</v>
      </c>
      <c r="F22" s="13" t="s">
        <v>203</v>
      </c>
      <c r="G22" s="13" t="s">
        <v>204</v>
      </c>
      <c r="H22" s="13" t="s">
        <v>1415</v>
      </c>
      <c r="I22" s="13" t="s">
        <v>1416</v>
      </c>
      <c r="J22" s="13" t="s">
        <v>1417</v>
      </c>
      <c r="K22" s="13" t="s">
        <v>1596</v>
      </c>
      <c r="L22" s="13" t="s">
        <v>1596</v>
      </c>
      <c r="M22" s="13" t="s">
        <v>1596</v>
      </c>
      <c r="N22" s="53" t="s">
        <v>2325</v>
      </c>
      <c r="P22"/>
      <c r="Q22"/>
      <c r="R22"/>
    </row>
    <row r="23" spans="1:18" s="2" customFormat="1" ht="57.6" x14ac:dyDescent="0.3">
      <c r="A23" s="4">
        <v>258</v>
      </c>
      <c r="B23" s="13" t="s">
        <v>31</v>
      </c>
      <c r="C23" s="13" t="s">
        <v>2</v>
      </c>
      <c r="D23" s="13" t="s">
        <v>1731</v>
      </c>
      <c r="E23" s="13" t="s">
        <v>142</v>
      </c>
      <c r="F23" s="13" t="s">
        <v>38</v>
      </c>
      <c r="G23" s="13" t="s">
        <v>39</v>
      </c>
      <c r="H23" s="13" t="s">
        <v>1418</v>
      </c>
      <c r="I23" s="13" t="s">
        <v>1419</v>
      </c>
      <c r="J23" s="13" t="s">
        <v>1420</v>
      </c>
      <c r="K23" s="13" t="s">
        <v>1596</v>
      </c>
      <c r="L23" s="13" t="s">
        <v>1596</v>
      </c>
      <c r="M23" s="13" t="s">
        <v>1596</v>
      </c>
      <c r="N23" s="53" t="s">
        <v>2325</v>
      </c>
      <c r="P23"/>
      <c r="Q23"/>
      <c r="R23"/>
    </row>
    <row r="24" spans="1:18" s="2" customFormat="1" ht="43.2" x14ac:dyDescent="0.3">
      <c r="A24" s="4">
        <v>260</v>
      </c>
      <c r="B24" s="13" t="s">
        <v>31</v>
      </c>
      <c r="C24" s="13" t="s">
        <v>2</v>
      </c>
      <c r="D24" s="13" t="s">
        <v>1732</v>
      </c>
      <c r="E24" s="13" t="s">
        <v>195</v>
      </c>
      <c r="F24" s="13" t="s">
        <v>200</v>
      </c>
      <c r="G24" s="13" t="s">
        <v>1799</v>
      </c>
      <c r="H24" s="13" t="s">
        <v>1426</v>
      </c>
      <c r="I24" s="13" t="s">
        <v>1424</v>
      </c>
      <c r="J24" s="13" t="s">
        <v>1425</v>
      </c>
      <c r="K24" s="13" t="s">
        <v>1596</v>
      </c>
      <c r="L24" s="13" t="s">
        <v>1596</v>
      </c>
      <c r="M24" s="13" t="s">
        <v>1596</v>
      </c>
      <c r="N24" s="53" t="s">
        <v>2325</v>
      </c>
      <c r="P24"/>
      <c r="Q24"/>
      <c r="R24"/>
    </row>
    <row r="25" spans="1:18" s="2" customFormat="1" ht="43.2" x14ac:dyDescent="0.3">
      <c r="A25" s="4">
        <v>262</v>
      </c>
      <c r="B25" s="13" t="s">
        <v>31</v>
      </c>
      <c r="C25" s="13" t="s">
        <v>2</v>
      </c>
      <c r="D25" s="13" t="s">
        <v>2163</v>
      </c>
      <c r="E25" s="13" t="s">
        <v>141</v>
      </c>
      <c r="F25" s="13" t="s">
        <v>147</v>
      </c>
      <c r="G25" s="13" t="s">
        <v>148</v>
      </c>
      <c r="H25" s="13" t="s">
        <v>1431</v>
      </c>
      <c r="I25" s="13" t="s">
        <v>1430</v>
      </c>
      <c r="J25" s="13" t="s">
        <v>1432</v>
      </c>
      <c r="K25" s="13" t="s">
        <v>1596</v>
      </c>
      <c r="L25" s="13" t="s">
        <v>1596</v>
      </c>
      <c r="M25" s="13" t="s">
        <v>1596</v>
      </c>
      <c r="N25" s="53" t="s">
        <v>2325</v>
      </c>
      <c r="P25"/>
      <c r="Q25"/>
      <c r="R25"/>
    </row>
    <row r="26" spans="1:18" s="2" customFormat="1" ht="100.8" x14ac:dyDescent="0.3">
      <c r="A26" s="4">
        <v>263</v>
      </c>
      <c r="B26" s="13" t="s">
        <v>31</v>
      </c>
      <c r="C26" s="13" t="s">
        <v>2</v>
      </c>
      <c r="D26" s="13" t="s">
        <v>1734</v>
      </c>
      <c r="E26" s="13" t="s">
        <v>196</v>
      </c>
      <c r="F26" s="13" t="s">
        <v>202</v>
      </c>
      <c r="G26" s="13" t="s">
        <v>205</v>
      </c>
      <c r="H26" s="13" t="s">
        <v>1435</v>
      </c>
      <c r="I26" s="13" t="s">
        <v>1433</v>
      </c>
      <c r="J26" s="13" t="s">
        <v>1434</v>
      </c>
      <c r="K26" s="13" t="s">
        <v>1596</v>
      </c>
      <c r="L26" s="13" t="s">
        <v>1596</v>
      </c>
      <c r="M26" s="13" t="s">
        <v>1596</v>
      </c>
      <c r="N26" s="53" t="s">
        <v>2325</v>
      </c>
      <c r="P26"/>
      <c r="Q26"/>
      <c r="R26"/>
    </row>
    <row r="27" spans="1:18" s="2" customFormat="1" ht="100.8" x14ac:dyDescent="0.3">
      <c r="A27" s="4">
        <v>662</v>
      </c>
      <c r="B27" s="13" t="s">
        <v>31</v>
      </c>
      <c r="C27" s="13" t="s">
        <v>2</v>
      </c>
      <c r="D27" s="13" t="s">
        <v>2177</v>
      </c>
      <c r="E27" s="13" t="s">
        <v>2194</v>
      </c>
      <c r="F27" s="13" t="s">
        <v>145</v>
      </c>
      <c r="G27" s="13" t="s">
        <v>146</v>
      </c>
      <c r="H27" s="13" t="s">
        <v>1987</v>
      </c>
      <c r="I27" s="13" t="s">
        <v>1986</v>
      </c>
      <c r="J27" s="13" t="s">
        <v>1988</v>
      </c>
      <c r="K27" s="13" t="s">
        <v>2142</v>
      </c>
      <c r="L27" s="13" t="s">
        <v>2143</v>
      </c>
      <c r="M27" s="13" t="s">
        <v>2144</v>
      </c>
      <c r="N27" s="53" t="s">
        <v>2325</v>
      </c>
      <c r="P27"/>
      <c r="Q27"/>
      <c r="R27"/>
    </row>
    <row r="28" spans="1:18" s="2" customFormat="1" ht="43.2" x14ac:dyDescent="0.3">
      <c r="A28" s="4">
        <v>716</v>
      </c>
      <c r="B28" s="13" t="s">
        <v>31</v>
      </c>
      <c r="C28" s="13" t="s">
        <v>8</v>
      </c>
      <c r="D28" s="53" t="s">
        <v>2530</v>
      </c>
      <c r="E28" s="13" t="s">
        <v>2474</v>
      </c>
      <c r="F28" s="53" t="s">
        <v>2484</v>
      </c>
      <c r="G28" s="53" t="s">
        <v>2490</v>
      </c>
      <c r="H28" s="13" t="s">
        <v>2478</v>
      </c>
      <c r="I28" s="53" t="s">
        <v>2486</v>
      </c>
      <c r="J28" s="53" t="s">
        <v>2494</v>
      </c>
      <c r="K28" s="13" t="s">
        <v>1596</v>
      </c>
      <c r="L28" s="53" t="s">
        <v>1596</v>
      </c>
      <c r="M28" s="53" t="s">
        <v>1596</v>
      </c>
      <c r="N28" s="53" t="s">
        <v>2325</v>
      </c>
      <c r="P28"/>
      <c r="Q28"/>
      <c r="R28"/>
    </row>
    <row r="29" spans="1:18" s="2" customFormat="1" ht="28.8" x14ac:dyDescent="0.3">
      <c r="A29" s="4">
        <v>718</v>
      </c>
      <c r="B29" s="13" t="s">
        <v>31</v>
      </c>
      <c r="C29" s="13" t="s">
        <v>8</v>
      </c>
      <c r="D29" s="53" t="s">
        <v>2533</v>
      </c>
      <c r="E29" s="13" t="s">
        <v>2476</v>
      </c>
      <c r="F29" s="53" t="s">
        <v>2485</v>
      </c>
      <c r="G29" s="53" t="s">
        <v>2491</v>
      </c>
      <c r="H29" s="13" t="s">
        <v>2480</v>
      </c>
      <c r="I29" s="53" t="s">
        <v>2487</v>
      </c>
      <c r="J29" s="53" t="s">
        <v>2495</v>
      </c>
      <c r="K29" s="13" t="s">
        <v>1596</v>
      </c>
      <c r="L29" s="53" t="s">
        <v>1596</v>
      </c>
      <c r="M29" s="53" t="s">
        <v>1596</v>
      </c>
      <c r="N29" s="53" t="s">
        <v>2325</v>
      </c>
      <c r="P29"/>
      <c r="Q29"/>
      <c r="R29"/>
    </row>
    <row r="30" spans="1:18" s="2" customFormat="1" ht="28.8" x14ac:dyDescent="0.3">
      <c r="A30" s="4">
        <v>701</v>
      </c>
      <c r="B30" s="13" t="s">
        <v>31</v>
      </c>
      <c r="C30" s="13" t="s">
        <v>8</v>
      </c>
      <c r="D30" s="53" t="s">
        <v>2323</v>
      </c>
      <c r="E30" s="13" t="s">
        <v>2312</v>
      </c>
      <c r="F30" s="53" t="s">
        <v>2315</v>
      </c>
      <c r="G30" s="53" t="s">
        <v>2318</v>
      </c>
      <c r="H30" s="13" t="s">
        <v>2313</v>
      </c>
      <c r="I30" s="53" t="s">
        <v>2316</v>
      </c>
      <c r="J30" s="53" t="s">
        <v>2319</v>
      </c>
      <c r="K30" s="13" t="s">
        <v>2314</v>
      </c>
      <c r="L30" s="53" t="s">
        <v>2317</v>
      </c>
      <c r="M30" s="53" t="s">
        <v>2320</v>
      </c>
      <c r="N30" s="53" t="s">
        <v>2324</v>
      </c>
      <c r="P30"/>
      <c r="Q30"/>
      <c r="R30"/>
    </row>
    <row r="31" spans="1:18" s="2" customFormat="1" ht="28.8" x14ac:dyDescent="0.3">
      <c r="A31" s="4">
        <v>378</v>
      </c>
      <c r="B31" s="13" t="s">
        <v>31</v>
      </c>
      <c r="C31" s="13" t="s">
        <v>8</v>
      </c>
      <c r="D31" s="13" t="s">
        <v>2174</v>
      </c>
      <c r="E31" s="13" t="s">
        <v>245</v>
      </c>
      <c r="F31" s="13" t="s">
        <v>1773</v>
      </c>
      <c r="G31" s="13" t="s">
        <v>1774</v>
      </c>
      <c r="H31" s="13" t="s">
        <v>2044</v>
      </c>
      <c r="I31" s="13" t="s">
        <v>2045</v>
      </c>
      <c r="J31" s="13" t="s">
        <v>2046</v>
      </c>
      <c r="K31" s="13" t="s">
        <v>1596</v>
      </c>
      <c r="L31" s="13" t="s">
        <v>1596</v>
      </c>
      <c r="M31" s="13" t="s">
        <v>1596</v>
      </c>
      <c r="N31" s="53" t="s">
        <v>2325</v>
      </c>
      <c r="P31"/>
      <c r="Q31"/>
      <c r="R31"/>
    </row>
    <row r="32" spans="1:18" s="2" customFormat="1" x14ac:dyDescent="0.3">
      <c r="A32" s="4">
        <v>379</v>
      </c>
      <c r="B32" s="13" t="s">
        <v>31</v>
      </c>
      <c r="C32" s="13" t="s">
        <v>8</v>
      </c>
      <c r="D32" s="13" t="s">
        <v>2175</v>
      </c>
      <c r="E32" s="13" t="s">
        <v>246</v>
      </c>
      <c r="F32" s="13" t="s">
        <v>1775</v>
      </c>
      <c r="G32" s="13" t="s">
        <v>179</v>
      </c>
      <c r="H32" s="13" t="s">
        <v>2047</v>
      </c>
      <c r="I32" s="13" t="s">
        <v>2048</v>
      </c>
      <c r="J32" s="13" t="s">
        <v>2049</v>
      </c>
      <c r="K32" s="13" t="s">
        <v>1596</v>
      </c>
      <c r="L32" s="13" t="s">
        <v>1596</v>
      </c>
      <c r="M32" s="13" t="s">
        <v>1596</v>
      </c>
      <c r="N32" s="53" t="s">
        <v>2325</v>
      </c>
      <c r="P32"/>
      <c r="Q32"/>
      <c r="R32"/>
    </row>
    <row r="33" spans="1:18" s="2" customFormat="1" ht="43.2" x14ac:dyDescent="0.3">
      <c r="A33" s="4">
        <v>699</v>
      </c>
      <c r="B33" s="13" t="s">
        <v>31</v>
      </c>
      <c r="C33" s="13" t="s">
        <v>8</v>
      </c>
      <c r="D33" s="53" t="s">
        <v>2321</v>
      </c>
      <c r="E33" s="13" t="s">
        <v>2261</v>
      </c>
      <c r="F33" s="53" t="s">
        <v>2262</v>
      </c>
      <c r="G33" s="53" t="s">
        <v>2263</v>
      </c>
      <c r="H33" s="13" t="s">
        <v>2339</v>
      </c>
      <c r="I33" s="53" t="s">
        <v>2341</v>
      </c>
      <c r="J33" s="53" t="s">
        <v>2343</v>
      </c>
      <c r="K33" s="13" t="s">
        <v>2387</v>
      </c>
      <c r="L33" s="53" t="s">
        <v>2386</v>
      </c>
      <c r="M33" s="53" t="s">
        <v>2388</v>
      </c>
      <c r="N33" s="53" t="s">
        <v>2324</v>
      </c>
      <c r="P33"/>
      <c r="Q33"/>
      <c r="R33"/>
    </row>
    <row r="34" spans="1:18" s="2" customFormat="1" x14ac:dyDescent="0.3">
      <c r="A34" s="9">
        <v>668</v>
      </c>
      <c r="B34" s="13" t="s">
        <v>31</v>
      </c>
      <c r="C34" s="13" t="s">
        <v>8</v>
      </c>
      <c r="D34" s="13" t="s">
        <v>2179</v>
      </c>
      <c r="E34" s="13" t="s">
        <v>2198</v>
      </c>
      <c r="F34" s="13" t="s">
        <v>187</v>
      </c>
      <c r="G34" s="13" t="s">
        <v>1826</v>
      </c>
      <c r="H34" s="13" t="s">
        <v>1824</v>
      </c>
      <c r="I34" s="13" t="s">
        <v>868</v>
      </c>
      <c r="J34" s="13" t="s">
        <v>1466</v>
      </c>
      <c r="K34" s="13" t="s">
        <v>1596</v>
      </c>
      <c r="L34" s="13" t="s">
        <v>1596</v>
      </c>
      <c r="M34" s="13" t="s">
        <v>1596</v>
      </c>
      <c r="N34" s="53" t="s">
        <v>2325</v>
      </c>
      <c r="P34"/>
      <c r="Q34"/>
      <c r="R34"/>
    </row>
    <row r="35" spans="1:18" s="2" customFormat="1" x14ac:dyDescent="0.3">
      <c r="A35" s="9">
        <v>669</v>
      </c>
      <c r="B35" s="13" t="s">
        <v>31</v>
      </c>
      <c r="C35" s="13" t="s">
        <v>8</v>
      </c>
      <c r="D35" s="13" t="s">
        <v>1849</v>
      </c>
      <c r="E35" s="13" t="s">
        <v>2199</v>
      </c>
      <c r="F35" s="13" t="s">
        <v>188</v>
      </c>
      <c r="G35" s="13" t="s">
        <v>1827</v>
      </c>
      <c r="H35" s="13" t="s">
        <v>1825</v>
      </c>
      <c r="I35" s="13" t="s">
        <v>1468</v>
      </c>
      <c r="J35" s="13" t="s">
        <v>1467</v>
      </c>
      <c r="K35" s="13" t="s">
        <v>1596</v>
      </c>
      <c r="L35" s="13" t="s">
        <v>1596</v>
      </c>
      <c r="M35" s="13" t="s">
        <v>1596</v>
      </c>
      <c r="N35" s="53" t="s">
        <v>2325</v>
      </c>
      <c r="P35"/>
      <c r="Q35"/>
      <c r="R35"/>
    </row>
    <row r="36" spans="1:18" s="2" customFormat="1" x14ac:dyDescent="0.3">
      <c r="A36" s="4">
        <v>224</v>
      </c>
      <c r="B36" s="13" t="s">
        <v>31</v>
      </c>
      <c r="C36" s="13" t="s">
        <v>3</v>
      </c>
      <c r="D36" s="13" t="s">
        <v>2035</v>
      </c>
      <c r="E36" s="13" t="s">
        <v>43</v>
      </c>
      <c r="F36" s="13" t="s">
        <v>26</v>
      </c>
      <c r="G36" s="13" t="s">
        <v>30</v>
      </c>
      <c r="H36" s="13" t="s">
        <v>1592</v>
      </c>
      <c r="I36" s="13" t="s">
        <v>1590</v>
      </c>
      <c r="J36" s="13" t="s">
        <v>1591</v>
      </c>
      <c r="K36" s="13" t="s">
        <v>1596</v>
      </c>
      <c r="L36" s="13" t="s">
        <v>1596</v>
      </c>
      <c r="M36" s="13" t="s">
        <v>1596</v>
      </c>
      <c r="N36" s="53" t="s">
        <v>2325</v>
      </c>
      <c r="P36"/>
      <c r="Q36"/>
      <c r="R36"/>
    </row>
    <row r="37" spans="1:18" s="2" customFormat="1" ht="57.6" x14ac:dyDescent="0.3">
      <c r="A37" s="4">
        <v>267</v>
      </c>
      <c r="B37" s="13" t="s">
        <v>31</v>
      </c>
      <c r="C37" s="13" t="s">
        <v>3</v>
      </c>
      <c r="D37" s="13" t="s">
        <v>2164</v>
      </c>
      <c r="E37" s="13" t="s">
        <v>167</v>
      </c>
      <c r="F37" s="13" t="s">
        <v>168</v>
      </c>
      <c r="G37" s="13" t="s">
        <v>169</v>
      </c>
      <c r="H37" s="13" t="s">
        <v>1438</v>
      </c>
      <c r="I37" s="13" t="s">
        <v>1436</v>
      </c>
      <c r="J37" s="13" t="s">
        <v>1437</v>
      </c>
      <c r="K37" s="13" t="s">
        <v>1596</v>
      </c>
      <c r="L37" s="13" t="s">
        <v>1596</v>
      </c>
      <c r="M37" s="13" t="s">
        <v>1596</v>
      </c>
      <c r="N37" s="53" t="s">
        <v>2325</v>
      </c>
      <c r="P37"/>
      <c r="Q37"/>
      <c r="R37"/>
    </row>
    <row r="38" spans="1:18" s="2" customFormat="1" ht="43.2" x14ac:dyDescent="0.3">
      <c r="A38" s="4">
        <v>268</v>
      </c>
      <c r="B38" s="13" t="s">
        <v>31</v>
      </c>
      <c r="C38" s="13" t="s">
        <v>3</v>
      </c>
      <c r="D38" s="13" t="s">
        <v>1735</v>
      </c>
      <c r="E38" s="13" t="s">
        <v>180</v>
      </c>
      <c r="F38" s="13" t="s">
        <v>181</v>
      </c>
      <c r="G38" s="13" t="s">
        <v>182</v>
      </c>
      <c r="H38" s="13" t="s">
        <v>1440</v>
      </c>
      <c r="I38" s="13" t="s">
        <v>1439</v>
      </c>
      <c r="J38" s="13" t="s">
        <v>1441</v>
      </c>
      <c r="K38" s="13" t="s">
        <v>1596</v>
      </c>
      <c r="L38" s="13" t="s">
        <v>1596</v>
      </c>
      <c r="M38" s="13" t="s">
        <v>1596</v>
      </c>
      <c r="N38" s="53" t="s">
        <v>2325</v>
      </c>
      <c r="P38"/>
      <c r="Q38"/>
      <c r="R38"/>
    </row>
    <row r="39" spans="1:18" s="2" customFormat="1" x14ac:dyDescent="0.3">
      <c r="A39" s="4">
        <v>269</v>
      </c>
      <c r="B39" s="13" t="s">
        <v>31</v>
      </c>
      <c r="C39" s="13" t="s">
        <v>3</v>
      </c>
      <c r="D39" s="13" t="s">
        <v>2165</v>
      </c>
      <c r="E39" s="13" t="s">
        <v>183</v>
      </c>
      <c r="F39" s="13" t="s">
        <v>184</v>
      </c>
      <c r="G39" s="13" t="s">
        <v>185</v>
      </c>
      <c r="H39" s="13" t="s">
        <v>1443</v>
      </c>
      <c r="I39" s="13" t="s">
        <v>869</v>
      </c>
      <c r="J39" s="13" t="s">
        <v>1442</v>
      </c>
      <c r="K39" s="13" t="s">
        <v>1596</v>
      </c>
      <c r="L39" s="13" t="s">
        <v>1596</v>
      </c>
      <c r="M39" s="13" t="s">
        <v>1596</v>
      </c>
      <c r="N39" s="53" t="s">
        <v>2325</v>
      </c>
      <c r="P39"/>
      <c r="Q39"/>
      <c r="R39"/>
    </row>
    <row r="40" spans="1:18" s="2" customFormat="1" ht="28.8" x14ac:dyDescent="0.3">
      <c r="A40" s="4">
        <v>651</v>
      </c>
      <c r="B40" s="13" t="s">
        <v>31</v>
      </c>
      <c r="C40" s="13" t="s">
        <v>3</v>
      </c>
      <c r="D40" s="13" t="s">
        <v>2030</v>
      </c>
      <c r="E40" s="13" t="s">
        <v>1632</v>
      </c>
      <c r="F40" s="13" t="s">
        <v>1636</v>
      </c>
      <c r="G40" s="13" t="s">
        <v>1634</v>
      </c>
      <c r="H40" s="13" t="s">
        <v>528</v>
      </c>
      <c r="I40" s="13" t="s">
        <v>1638</v>
      </c>
      <c r="J40" s="13" t="s">
        <v>1633</v>
      </c>
      <c r="K40" s="13" t="s">
        <v>1596</v>
      </c>
      <c r="L40" s="13" t="s">
        <v>1596</v>
      </c>
      <c r="M40" s="13" t="s">
        <v>1596</v>
      </c>
      <c r="N40" s="53" t="s">
        <v>2325</v>
      </c>
      <c r="P40"/>
      <c r="Q40"/>
      <c r="R40"/>
    </row>
    <row r="41" spans="1:18" s="2" customFormat="1" ht="43.2" x14ac:dyDescent="0.3">
      <c r="A41" s="4">
        <v>652</v>
      </c>
      <c r="B41" s="13" t="s">
        <v>31</v>
      </c>
      <c r="C41" s="13" t="s">
        <v>3</v>
      </c>
      <c r="D41" s="13" t="s">
        <v>2031</v>
      </c>
      <c r="E41" s="13" t="s">
        <v>1631</v>
      </c>
      <c r="F41" s="13" t="s">
        <v>1637</v>
      </c>
      <c r="G41" s="13" t="s">
        <v>1635</v>
      </c>
      <c r="H41" s="13" t="s">
        <v>527</v>
      </c>
      <c r="I41" s="13" t="s">
        <v>1639</v>
      </c>
      <c r="J41" s="13" t="s">
        <v>1640</v>
      </c>
      <c r="K41" s="13" t="s">
        <v>1596</v>
      </c>
      <c r="L41" s="13" t="s">
        <v>1596</v>
      </c>
      <c r="M41" s="13" t="s">
        <v>1596</v>
      </c>
      <c r="N41" s="53" t="s">
        <v>2325</v>
      </c>
      <c r="P41"/>
      <c r="Q41"/>
      <c r="R41"/>
    </row>
    <row r="42" spans="1:18" s="2" customFormat="1" ht="28.8" x14ac:dyDescent="0.3">
      <c r="A42" s="4">
        <v>280</v>
      </c>
      <c r="B42" s="13" t="s">
        <v>31</v>
      </c>
      <c r="C42" s="13" t="s">
        <v>3</v>
      </c>
      <c r="D42" s="13" t="s">
        <v>1738</v>
      </c>
      <c r="E42" s="13" t="s">
        <v>1586</v>
      </c>
      <c r="F42" s="13" t="s">
        <v>192</v>
      </c>
      <c r="G42" s="13" t="s">
        <v>193</v>
      </c>
      <c r="H42" s="13" t="s">
        <v>1451</v>
      </c>
      <c r="I42" s="13" t="s">
        <v>864</v>
      </c>
      <c r="J42" s="13" t="s">
        <v>1450</v>
      </c>
      <c r="K42" s="13" t="s">
        <v>1596</v>
      </c>
      <c r="L42" s="13" t="s">
        <v>1596</v>
      </c>
      <c r="M42" s="13" t="s">
        <v>1596</v>
      </c>
      <c r="N42" s="53" t="s">
        <v>2325</v>
      </c>
      <c r="P42"/>
      <c r="Q42"/>
      <c r="R42"/>
    </row>
    <row r="43" spans="1:18" s="2" customFormat="1" ht="86.4" x14ac:dyDescent="0.3">
      <c r="A43" s="4">
        <v>298</v>
      </c>
      <c r="B43" s="13" t="s">
        <v>31</v>
      </c>
      <c r="C43" s="13" t="s">
        <v>3</v>
      </c>
      <c r="D43" s="13" t="s">
        <v>2036</v>
      </c>
      <c r="E43" s="13" t="s">
        <v>2192</v>
      </c>
      <c r="F43" s="13" t="s">
        <v>152</v>
      </c>
      <c r="G43" s="13" t="s">
        <v>1655</v>
      </c>
      <c r="H43" s="13" t="s">
        <v>1656</v>
      </c>
      <c r="I43" s="13" t="s">
        <v>1657</v>
      </c>
      <c r="J43" s="13" t="s">
        <v>1658</v>
      </c>
      <c r="K43" s="13" t="s">
        <v>2631</v>
      </c>
      <c r="L43" s="13" t="s">
        <v>2635</v>
      </c>
      <c r="M43" s="13" t="s">
        <v>2639</v>
      </c>
      <c r="N43" s="53" t="s">
        <v>2325</v>
      </c>
      <c r="P43"/>
      <c r="Q43"/>
      <c r="R43"/>
    </row>
    <row r="44" spans="1:18" s="2" customFormat="1" ht="72" x14ac:dyDescent="0.3">
      <c r="A44" s="4">
        <v>729</v>
      </c>
      <c r="B44" s="13" t="s">
        <v>31</v>
      </c>
      <c r="C44" s="13" t="s">
        <v>3</v>
      </c>
      <c r="D44" s="53" t="s">
        <v>2659</v>
      </c>
      <c r="E44" s="13" t="s">
        <v>2650</v>
      </c>
      <c r="F44" s="53" t="s">
        <v>2421</v>
      </c>
      <c r="G44" s="53" t="s">
        <v>2422</v>
      </c>
      <c r="H44" s="13" t="s">
        <v>2649</v>
      </c>
      <c r="I44" s="53" t="s">
        <v>2652</v>
      </c>
      <c r="J44" s="53" t="s">
        <v>2654</v>
      </c>
      <c r="K44" s="13" t="s">
        <v>2651</v>
      </c>
      <c r="L44" s="53" t="s">
        <v>2653</v>
      </c>
      <c r="M44" s="53" t="s">
        <v>2655</v>
      </c>
      <c r="N44" s="53" t="s">
        <v>2325</v>
      </c>
      <c r="P44"/>
      <c r="Q44"/>
      <c r="R44"/>
    </row>
    <row r="45" spans="1:18" s="2" customFormat="1" ht="72" x14ac:dyDescent="0.3">
      <c r="A45" s="4">
        <v>272</v>
      </c>
      <c r="B45" s="13" t="s">
        <v>31</v>
      </c>
      <c r="C45" s="13" t="s">
        <v>3</v>
      </c>
      <c r="D45" s="13" t="s">
        <v>2032</v>
      </c>
      <c r="E45" s="13" t="s">
        <v>1621</v>
      </c>
      <c r="F45" s="13" t="s">
        <v>32</v>
      </c>
      <c r="G45" s="13" t="s">
        <v>33</v>
      </c>
      <c r="H45" s="13" t="s">
        <v>1445</v>
      </c>
      <c r="I45" s="13" t="s">
        <v>1444</v>
      </c>
      <c r="J45" s="13" t="s">
        <v>1446</v>
      </c>
      <c r="K45" s="13" t="s">
        <v>1596</v>
      </c>
      <c r="L45" s="13" t="s">
        <v>1596</v>
      </c>
      <c r="M45" s="13" t="s">
        <v>1596</v>
      </c>
      <c r="N45" s="53" t="s">
        <v>2325</v>
      </c>
      <c r="P45"/>
      <c r="Q45"/>
      <c r="R45"/>
    </row>
    <row r="46" spans="1:18" s="2" customFormat="1" x14ac:dyDescent="0.3">
      <c r="A46" s="4">
        <v>650</v>
      </c>
      <c r="B46" s="13" t="s">
        <v>31</v>
      </c>
      <c r="C46" s="13" t="s">
        <v>3</v>
      </c>
      <c r="D46" s="13" t="s">
        <v>2037</v>
      </c>
      <c r="E46" s="13" t="s">
        <v>1626</v>
      </c>
      <c r="F46" s="13" t="s">
        <v>1627</v>
      </c>
      <c r="G46" s="13" t="s">
        <v>1629</v>
      </c>
      <c r="H46" s="13" t="s">
        <v>628</v>
      </c>
      <c r="I46" s="13" t="s">
        <v>1628</v>
      </c>
      <c r="J46" s="13" t="s">
        <v>1630</v>
      </c>
      <c r="K46" s="13" t="s">
        <v>1596</v>
      </c>
      <c r="L46" s="13" t="s">
        <v>1596</v>
      </c>
      <c r="M46" s="13" t="s">
        <v>1596</v>
      </c>
      <c r="N46" s="53" t="s">
        <v>2325</v>
      </c>
      <c r="P46"/>
      <c r="Q46"/>
      <c r="R46"/>
    </row>
    <row r="47" spans="1:18" s="2" customFormat="1" ht="72" x14ac:dyDescent="0.3">
      <c r="A47" s="4">
        <v>276</v>
      </c>
      <c r="B47" s="13" t="s">
        <v>31</v>
      </c>
      <c r="C47" s="13" t="s">
        <v>3</v>
      </c>
      <c r="D47" s="13" t="s">
        <v>2166</v>
      </c>
      <c r="E47" s="13" t="s">
        <v>248</v>
      </c>
      <c r="F47" s="13" t="s">
        <v>108</v>
      </c>
      <c r="G47" s="13" t="s">
        <v>249</v>
      </c>
      <c r="H47" s="13" t="s">
        <v>1447</v>
      </c>
      <c r="I47" s="13" t="s">
        <v>2006</v>
      </c>
      <c r="J47" s="13" t="s">
        <v>2007</v>
      </c>
      <c r="K47" s="13" t="s">
        <v>2040</v>
      </c>
      <c r="L47" s="13" t="s">
        <v>1781</v>
      </c>
      <c r="M47" s="13" t="s">
        <v>2008</v>
      </c>
      <c r="N47" s="53" t="s">
        <v>2325</v>
      </c>
      <c r="P47"/>
      <c r="Q47"/>
      <c r="R47"/>
    </row>
    <row r="48" spans="1:18" s="2" customFormat="1" ht="28.8" x14ac:dyDescent="0.3">
      <c r="A48" s="4">
        <v>277</v>
      </c>
      <c r="B48" s="13" t="s">
        <v>31</v>
      </c>
      <c r="C48" s="13" t="s">
        <v>3</v>
      </c>
      <c r="D48" s="13" t="s">
        <v>1736</v>
      </c>
      <c r="E48" s="13" t="s">
        <v>159</v>
      </c>
      <c r="F48" s="13" t="s">
        <v>160</v>
      </c>
      <c r="G48" s="13" t="s">
        <v>161</v>
      </c>
      <c r="H48" s="13" t="s">
        <v>1552</v>
      </c>
      <c r="I48" s="13" t="s">
        <v>1869</v>
      </c>
      <c r="J48" s="13" t="s">
        <v>1870</v>
      </c>
      <c r="K48" s="13" t="s">
        <v>1596</v>
      </c>
      <c r="L48" s="13" t="s">
        <v>1596</v>
      </c>
      <c r="M48" s="13" t="s">
        <v>1596</v>
      </c>
      <c r="N48" s="53" t="s">
        <v>2325</v>
      </c>
      <c r="P48"/>
      <c r="Q48"/>
      <c r="R48"/>
    </row>
    <row r="49" spans="1:18" s="2" customFormat="1" ht="115.2" x14ac:dyDescent="0.3">
      <c r="A49" s="4">
        <v>663</v>
      </c>
      <c r="B49" s="13" t="s">
        <v>31</v>
      </c>
      <c r="C49" s="13" t="s">
        <v>3</v>
      </c>
      <c r="D49" s="13" t="s">
        <v>2033</v>
      </c>
      <c r="E49" s="13" t="s">
        <v>1802</v>
      </c>
      <c r="F49" s="13" t="s">
        <v>36</v>
      </c>
      <c r="G49" s="13" t="s">
        <v>37</v>
      </c>
      <c r="H49" s="13" t="s">
        <v>1989</v>
      </c>
      <c r="I49" s="13" t="s">
        <v>1990</v>
      </c>
      <c r="J49" s="13" t="s">
        <v>1991</v>
      </c>
      <c r="K49" s="13" t="s">
        <v>2634</v>
      </c>
      <c r="L49" s="13" t="s">
        <v>2638</v>
      </c>
      <c r="M49" s="13" t="s">
        <v>2642</v>
      </c>
      <c r="N49" s="53" t="s">
        <v>2325</v>
      </c>
      <c r="P49"/>
      <c r="Q49"/>
      <c r="R49"/>
    </row>
    <row r="50" spans="1:18" s="2" customFormat="1" ht="72" x14ac:dyDescent="0.3">
      <c r="A50" s="4">
        <v>283</v>
      </c>
      <c r="B50" s="13" t="s">
        <v>31</v>
      </c>
      <c r="C50" s="13" t="s">
        <v>3</v>
      </c>
      <c r="D50" s="13" t="s">
        <v>1739</v>
      </c>
      <c r="E50" s="13" t="s">
        <v>164</v>
      </c>
      <c r="F50" s="13" t="s">
        <v>165</v>
      </c>
      <c r="G50" s="13" t="s">
        <v>166</v>
      </c>
      <c r="H50" s="13" t="s">
        <v>1453</v>
      </c>
      <c r="I50" s="13" t="s">
        <v>1452</v>
      </c>
      <c r="J50" s="13" t="s">
        <v>1454</v>
      </c>
      <c r="K50" s="13" t="s">
        <v>1596</v>
      </c>
      <c r="L50" s="13" t="s">
        <v>1596</v>
      </c>
      <c r="M50" s="13" t="s">
        <v>1596</v>
      </c>
      <c r="N50" s="53" t="s">
        <v>2325</v>
      </c>
      <c r="P50"/>
      <c r="Q50"/>
      <c r="R50"/>
    </row>
    <row r="51" spans="1:18" s="2" customFormat="1" ht="72" x14ac:dyDescent="0.3">
      <c r="A51" s="4">
        <v>686</v>
      </c>
      <c r="B51" s="13" t="s">
        <v>31</v>
      </c>
      <c r="C51" s="13" t="s">
        <v>3</v>
      </c>
      <c r="D51" s="53" t="s">
        <v>1974</v>
      </c>
      <c r="E51" s="13" t="s">
        <v>2210</v>
      </c>
      <c r="F51" s="53" t="s">
        <v>2359</v>
      </c>
      <c r="G51" s="53" t="s">
        <v>2361</v>
      </c>
      <c r="H51" s="13" t="s">
        <v>2211</v>
      </c>
      <c r="I51" s="53" t="s">
        <v>2212</v>
      </c>
      <c r="J51" s="53" t="s">
        <v>2213</v>
      </c>
      <c r="K51" s="13" t="s">
        <v>2337</v>
      </c>
      <c r="L51" s="53" t="s">
        <v>2360</v>
      </c>
      <c r="M51" s="53" t="s">
        <v>2362</v>
      </c>
      <c r="N51" s="53" t="s">
        <v>2325</v>
      </c>
      <c r="P51"/>
      <c r="Q51"/>
      <c r="R51"/>
    </row>
    <row r="52" spans="1:18" s="2" customFormat="1" ht="57.6" x14ac:dyDescent="0.3">
      <c r="A52" s="4">
        <v>289</v>
      </c>
      <c r="B52" s="13" t="s">
        <v>31</v>
      </c>
      <c r="C52" s="13" t="s">
        <v>3</v>
      </c>
      <c r="D52" s="13" t="s">
        <v>1740</v>
      </c>
      <c r="E52" s="13" t="s">
        <v>153</v>
      </c>
      <c r="F52" s="13" t="s">
        <v>154</v>
      </c>
      <c r="G52" s="13" t="s">
        <v>155</v>
      </c>
      <c r="H52" s="13" t="s">
        <v>1583</v>
      </c>
      <c r="I52" s="13" t="s">
        <v>1871</v>
      </c>
      <c r="J52" s="13" t="s">
        <v>1872</v>
      </c>
      <c r="K52" s="13" t="s">
        <v>1596</v>
      </c>
      <c r="L52" s="13" t="s">
        <v>2635</v>
      </c>
      <c r="M52" s="13" t="s">
        <v>2639</v>
      </c>
      <c r="N52" s="53" t="s">
        <v>2325</v>
      </c>
      <c r="P52"/>
      <c r="Q52"/>
      <c r="R52"/>
    </row>
    <row r="53" spans="1:18" s="2" customFormat="1" ht="144" x14ac:dyDescent="0.3">
      <c r="A53" s="4">
        <v>292</v>
      </c>
      <c r="B53" s="13" t="s">
        <v>31</v>
      </c>
      <c r="C53" s="13" t="s">
        <v>3</v>
      </c>
      <c r="D53" s="13" t="s">
        <v>2200</v>
      </c>
      <c r="E53" s="13" t="s">
        <v>2193</v>
      </c>
      <c r="F53" s="13" t="s">
        <v>1816</v>
      </c>
      <c r="G53" s="13" t="s">
        <v>1816</v>
      </c>
      <c r="H53" s="13" t="s">
        <v>1808</v>
      </c>
      <c r="I53" s="13" t="s">
        <v>1805</v>
      </c>
      <c r="J53" s="13" t="s">
        <v>1813</v>
      </c>
      <c r="K53" s="13" t="s">
        <v>1596</v>
      </c>
      <c r="L53" s="13" t="s">
        <v>1596</v>
      </c>
      <c r="M53" s="13" t="s">
        <v>1596</v>
      </c>
      <c r="N53" s="53" t="s">
        <v>2325</v>
      </c>
      <c r="P53"/>
      <c r="Q53"/>
      <c r="R53"/>
    </row>
    <row r="54" spans="1:18" s="2" customFormat="1" ht="100.8" x14ac:dyDescent="0.3">
      <c r="A54" s="4">
        <v>294</v>
      </c>
      <c r="B54" s="13" t="s">
        <v>31</v>
      </c>
      <c r="C54" s="13" t="s">
        <v>3</v>
      </c>
      <c r="D54" s="13" t="s">
        <v>1974</v>
      </c>
      <c r="E54" s="13" t="s">
        <v>1803</v>
      </c>
      <c r="F54" s="13" t="s">
        <v>1815</v>
      </c>
      <c r="G54" s="13" t="s">
        <v>1817</v>
      </c>
      <c r="H54" s="13" t="s">
        <v>1956</v>
      </c>
      <c r="I54" s="13" t="s">
        <v>1965</v>
      </c>
      <c r="J54" s="13" t="s">
        <v>1966</v>
      </c>
      <c r="K54" s="13" t="s">
        <v>1806</v>
      </c>
      <c r="L54" s="13" t="s">
        <v>1809</v>
      </c>
      <c r="M54" s="13" t="s">
        <v>1812</v>
      </c>
      <c r="N54" s="53" t="s">
        <v>2325</v>
      </c>
      <c r="P54"/>
      <c r="Q54"/>
      <c r="R54"/>
    </row>
    <row r="55" spans="1:18" s="2" customFormat="1" x14ac:dyDescent="0.3">
      <c r="A55" s="4">
        <v>300</v>
      </c>
      <c r="B55" s="13" t="s">
        <v>31</v>
      </c>
      <c r="C55" s="13" t="s">
        <v>3</v>
      </c>
      <c r="D55" s="13" t="s">
        <v>2168</v>
      </c>
      <c r="E55" s="13" t="s">
        <v>174</v>
      </c>
      <c r="F55" s="13" t="s">
        <v>177</v>
      </c>
      <c r="G55" s="13" t="s">
        <v>1774</v>
      </c>
      <c r="H55" s="13" t="s">
        <v>1461</v>
      </c>
      <c r="I55" s="13" t="s">
        <v>1460</v>
      </c>
      <c r="J55" s="13" t="s">
        <v>1462</v>
      </c>
      <c r="K55" s="13" t="s">
        <v>1596</v>
      </c>
      <c r="L55" s="13" t="s">
        <v>1596</v>
      </c>
      <c r="M55" s="13" t="s">
        <v>1596</v>
      </c>
      <c r="N55" s="53" t="s">
        <v>2325</v>
      </c>
      <c r="P55"/>
      <c r="Q55"/>
      <c r="R55"/>
    </row>
    <row r="56" spans="1:18" s="2" customFormat="1" ht="28.8" x14ac:dyDescent="0.3">
      <c r="A56" s="4">
        <v>301</v>
      </c>
      <c r="B56" s="13" t="s">
        <v>31</v>
      </c>
      <c r="C56" s="13" t="s">
        <v>3</v>
      </c>
      <c r="D56" s="13" t="s">
        <v>2169</v>
      </c>
      <c r="E56" s="13" t="s">
        <v>175</v>
      </c>
      <c r="F56" s="13" t="s">
        <v>178</v>
      </c>
      <c r="G56" s="13" t="s">
        <v>179</v>
      </c>
      <c r="H56" s="13" t="s">
        <v>1465</v>
      </c>
      <c r="I56" s="13" t="s">
        <v>1464</v>
      </c>
      <c r="J56" s="13" t="s">
        <v>1463</v>
      </c>
      <c r="K56" s="13" t="s">
        <v>1596</v>
      </c>
      <c r="L56" s="13" t="s">
        <v>1596</v>
      </c>
      <c r="M56" s="13" t="s">
        <v>1596</v>
      </c>
      <c r="N56" s="53" t="s">
        <v>2325</v>
      </c>
      <c r="P56"/>
      <c r="Q56"/>
      <c r="R56"/>
    </row>
    <row r="57" spans="1:18" s="2" customFormat="1" ht="86.4" x14ac:dyDescent="0.3">
      <c r="A57" s="4">
        <v>303</v>
      </c>
      <c r="B57" s="13" t="s">
        <v>31</v>
      </c>
      <c r="C57" s="13" t="s">
        <v>3</v>
      </c>
      <c r="D57" s="13" t="s">
        <v>2170</v>
      </c>
      <c r="E57" s="13" t="s">
        <v>40</v>
      </c>
      <c r="F57" s="13" t="s">
        <v>41</v>
      </c>
      <c r="G57" s="13" t="s">
        <v>42</v>
      </c>
      <c r="H57" s="13" t="s">
        <v>1641</v>
      </c>
      <c r="I57" s="13" t="s">
        <v>1643</v>
      </c>
      <c r="J57" s="13" t="s">
        <v>1642</v>
      </c>
      <c r="K57" s="13" t="s">
        <v>2631</v>
      </c>
      <c r="L57" s="13" t="s">
        <v>2635</v>
      </c>
      <c r="M57" s="13" t="s">
        <v>2639</v>
      </c>
      <c r="N57" s="53" t="s">
        <v>2325</v>
      </c>
      <c r="P57"/>
      <c r="Q57"/>
      <c r="R57"/>
    </row>
    <row r="58" spans="1:18" s="2" customFormat="1" ht="316.8" x14ac:dyDescent="0.3">
      <c r="A58" s="4">
        <v>649</v>
      </c>
      <c r="B58" s="13" t="s">
        <v>31</v>
      </c>
      <c r="C58" s="13" t="s">
        <v>3</v>
      </c>
      <c r="D58" s="13" t="s">
        <v>2176</v>
      </c>
      <c r="E58" s="13" t="s">
        <v>1623</v>
      </c>
      <c r="F58" s="13" t="s">
        <v>1624</v>
      </c>
      <c r="G58" s="13" t="s">
        <v>1625</v>
      </c>
      <c r="H58" s="13" t="s">
        <v>1782</v>
      </c>
      <c r="I58" s="13" t="s">
        <v>1783</v>
      </c>
      <c r="J58" s="13" t="s">
        <v>1784</v>
      </c>
      <c r="K58" s="13" t="s">
        <v>2633</v>
      </c>
      <c r="L58" s="13" t="s">
        <v>2637</v>
      </c>
      <c r="M58" s="13" t="s">
        <v>2641</v>
      </c>
      <c r="N58" s="53" t="s">
        <v>2325</v>
      </c>
      <c r="P58"/>
      <c r="Q58"/>
      <c r="R58"/>
    </row>
    <row r="59" spans="1:18" s="2" customFormat="1" ht="43.2" x14ac:dyDescent="0.3">
      <c r="A59" s="4">
        <v>698</v>
      </c>
      <c r="B59" s="13" t="s">
        <v>31</v>
      </c>
      <c r="C59" s="13" t="s">
        <v>3</v>
      </c>
      <c r="D59" s="53" t="s">
        <v>2658</v>
      </c>
      <c r="E59" s="13" t="s">
        <v>2646</v>
      </c>
      <c r="F59" s="53" t="s">
        <v>2647</v>
      </c>
      <c r="G59" s="53" t="s">
        <v>2648</v>
      </c>
      <c r="H59" s="13" t="s">
        <v>2338</v>
      </c>
      <c r="I59" s="53" t="s">
        <v>2340</v>
      </c>
      <c r="J59" s="53" t="s">
        <v>2342</v>
      </c>
      <c r="K59" s="13" t="s">
        <v>2387</v>
      </c>
      <c r="L59" s="53" t="s">
        <v>2386</v>
      </c>
      <c r="M59" s="53" t="s">
        <v>2388</v>
      </c>
      <c r="N59" s="53" t="s">
        <v>2325</v>
      </c>
      <c r="P59"/>
      <c r="Q59"/>
      <c r="R59"/>
    </row>
    <row r="60" spans="1:18" s="2" customFormat="1" ht="72" x14ac:dyDescent="0.3">
      <c r="A60" s="4">
        <v>285</v>
      </c>
      <c r="B60" s="13" t="s">
        <v>31</v>
      </c>
      <c r="C60" s="13" t="s">
        <v>3</v>
      </c>
      <c r="D60" s="13" t="s">
        <v>2167</v>
      </c>
      <c r="E60" s="13" t="s">
        <v>1587</v>
      </c>
      <c r="F60" s="13" t="s">
        <v>162</v>
      </c>
      <c r="G60" s="13" t="s">
        <v>163</v>
      </c>
      <c r="H60" s="13" t="s">
        <v>1559</v>
      </c>
      <c r="I60" s="13" t="s">
        <v>1561</v>
      </c>
      <c r="J60" s="13" t="s">
        <v>1560</v>
      </c>
      <c r="K60" s="13" t="s">
        <v>1596</v>
      </c>
      <c r="L60" s="13" t="s">
        <v>1596</v>
      </c>
      <c r="M60" s="13" t="s">
        <v>1596</v>
      </c>
      <c r="N60" s="53" t="s">
        <v>2325</v>
      </c>
      <c r="P60"/>
      <c r="Q60"/>
      <c r="R60"/>
    </row>
    <row r="61" spans="1:18" s="2" customFormat="1" ht="86.4" x14ac:dyDescent="0.3">
      <c r="A61" s="9">
        <v>664</v>
      </c>
      <c r="B61" s="13" t="s">
        <v>31</v>
      </c>
      <c r="C61" s="13" t="s">
        <v>3</v>
      </c>
      <c r="D61" s="13" t="s">
        <v>2178</v>
      </c>
      <c r="E61" s="13" t="s">
        <v>2195</v>
      </c>
      <c r="F61" s="13" t="s">
        <v>145</v>
      </c>
      <c r="G61" s="13" t="s">
        <v>146</v>
      </c>
      <c r="H61" s="13" t="s">
        <v>1821</v>
      </c>
      <c r="I61" s="13" t="s">
        <v>1823</v>
      </c>
      <c r="J61" s="13" t="s">
        <v>1822</v>
      </c>
      <c r="K61" s="13" t="s">
        <v>2643</v>
      </c>
      <c r="L61" s="13" t="s">
        <v>2644</v>
      </c>
      <c r="M61" s="13" t="s">
        <v>2645</v>
      </c>
      <c r="N61" s="53" t="s">
        <v>2325</v>
      </c>
      <c r="P61"/>
      <c r="Q61"/>
      <c r="R61"/>
    </row>
    <row r="62" spans="1:18" s="2" customFormat="1" x14ac:dyDescent="0.3">
      <c r="A62" s="9">
        <v>666</v>
      </c>
      <c r="B62" s="13" t="s">
        <v>31</v>
      </c>
      <c r="C62" s="13" t="s">
        <v>3</v>
      </c>
      <c r="D62" s="13" t="s">
        <v>2202</v>
      </c>
      <c r="E62" s="13" t="s">
        <v>2196</v>
      </c>
      <c r="F62" s="13" t="s">
        <v>187</v>
      </c>
      <c r="G62" s="13" t="s">
        <v>1826</v>
      </c>
      <c r="H62" s="13" t="s">
        <v>1824</v>
      </c>
      <c r="I62" s="13" t="s">
        <v>868</v>
      </c>
      <c r="J62" s="13" t="s">
        <v>1466</v>
      </c>
      <c r="K62" s="13" t="s">
        <v>1596</v>
      </c>
      <c r="L62" s="13" t="s">
        <v>1596</v>
      </c>
      <c r="M62" s="13" t="s">
        <v>1596</v>
      </c>
      <c r="N62" s="53" t="s">
        <v>2325</v>
      </c>
      <c r="P62"/>
      <c r="Q62"/>
      <c r="R62"/>
    </row>
    <row r="63" spans="1:18" s="2" customFormat="1" x14ac:dyDescent="0.3">
      <c r="A63" s="9">
        <v>667</v>
      </c>
      <c r="B63" s="13" t="s">
        <v>31</v>
      </c>
      <c r="C63" s="13" t="s">
        <v>3</v>
      </c>
      <c r="D63" s="13" t="s">
        <v>2203</v>
      </c>
      <c r="E63" s="13" t="s">
        <v>2197</v>
      </c>
      <c r="F63" s="13" t="s">
        <v>188</v>
      </c>
      <c r="G63" s="13" t="s">
        <v>1827</v>
      </c>
      <c r="H63" s="13" t="s">
        <v>1825</v>
      </c>
      <c r="I63" s="13" t="s">
        <v>1468</v>
      </c>
      <c r="J63" s="13" t="s">
        <v>1467</v>
      </c>
      <c r="K63" s="13" t="s">
        <v>1596</v>
      </c>
      <c r="L63" s="13" t="s">
        <v>1596</v>
      </c>
      <c r="M63" s="13" t="s">
        <v>1596</v>
      </c>
      <c r="N63" s="53" t="s">
        <v>2325</v>
      </c>
      <c r="P63"/>
      <c r="Q63"/>
      <c r="R63"/>
    </row>
    <row r="64" spans="1:18" s="2" customFormat="1" ht="115.2" x14ac:dyDescent="0.3">
      <c r="A64" s="4">
        <v>702</v>
      </c>
      <c r="B64" s="13" t="s">
        <v>31</v>
      </c>
      <c r="C64" s="13" t="s">
        <v>3</v>
      </c>
      <c r="D64" s="53" t="s">
        <v>1974</v>
      </c>
      <c r="E64" s="13" t="s">
        <v>2397</v>
      </c>
      <c r="F64" s="53" t="s">
        <v>2354</v>
      </c>
      <c r="G64" s="53" t="s">
        <v>2357</v>
      </c>
      <c r="H64" s="13" t="s">
        <v>2330</v>
      </c>
      <c r="I64" s="53" t="s">
        <v>2355</v>
      </c>
      <c r="J64" s="53" t="s">
        <v>2358</v>
      </c>
      <c r="K64" s="13" t="s">
        <v>2353</v>
      </c>
      <c r="L64" s="53" t="s">
        <v>2356</v>
      </c>
      <c r="M64" s="53" t="s">
        <v>2391</v>
      </c>
      <c r="N64" s="53" t="s">
        <v>2325</v>
      </c>
      <c r="P64"/>
      <c r="Q64"/>
      <c r="R64"/>
    </row>
    <row r="65" spans="1:18" s="2" customFormat="1" ht="86.4" x14ac:dyDescent="0.3">
      <c r="A65" s="4">
        <v>311</v>
      </c>
      <c r="B65" s="13" t="s">
        <v>31</v>
      </c>
      <c r="C65" s="13" t="s">
        <v>3</v>
      </c>
      <c r="D65" s="13" t="s">
        <v>1975</v>
      </c>
      <c r="E65" s="13" t="s">
        <v>1804</v>
      </c>
      <c r="F65" s="13" t="s">
        <v>1814</v>
      </c>
      <c r="G65" s="13" t="s">
        <v>1818</v>
      </c>
      <c r="H65" s="13" t="s">
        <v>1969</v>
      </c>
      <c r="I65" s="13" t="s">
        <v>1971</v>
      </c>
      <c r="J65" s="13" t="s">
        <v>1970</v>
      </c>
      <c r="K65" s="13" t="s">
        <v>1807</v>
      </c>
      <c r="L65" s="13" t="s">
        <v>1810</v>
      </c>
      <c r="M65" s="13" t="s">
        <v>1811</v>
      </c>
      <c r="N65" s="53" t="s">
        <v>2325</v>
      </c>
      <c r="P65"/>
      <c r="Q65"/>
      <c r="R65"/>
    </row>
    <row r="66" spans="1:18" s="2" customFormat="1" ht="115.2" x14ac:dyDescent="0.3">
      <c r="A66" s="4">
        <v>726</v>
      </c>
      <c r="B66" s="13" t="s">
        <v>71</v>
      </c>
      <c r="C66" s="13" t="s">
        <v>2</v>
      </c>
      <c r="D66" s="53" t="s">
        <v>2554</v>
      </c>
      <c r="E66" s="13" t="s">
        <v>2545</v>
      </c>
      <c r="F66" s="53" t="s">
        <v>2547</v>
      </c>
      <c r="G66" s="53" t="s">
        <v>2549</v>
      </c>
      <c r="H66" s="13" t="s">
        <v>2553</v>
      </c>
      <c r="I66" s="53" t="s">
        <v>2552</v>
      </c>
      <c r="J66" s="53" t="s">
        <v>2551</v>
      </c>
      <c r="K66" s="13" t="s">
        <v>2546</v>
      </c>
      <c r="L66" s="53" t="s">
        <v>2548</v>
      </c>
      <c r="M66" s="53" t="s">
        <v>2550</v>
      </c>
      <c r="N66" s="53" t="s">
        <v>2325</v>
      </c>
      <c r="P66"/>
      <c r="Q66"/>
      <c r="R66"/>
    </row>
    <row r="67" spans="1:18" s="2" customFormat="1" ht="72" x14ac:dyDescent="0.3">
      <c r="A67" s="4">
        <v>658</v>
      </c>
      <c r="B67" s="13" t="s">
        <v>71</v>
      </c>
      <c r="C67" s="13" t="s">
        <v>2</v>
      </c>
      <c r="D67" s="13" t="s">
        <v>1762</v>
      </c>
      <c r="E67" s="13" t="s">
        <v>1691</v>
      </c>
      <c r="F67" s="13" t="s">
        <v>1692</v>
      </c>
      <c r="G67" s="13" t="s">
        <v>1694</v>
      </c>
      <c r="H67" s="13" t="s">
        <v>1690</v>
      </c>
      <c r="I67" s="13" t="s">
        <v>1693</v>
      </c>
      <c r="J67" s="13" t="s">
        <v>1695</v>
      </c>
      <c r="K67" s="13" t="s">
        <v>1596</v>
      </c>
      <c r="L67" s="13" t="s">
        <v>1596</v>
      </c>
      <c r="M67" s="13" t="s">
        <v>1596</v>
      </c>
      <c r="N67" s="53" t="s">
        <v>2325</v>
      </c>
      <c r="P67"/>
      <c r="Q67"/>
      <c r="R67"/>
    </row>
    <row r="68" spans="1:18" s="2" customFormat="1" ht="100.8" x14ac:dyDescent="0.3">
      <c r="A68" s="4">
        <v>221</v>
      </c>
      <c r="B68" s="13" t="s">
        <v>71</v>
      </c>
      <c r="C68" s="13" t="s">
        <v>2</v>
      </c>
      <c r="D68" s="13" t="s">
        <v>1722</v>
      </c>
      <c r="E68" s="13" t="s">
        <v>71</v>
      </c>
      <c r="F68" s="13" t="s">
        <v>74</v>
      </c>
      <c r="G68" s="13" t="s">
        <v>75</v>
      </c>
      <c r="H68" s="13" t="s">
        <v>1362</v>
      </c>
      <c r="I68" s="13" t="s">
        <v>1766</v>
      </c>
      <c r="J68" s="13" t="s">
        <v>1767</v>
      </c>
      <c r="K68" s="13" t="s">
        <v>1596</v>
      </c>
      <c r="L68" s="13" t="s">
        <v>1596</v>
      </c>
      <c r="M68" s="13" t="s">
        <v>1596</v>
      </c>
      <c r="N68" s="53" t="s">
        <v>2325</v>
      </c>
      <c r="P68"/>
      <c r="Q68"/>
      <c r="R68"/>
    </row>
    <row r="69" spans="1:18" s="2" customFormat="1" ht="72" x14ac:dyDescent="0.3">
      <c r="A69" s="4">
        <v>220</v>
      </c>
      <c r="B69" s="13" t="s">
        <v>71</v>
      </c>
      <c r="C69" s="13" t="s">
        <v>2</v>
      </c>
      <c r="D69" s="13" t="s">
        <v>1721</v>
      </c>
      <c r="E69" s="13" t="s">
        <v>1664</v>
      </c>
      <c r="F69" s="13" t="s">
        <v>1286</v>
      </c>
      <c r="G69" s="13" t="s">
        <v>1704</v>
      </c>
      <c r="H69" s="13" t="s">
        <v>1701</v>
      </c>
      <c r="I69" s="13" t="s">
        <v>1702</v>
      </c>
      <c r="J69" s="13" t="s">
        <v>1703</v>
      </c>
      <c r="K69" s="13" t="s">
        <v>1596</v>
      </c>
      <c r="L69" s="13" t="s">
        <v>1596</v>
      </c>
      <c r="M69" s="13" t="s">
        <v>1596</v>
      </c>
      <c r="N69" s="53" t="s">
        <v>2325</v>
      </c>
      <c r="P69"/>
      <c r="Q69"/>
      <c r="R69"/>
    </row>
    <row r="70" spans="1:18" s="2" customFormat="1" ht="100.8" x14ac:dyDescent="0.3">
      <c r="A70" s="4">
        <v>222</v>
      </c>
      <c r="B70" s="13" t="s">
        <v>71</v>
      </c>
      <c r="C70" s="13" t="s">
        <v>2</v>
      </c>
      <c r="D70" s="13" t="s">
        <v>1951</v>
      </c>
      <c r="E70" s="13" t="s">
        <v>452</v>
      </c>
      <c r="F70" s="13" t="s">
        <v>1686</v>
      </c>
      <c r="G70" s="13" t="s">
        <v>1531</v>
      </c>
      <c r="H70" s="13" t="s">
        <v>1685</v>
      </c>
      <c r="I70" s="13" t="s">
        <v>1688</v>
      </c>
      <c r="J70" s="13" t="s">
        <v>1687</v>
      </c>
      <c r="K70" s="13" t="s">
        <v>1596</v>
      </c>
      <c r="L70" s="13" t="s">
        <v>1596</v>
      </c>
      <c r="M70" s="13" t="s">
        <v>1596</v>
      </c>
      <c r="N70" s="53" t="s">
        <v>2325</v>
      </c>
      <c r="P70"/>
      <c r="Q70"/>
      <c r="R70"/>
    </row>
    <row r="71" spans="1:18" s="2" customFormat="1" ht="388.8" x14ac:dyDescent="0.3">
      <c r="A71" s="4">
        <v>659</v>
      </c>
      <c r="B71" s="13" t="s">
        <v>71</v>
      </c>
      <c r="C71" s="13" t="s">
        <v>2</v>
      </c>
      <c r="D71" s="13" t="s">
        <v>1763</v>
      </c>
      <c r="E71" s="13" t="s">
        <v>1696</v>
      </c>
      <c r="F71" s="13" t="s">
        <v>1699</v>
      </c>
      <c r="G71" s="13" t="s">
        <v>1830</v>
      </c>
      <c r="H71" s="13" t="s">
        <v>1697</v>
      </c>
      <c r="I71" s="13" t="s">
        <v>1698</v>
      </c>
      <c r="J71" s="13" t="s">
        <v>1700</v>
      </c>
      <c r="K71" s="13" t="s">
        <v>2028</v>
      </c>
      <c r="L71" s="13" t="s">
        <v>2026</v>
      </c>
      <c r="M71" s="13" t="s">
        <v>2027</v>
      </c>
      <c r="N71" s="53" t="s">
        <v>2325</v>
      </c>
      <c r="P71"/>
      <c r="Q71"/>
      <c r="R71"/>
    </row>
    <row r="72" spans="1:18" s="2" customFormat="1" ht="129.6" x14ac:dyDescent="0.3">
      <c r="A72" s="4">
        <v>648</v>
      </c>
      <c r="B72" s="13" t="s">
        <v>71</v>
      </c>
      <c r="C72" s="13" t="s">
        <v>2</v>
      </c>
      <c r="D72" s="13" t="s">
        <v>1760</v>
      </c>
      <c r="E72" s="13" t="s">
        <v>1593</v>
      </c>
      <c r="F72" s="13" t="s">
        <v>72</v>
      </c>
      <c r="G72" s="13" t="s">
        <v>73</v>
      </c>
      <c r="H72" s="13" t="s">
        <v>1364</v>
      </c>
      <c r="I72" s="13" t="s">
        <v>1769</v>
      </c>
      <c r="J72" s="13" t="s">
        <v>1770</v>
      </c>
      <c r="K72" s="13" t="s">
        <v>1768</v>
      </c>
      <c r="L72" s="13" t="s">
        <v>2024</v>
      </c>
      <c r="M72" s="13" t="s">
        <v>2025</v>
      </c>
      <c r="N72" s="53" t="s">
        <v>2325</v>
      </c>
      <c r="P72"/>
      <c r="Q72"/>
      <c r="R72"/>
    </row>
    <row r="73" spans="1:18" s="2" customFormat="1" ht="86.4" x14ac:dyDescent="0.3">
      <c r="A73" s="4">
        <v>377</v>
      </c>
      <c r="B73" s="13" t="s">
        <v>71</v>
      </c>
      <c r="C73" s="13" t="s">
        <v>8</v>
      </c>
      <c r="D73" s="13" t="s">
        <v>2173</v>
      </c>
      <c r="E73" s="13" t="s">
        <v>2063</v>
      </c>
      <c r="F73" s="13" t="s">
        <v>95</v>
      </c>
      <c r="G73" s="13" t="s">
        <v>96</v>
      </c>
      <c r="H73" s="13" t="s">
        <v>2078</v>
      </c>
      <c r="I73" s="13" t="s">
        <v>2073</v>
      </c>
      <c r="J73" s="13" t="s">
        <v>2064</v>
      </c>
      <c r="K73" s="13" t="s">
        <v>2377</v>
      </c>
      <c r="L73" s="13" t="s">
        <v>2022</v>
      </c>
      <c r="M73" s="13" t="s">
        <v>2383</v>
      </c>
      <c r="N73" s="53" t="s">
        <v>2325</v>
      </c>
      <c r="P73"/>
      <c r="Q73"/>
      <c r="R73"/>
    </row>
    <row r="74" spans="1:18" s="2" customFormat="1" ht="72" x14ac:dyDescent="0.3">
      <c r="A74" s="4">
        <v>380</v>
      </c>
      <c r="B74" s="13" t="s">
        <v>71</v>
      </c>
      <c r="C74" s="13" t="s">
        <v>8</v>
      </c>
      <c r="D74" s="13" t="s">
        <v>2201</v>
      </c>
      <c r="E74" s="13" t="s">
        <v>2184</v>
      </c>
      <c r="F74" s="13" t="s">
        <v>2186</v>
      </c>
      <c r="G74" s="13" t="s">
        <v>2188</v>
      </c>
      <c r="H74" s="13" t="s">
        <v>2190</v>
      </c>
      <c r="I74" s="13" t="s">
        <v>2187</v>
      </c>
      <c r="J74" s="13" t="s">
        <v>2189</v>
      </c>
      <c r="K74" s="13" t="s">
        <v>2378</v>
      </c>
      <c r="L74" s="13" t="s">
        <v>2023</v>
      </c>
      <c r="M74" s="13" t="s">
        <v>2384</v>
      </c>
      <c r="N74" s="53" t="s">
        <v>2325</v>
      </c>
      <c r="P74"/>
      <c r="Q74"/>
      <c r="R74"/>
    </row>
    <row r="75" spans="1:18" s="2" customFormat="1" ht="115.2" x14ac:dyDescent="0.3">
      <c r="A75" s="4">
        <v>367</v>
      </c>
      <c r="B75" s="13" t="s">
        <v>71</v>
      </c>
      <c r="C75" s="13" t="s">
        <v>8</v>
      </c>
      <c r="D75" s="13" t="s">
        <v>1754</v>
      </c>
      <c r="E75" s="13" t="s">
        <v>270</v>
      </c>
      <c r="F75" s="13" t="s">
        <v>268</v>
      </c>
      <c r="G75" s="13" t="s">
        <v>269</v>
      </c>
      <c r="H75" s="13" t="s">
        <v>2074</v>
      </c>
      <c r="I75" s="13" t="s">
        <v>2069</v>
      </c>
      <c r="J75" s="13" t="s">
        <v>2068</v>
      </c>
      <c r="K75" s="13" t="s">
        <v>2371</v>
      </c>
      <c r="L75" s="13" t="s">
        <v>2016</v>
      </c>
      <c r="M75" s="13" t="s">
        <v>2380</v>
      </c>
      <c r="N75" s="53" t="s">
        <v>2325</v>
      </c>
      <c r="P75"/>
      <c r="Q75"/>
      <c r="R75"/>
    </row>
    <row r="76" spans="1:18" s="2" customFormat="1" ht="158.4" x14ac:dyDescent="0.3">
      <c r="A76" s="4">
        <v>372</v>
      </c>
      <c r="B76" s="13" t="s">
        <v>71</v>
      </c>
      <c r="C76" s="13" t="s">
        <v>8</v>
      </c>
      <c r="D76" s="13" t="s">
        <v>2171</v>
      </c>
      <c r="E76" s="13" t="s">
        <v>2058</v>
      </c>
      <c r="F76" s="13" t="s">
        <v>90</v>
      </c>
      <c r="G76" s="13" t="s">
        <v>91</v>
      </c>
      <c r="H76" s="13" t="s">
        <v>2075</v>
      </c>
      <c r="I76" s="13" t="s">
        <v>2070</v>
      </c>
      <c r="J76" s="13" t="s">
        <v>2067</v>
      </c>
      <c r="K76" s="13" t="s">
        <v>2374</v>
      </c>
      <c r="L76" s="13" t="s">
        <v>2019</v>
      </c>
      <c r="M76" s="13" t="s">
        <v>2381</v>
      </c>
      <c r="N76" s="53" t="s">
        <v>2325</v>
      </c>
      <c r="P76"/>
      <c r="Q76"/>
      <c r="R76"/>
    </row>
    <row r="77" spans="1:18" s="2" customFormat="1" ht="72" x14ac:dyDescent="0.3">
      <c r="A77" s="4">
        <v>373</v>
      </c>
      <c r="B77" s="13" t="s">
        <v>71</v>
      </c>
      <c r="C77" s="13" t="s">
        <v>8</v>
      </c>
      <c r="D77" s="13" t="s">
        <v>1757</v>
      </c>
      <c r="E77" s="13" t="s">
        <v>242</v>
      </c>
      <c r="F77" s="13" t="s">
        <v>2059</v>
      </c>
      <c r="G77" s="13" t="s">
        <v>2060</v>
      </c>
      <c r="H77" s="13" t="s">
        <v>2076</v>
      </c>
      <c r="I77" s="13" t="s">
        <v>2071</v>
      </c>
      <c r="J77" s="13" t="s">
        <v>2066</v>
      </c>
      <c r="K77" s="13" t="s">
        <v>2375</v>
      </c>
      <c r="L77" s="13" t="s">
        <v>2020</v>
      </c>
      <c r="M77" s="13" t="s">
        <v>2382</v>
      </c>
      <c r="N77" s="53" t="s">
        <v>2325</v>
      </c>
      <c r="P77"/>
      <c r="Q77"/>
      <c r="R77"/>
    </row>
    <row r="78" spans="1:18" s="2" customFormat="1" ht="144" x14ac:dyDescent="0.3">
      <c r="A78" s="4">
        <v>364</v>
      </c>
      <c r="B78" s="13" t="s">
        <v>71</v>
      </c>
      <c r="C78" s="13" t="s">
        <v>8</v>
      </c>
      <c r="D78" s="13" t="s">
        <v>1938</v>
      </c>
      <c r="E78" s="13" t="s">
        <v>1892</v>
      </c>
      <c r="F78" s="13" t="s">
        <v>1892</v>
      </c>
      <c r="G78" s="13" t="s">
        <v>1892</v>
      </c>
      <c r="H78" s="13" t="s">
        <v>2057</v>
      </c>
      <c r="I78" s="13" t="s">
        <v>2055</v>
      </c>
      <c r="J78" s="13" t="s">
        <v>2056</v>
      </c>
      <c r="K78" s="13" t="s">
        <v>2369</v>
      </c>
      <c r="L78" s="13" t="s">
        <v>2014</v>
      </c>
      <c r="M78" s="13" t="s">
        <v>2370</v>
      </c>
      <c r="N78" s="53" t="s">
        <v>2325</v>
      </c>
      <c r="P78"/>
      <c r="Q78"/>
      <c r="R78"/>
    </row>
    <row r="79" spans="1:18" s="2" customFormat="1" ht="72" x14ac:dyDescent="0.3">
      <c r="A79" s="4">
        <v>376</v>
      </c>
      <c r="B79" s="13" t="s">
        <v>71</v>
      </c>
      <c r="C79" s="13" t="s">
        <v>8</v>
      </c>
      <c r="D79" s="13" t="s">
        <v>2172</v>
      </c>
      <c r="E79" s="13" t="s">
        <v>2062</v>
      </c>
      <c r="F79" s="13" t="s">
        <v>2061</v>
      </c>
      <c r="G79" s="13" t="s">
        <v>2327</v>
      </c>
      <c r="H79" s="13" t="s">
        <v>2077</v>
      </c>
      <c r="I79" s="13" t="s">
        <v>2072</v>
      </c>
      <c r="J79" s="13" t="s">
        <v>2065</v>
      </c>
      <c r="K79" s="13" t="s">
        <v>2376</v>
      </c>
      <c r="L79" s="13" t="s">
        <v>2021</v>
      </c>
      <c r="M79" s="13" t="s">
        <v>2379</v>
      </c>
      <c r="N79" s="53" t="s">
        <v>2325</v>
      </c>
      <c r="P79"/>
      <c r="Q79"/>
      <c r="R79"/>
    </row>
    <row r="80" spans="1:18" s="2" customFormat="1" ht="100.8" x14ac:dyDescent="0.3">
      <c r="A80" s="4">
        <v>681</v>
      </c>
      <c r="B80" s="13" t="s">
        <v>71</v>
      </c>
      <c r="C80" s="13" t="s">
        <v>8</v>
      </c>
      <c r="D80" s="53" t="s">
        <v>2180</v>
      </c>
      <c r="E80" s="13" t="s">
        <v>2079</v>
      </c>
      <c r="F80" s="53" t="s">
        <v>815</v>
      </c>
      <c r="G80" s="53" t="s">
        <v>2100</v>
      </c>
      <c r="H80" s="13" t="s">
        <v>2191</v>
      </c>
      <c r="I80" s="53" t="s">
        <v>2104</v>
      </c>
      <c r="J80" s="53" t="s">
        <v>2102</v>
      </c>
      <c r="K80" s="13" t="s">
        <v>2389</v>
      </c>
      <c r="L80" s="53" t="s">
        <v>2099</v>
      </c>
      <c r="M80" s="53" t="s">
        <v>2385</v>
      </c>
      <c r="N80" s="53" t="s">
        <v>2325</v>
      </c>
      <c r="P80"/>
      <c r="Q80"/>
      <c r="R80"/>
    </row>
    <row r="81" spans="1:18" s="2" customFormat="1" ht="28.8" x14ac:dyDescent="0.3">
      <c r="A81" s="4">
        <v>223</v>
      </c>
      <c r="B81" s="13" t="s">
        <v>71</v>
      </c>
      <c r="C81" s="13" t="s">
        <v>3</v>
      </c>
      <c r="D81" s="13" t="s">
        <v>1940</v>
      </c>
      <c r="E81" s="13" t="s">
        <v>292</v>
      </c>
      <c r="F81" s="13" t="s">
        <v>294</v>
      </c>
      <c r="G81" s="13" t="s">
        <v>293</v>
      </c>
      <c r="H81" s="13" t="s">
        <v>1882</v>
      </c>
      <c r="I81" s="13" t="s">
        <v>1885</v>
      </c>
      <c r="J81" s="13" t="s">
        <v>1886</v>
      </c>
      <c r="K81" s="13" t="s">
        <v>1831</v>
      </c>
      <c r="L81" s="13" t="s">
        <v>1832</v>
      </c>
      <c r="M81" s="13" t="s">
        <v>1833</v>
      </c>
      <c r="N81" s="53" t="s">
        <v>2325</v>
      </c>
      <c r="P81"/>
      <c r="Q81"/>
      <c r="R81"/>
    </row>
    <row r="82" spans="1:18" s="2" customFormat="1" ht="28.8" x14ac:dyDescent="0.3">
      <c r="A82" s="4">
        <v>226</v>
      </c>
      <c r="B82" s="13" t="s">
        <v>71</v>
      </c>
      <c r="C82" s="13" t="s">
        <v>3</v>
      </c>
      <c r="D82" s="13" t="s">
        <v>1939</v>
      </c>
      <c r="E82" s="13" t="s">
        <v>250</v>
      </c>
      <c r="F82" s="13" t="s">
        <v>253</v>
      </c>
      <c r="G82" s="13" t="s">
        <v>254</v>
      </c>
      <c r="H82" s="13" t="s">
        <v>1878</v>
      </c>
      <c r="I82" s="13" t="s">
        <v>1879</v>
      </c>
      <c r="J82" s="13" t="s">
        <v>1880</v>
      </c>
      <c r="K82" s="13" t="s">
        <v>619</v>
      </c>
      <c r="L82" s="13" t="s">
        <v>1853</v>
      </c>
      <c r="M82" s="13" t="s">
        <v>1854</v>
      </c>
      <c r="N82" s="53" t="s">
        <v>2325</v>
      </c>
      <c r="P82"/>
      <c r="Q82"/>
      <c r="R82"/>
    </row>
    <row r="83" spans="1:18" s="2" customFormat="1" x14ac:dyDescent="0.3">
      <c r="A83" s="4">
        <v>228</v>
      </c>
      <c r="B83" s="13" t="s">
        <v>71</v>
      </c>
      <c r="C83" s="13" t="s">
        <v>3</v>
      </c>
      <c r="D83" s="13" t="s">
        <v>1723</v>
      </c>
      <c r="E83" s="13" t="s">
        <v>80</v>
      </c>
      <c r="F83" s="13" t="s">
        <v>88</v>
      </c>
      <c r="G83" s="13" t="s">
        <v>88</v>
      </c>
      <c r="H83" s="13" t="s">
        <v>1405</v>
      </c>
      <c r="I83" s="13" t="s">
        <v>1855</v>
      </c>
      <c r="J83" s="13" t="s">
        <v>1856</v>
      </c>
      <c r="K83" s="13" t="s">
        <v>1596</v>
      </c>
      <c r="L83" s="13" t="s">
        <v>1596</v>
      </c>
      <c r="M83" s="13" t="s">
        <v>1596</v>
      </c>
      <c r="N83" s="53" t="s">
        <v>2325</v>
      </c>
      <c r="P83"/>
      <c r="Q83"/>
      <c r="R83"/>
    </row>
    <row r="84" spans="1:18" s="2" customFormat="1" ht="43.2" x14ac:dyDescent="0.3">
      <c r="A84" s="4">
        <v>691</v>
      </c>
      <c r="B84" s="13" t="s">
        <v>71</v>
      </c>
      <c r="C84" s="13" t="s">
        <v>3</v>
      </c>
      <c r="D84" s="53" t="s">
        <v>1974</v>
      </c>
      <c r="E84" s="13" t="s">
        <v>2250</v>
      </c>
      <c r="F84" s="53" t="s">
        <v>2251</v>
      </c>
      <c r="G84" s="53" t="s">
        <v>2252</v>
      </c>
      <c r="H84" s="13" t="s">
        <v>2285</v>
      </c>
      <c r="I84" s="53" t="s">
        <v>2287</v>
      </c>
      <c r="J84" s="53" t="s">
        <v>2290</v>
      </c>
      <c r="K84" s="13" t="s">
        <v>2286</v>
      </c>
      <c r="L84" s="53" t="s">
        <v>2288</v>
      </c>
      <c r="M84" s="53" t="s">
        <v>2289</v>
      </c>
      <c r="N84" s="53" t="s">
        <v>2324</v>
      </c>
      <c r="P84"/>
      <c r="Q84"/>
      <c r="R84"/>
    </row>
    <row r="85" spans="1:18" s="2" customFormat="1" ht="28.8" x14ac:dyDescent="0.3">
      <c r="A85" s="4">
        <v>230</v>
      </c>
      <c r="B85" s="13" t="s">
        <v>71</v>
      </c>
      <c r="C85" s="13" t="s">
        <v>3</v>
      </c>
      <c r="D85" s="13" t="s">
        <v>2677</v>
      </c>
      <c r="E85" s="13" t="s">
        <v>2185</v>
      </c>
      <c r="F85" s="13" t="s">
        <v>2186</v>
      </c>
      <c r="G85" s="13" t="s">
        <v>2188</v>
      </c>
      <c r="H85" s="13" t="s">
        <v>2093</v>
      </c>
      <c r="I85" s="13" t="s">
        <v>2094</v>
      </c>
      <c r="J85" s="13" t="s">
        <v>2095</v>
      </c>
      <c r="K85" s="13" t="s">
        <v>1596</v>
      </c>
      <c r="L85" s="13" t="s">
        <v>1596</v>
      </c>
      <c r="M85" s="13" t="s">
        <v>1596</v>
      </c>
      <c r="N85" s="53" t="s">
        <v>2325</v>
      </c>
      <c r="P85"/>
      <c r="Q85"/>
      <c r="R85"/>
    </row>
    <row r="86" spans="1:18" s="2" customFormat="1" ht="28.8" x14ac:dyDescent="0.3">
      <c r="A86" s="4">
        <v>231</v>
      </c>
      <c r="B86" s="13" t="s">
        <v>71</v>
      </c>
      <c r="C86" s="13" t="s">
        <v>3</v>
      </c>
      <c r="D86" s="13" t="s">
        <v>1974</v>
      </c>
      <c r="E86" s="13" t="s">
        <v>2204</v>
      </c>
      <c r="F86" s="13" t="s">
        <v>84</v>
      </c>
      <c r="G86" s="13" t="s">
        <v>85</v>
      </c>
      <c r="H86" s="13" t="s">
        <v>2294</v>
      </c>
      <c r="I86" s="13" t="s">
        <v>2295</v>
      </c>
      <c r="J86" s="13" t="s">
        <v>2296</v>
      </c>
      <c r="K86" s="13" t="s">
        <v>2291</v>
      </c>
      <c r="L86" s="13" t="s">
        <v>2292</v>
      </c>
      <c r="M86" s="13" t="s">
        <v>2293</v>
      </c>
      <c r="N86" s="53" t="s">
        <v>2324</v>
      </c>
      <c r="P86"/>
      <c r="Q86"/>
      <c r="R86"/>
    </row>
    <row r="87" spans="1:18" s="2" customFormat="1" ht="28.8" x14ac:dyDescent="0.3">
      <c r="A87" s="4">
        <v>232</v>
      </c>
      <c r="B87" s="13" t="s">
        <v>71</v>
      </c>
      <c r="C87" s="13" t="s">
        <v>3</v>
      </c>
      <c r="D87" s="13" t="s">
        <v>1974</v>
      </c>
      <c r="E87" s="13" t="s">
        <v>2205</v>
      </c>
      <c r="F87" s="13" t="s">
        <v>2253</v>
      </c>
      <c r="G87" s="13" t="s">
        <v>1675</v>
      </c>
      <c r="H87" s="13" t="s">
        <v>2297</v>
      </c>
      <c r="I87" s="13" t="s">
        <v>2298</v>
      </c>
      <c r="J87" s="13" t="s">
        <v>2299</v>
      </c>
      <c r="K87" s="13" t="s">
        <v>2291</v>
      </c>
      <c r="L87" s="13" t="s">
        <v>2292</v>
      </c>
      <c r="M87" s="13" t="s">
        <v>2293</v>
      </c>
      <c r="N87" s="53" t="s">
        <v>2324</v>
      </c>
      <c r="P87"/>
      <c r="Q87"/>
      <c r="R87"/>
    </row>
    <row r="88" spans="1:18" s="2" customFormat="1" x14ac:dyDescent="0.3">
      <c r="A88" s="4">
        <v>233</v>
      </c>
      <c r="B88" s="13" t="s">
        <v>71</v>
      </c>
      <c r="C88" s="13" t="s">
        <v>3</v>
      </c>
      <c r="D88" s="13" t="s">
        <v>1724</v>
      </c>
      <c r="E88" s="13" t="s">
        <v>1644</v>
      </c>
      <c r="F88" s="13" t="s">
        <v>89</v>
      </c>
      <c r="G88" s="13" t="s">
        <v>301</v>
      </c>
      <c r="H88" s="13" t="s">
        <v>1406</v>
      </c>
      <c r="I88" s="13" t="s">
        <v>1857</v>
      </c>
      <c r="J88" s="13" t="s">
        <v>1858</v>
      </c>
      <c r="K88" s="13" t="s">
        <v>1596</v>
      </c>
      <c r="L88" s="13" t="s">
        <v>1596</v>
      </c>
      <c r="M88" s="13" t="s">
        <v>1596</v>
      </c>
      <c r="N88" s="53" t="s">
        <v>2325</v>
      </c>
      <c r="P88"/>
      <c r="Q88"/>
      <c r="R88"/>
    </row>
    <row r="89" spans="1:18" s="2" customFormat="1" ht="57.6" x14ac:dyDescent="0.3">
      <c r="A89" s="4">
        <v>235</v>
      </c>
      <c r="B89" s="13" t="s">
        <v>71</v>
      </c>
      <c r="C89" s="13" t="s">
        <v>3</v>
      </c>
      <c r="D89" s="13" t="s">
        <v>2678</v>
      </c>
      <c r="E89" s="13" t="s">
        <v>267</v>
      </c>
      <c r="F89" s="13" t="s">
        <v>268</v>
      </c>
      <c r="G89" s="13" t="s">
        <v>269</v>
      </c>
      <c r="H89" s="13" t="s">
        <v>1407</v>
      </c>
      <c r="I89" s="13" t="s">
        <v>1859</v>
      </c>
      <c r="J89" s="13" t="s">
        <v>1863</v>
      </c>
      <c r="K89" s="13" t="s">
        <v>1596</v>
      </c>
      <c r="L89" s="13" t="s">
        <v>1596</v>
      </c>
      <c r="M89" s="13" t="s">
        <v>1596</v>
      </c>
      <c r="N89" s="53" t="s">
        <v>2325</v>
      </c>
      <c r="P89"/>
      <c r="Q89"/>
      <c r="R89"/>
    </row>
    <row r="90" spans="1:18" s="2" customFormat="1" ht="57.6" x14ac:dyDescent="0.3">
      <c r="A90" s="4">
        <v>236</v>
      </c>
      <c r="B90" s="13" t="s">
        <v>71</v>
      </c>
      <c r="C90" s="13" t="s">
        <v>3</v>
      </c>
      <c r="D90" s="13" t="s">
        <v>1725</v>
      </c>
      <c r="E90" s="13" t="s">
        <v>1663</v>
      </c>
      <c r="F90" s="13" t="s">
        <v>1669</v>
      </c>
      <c r="G90" s="13" t="s">
        <v>1834</v>
      </c>
      <c r="H90" s="13" t="s">
        <v>1672</v>
      </c>
      <c r="I90" s="13" t="s">
        <v>1673</v>
      </c>
      <c r="J90" s="13" t="s">
        <v>1674</v>
      </c>
      <c r="K90" s="13" t="s">
        <v>1596</v>
      </c>
      <c r="L90" s="13" t="s">
        <v>1596</v>
      </c>
      <c r="M90" s="13" t="s">
        <v>1596</v>
      </c>
      <c r="N90" s="53" t="s">
        <v>2325</v>
      </c>
      <c r="P90"/>
      <c r="Q90"/>
      <c r="R90"/>
    </row>
    <row r="91" spans="1:18" s="2" customFormat="1" ht="86.4" x14ac:dyDescent="0.3">
      <c r="A91" s="4">
        <v>657</v>
      </c>
      <c r="B91" s="13" t="s">
        <v>71</v>
      </c>
      <c r="C91" s="13" t="s">
        <v>3</v>
      </c>
      <c r="D91" s="13" t="s">
        <v>1848</v>
      </c>
      <c r="E91" s="13" t="s">
        <v>1786</v>
      </c>
      <c r="F91" s="13" t="s">
        <v>1681</v>
      </c>
      <c r="G91" s="13" t="s">
        <v>1835</v>
      </c>
      <c r="H91" s="13" t="s">
        <v>1684</v>
      </c>
      <c r="I91" s="13" t="s">
        <v>1683</v>
      </c>
      <c r="J91" s="13" t="s">
        <v>1682</v>
      </c>
      <c r="K91" s="13" t="s">
        <v>1596</v>
      </c>
      <c r="L91" s="13" t="s">
        <v>1596</v>
      </c>
      <c r="M91" s="13" t="s">
        <v>1596</v>
      </c>
      <c r="N91" s="53" t="s">
        <v>2325</v>
      </c>
      <c r="P91"/>
      <c r="Q91"/>
      <c r="R91"/>
    </row>
    <row r="92" spans="1:18" s="2" customFormat="1" ht="43.2" x14ac:dyDescent="0.3">
      <c r="A92" s="4">
        <v>660</v>
      </c>
      <c r="B92" s="13" t="s">
        <v>71</v>
      </c>
      <c r="C92" s="13" t="s">
        <v>3</v>
      </c>
      <c r="D92" s="13" t="s">
        <v>1764</v>
      </c>
      <c r="E92" s="13" t="s">
        <v>1705</v>
      </c>
      <c r="F92" s="13" t="s">
        <v>1712</v>
      </c>
      <c r="G92" s="13" t="s">
        <v>1836</v>
      </c>
      <c r="H92" s="13" t="s">
        <v>1707</v>
      </c>
      <c r="I92" s="13" t="s">
        <v>1709</v>
      </c>
      <c r="J92" s="13" t="s">
        <v>1710</v>
      </c>
      <c r="K92" s="13" t="s">
        <v>1596</v>
      </c>
      <c r="L92" s="13" t="s">
        <v>1596</v>
      </c>
      <c r="M92" s="13" t="s">
        <v>1596</v>
      </c>
      <c r="N92" s="53" t="s">
        <v>2325</v>
      </c>
      <c r="P92"/>
      <c r="Q92"/>
      <c r="R92"/>
    </row>
    <row r="93" spans="1:18" s="2" customFormat="1" ht="158.4" x14ac:dyDescent="0.3">
      <c r="A93" s="4">
        <v>237</v>
      </c>
      <c r="B93" s="13" t="s">
        <v>71</v>
      </c>
      <c r="C93" s="13" t="s">
        <v>3</v>
      </c>
      <c r="D93" s="13" t="s">
        <v>2160</v>
      </c>
      <c r="E93" s="13" t="s">
        <v>2082</v>
      </c>
      <c r="F93" s="13" t="s">
        <v>90</v>
      </c>
      <c r="G93" s="13" t="s">
        <v>91</v>
      </c>
      <c r="H93" s="13" t="s">
        <v>2083</v>
      </c>
      <c r="I93" s="13" t="s">
        <v>2088</v>
      </c>
      <c r="J93" s="13" t="s">
        <v>2086</v>
      </c>
      <c r="K93" s="13" t="s">
        <v>2085</v>
      </c>
      <c r="L93" s="13" t="s">
        <v>2084</v>
      </c>
      <c r="M93" s="13" t="s">
        <v>2087</v>
      </c>
      <c r="N93" s="53" t="s">
        <v>2325</v>
      </c>
      <c r="P93"/>
      <c r="Q93"/>
      <c r="R93"/>
    </row>
    <row r="94" spans="1:18" s="2" customFormat="1" ht="57.6" x14ac:dyDescent="0.3">
      <c r="A94" s="4">
        <v>238</v>
      </c>
      <c r="B94" s="13" t="s">
        <v>71</v>
      </c>
      <c r="C94" s="13" t="s">
        <v>3</v>
      </c>
      <c r="D94" s="13" t="s">
        <v>1726</v>
      </c>
      <c r="E94" s="13" t="s">
        <v>103</v>
      </c>
      <c r="F94" s="13" t="s">
        <v>251</v>
      </c>
      <c r="G94" s="13" t="s">
        <v>252</v>
      </c>
      <c r="H94" s="13" t="s">
        <v>618</v>
      </c>
      <c r="I94" s="13" t="s">
        <v>1860</v>
      </c>
      <c r="J94" s="13" t="s">
        <v>1861</v>
      </c>
      <c r="K94" s="13" t="s">
        <v>1771</v>
      </c>
      <c r="L94" s="13" t="s">
        <v>2010</v>
      </c>
      <c r="M94" s="13" t="s">
        <v>2009</v>
      </c>
      <c r="N94" s="53" t="s">
        <v>2325</v>
      </c>
      <c r="P94"/>
      <c r="Q94"/>
      <c r="R94"/>
    </row>
    <row r="95" spans="1:18" s="2" customFormat="1" ht="43.2" x14ac:dyDescent="0.3">
      <c r="A95" s="4">
        <v>239</v>
      </c>
      <c r="B95" s="13" t="s">
        <v>71</v>
      </c>
      <c r="C95" s="13" t="s">
        <v>3</v>
      </c>
      <c r="D95" s="13" t="s">
        <v>2679</v>
      </c>
      <c r="E95" s="13" t="s">
        <v>77</v>
      </c>
      <c r="F95" s="13" t="s">
        <v>92</v>
      </c>
      <c r="G95" s="13" t="s">
        <v>93</v>
      </c>
      <c r="H95" s="13" t="s">
        <v>1408</v>
      </c>
      <c r="I95" s="13" t="s">
        <v>1862</v>
      </c>
      <c r="J95" s="13" t="s">
        <v>1864</v>
      </c>
      <c r="K95" s="13" t="s">
        <v>1596</v>
      </c>
      <c r="L95" s="13" t="s">
        <v>1596</v>
      </c>
      <c r="M95" s="13" t="s">
        <v>1596</v>
      </c>
      <c r="N95" s="53" t="s">
        <v>2325</v>
      </c>
      <c r="P95"/>
      <c r="Q95"/>
      <c r="R95"/>
    </row>
    <row r="96" spans="1:18" s="2" customFormat="1" ht="144" x14ac:dyDescent="0.3">
      <c r="A96" s="4">
        <v>700</v>
      </c>
      <c r="B96" s="13" t="s">
        <v>71</v>
      </c>
      <c r="C96" s="13" t="s">
        <v>3</v>
      </c>
      <c r="D96" s="53" t="s">
        <v>2322</v>
      </c>
      <c r="E96" s="13" t="s">
        <v>2269</v>
      </c>
      <c r="F96" s="53" t="s">
        <v>1892</v>
      </c>
      <c r="G96" s="53" t="s">
        <v>1892</v>
      </c>
      <c r="H96" s="13" t="s">
        <v>2057</v>
      </c>
      <c r="I96" s="53" t="s">
        <v>2055</v>
      </c>
      <c r="J96" s="53" t="s">
        <v>2056</v>
      </c>
      <c r="K96" s="13" t="s">
        <v>2369</v>
      </c>
      <c r="L96" s="53" t="s">
        <v>2014</v>
      </c>
      <c r="M96" s="53" t="s">
        <v>2390</v>
      </c>
      <c r="N96" s="53" t="s">
        <v>2325</v>
      </c>
      <c r="P96"/>
      <c r="Q96"/>
      <c r="R96"/>
    </row>
    <row r="97" spans="1:18" s="2" customFormat="1" x14ac:dyDescent="0.3">
      <c r="A97" s="4">
        <v>244</v>
      </c>
      <c r="B97" s="13" t="s">
        <v>71</v>
      </c>
      <c r="C97" s="13" t="s">
        <v>3</v>
      </c>
      <c r="D97" s="13" t="s">
        <v>2682</v>
      </c>
      <c r="E97" s="13" t="s">
        <v>2591</v>
      </c>
      <c r="F97" s="13" t="s">
        <v>10</v>
      </c>
      <c r="G97" s="13" t="s">
        <v>11</v>
      </c>
      <c r="H97" s="13" t="s">
        <v>2344</v>
      </c>
      <c r="I97" s="13" t="s">
        <v>10</v>
      </c>
      <c r="J97" s="13" t="s">
        <v>11</v>
      </c>
      <c r="K97" s="13" t="s">
        <v>1596</v>
      </c>
      <c r="L97" s="13" t="s">
        <v>1596</v>
      </c>
      <c r="M97" s="13" t="s">
        <v>1596</v>
      </c>
      <c r="N97" s="53" t="s">
        <v>2325</v>
      </c>
      <c r="P97"/>
      <c r="Q97"/>
      <c r="R97"/>
    </row>
    <row r="98" spans="1:18" s="2" customFormat="1" ht="158.4" x14ac:dyDescent="0.3">
      <c r="A98" s="4">
        <v>692</v>
      </c>
      <c r="B98" s="13" t="s">
        <v>71</v>
      </c>
      <c r="C98" s="13" t="s">
        <v>3</v>
      </c>
      <c r="D98" s="53" t="s">
        <v>1974</v>
      </c>
      <c r="E98" s="13" t="s">
        <v>2220</v>
      </c>
      <c r="F98" s="53" t="s">
        <v>2224</v>
      </c>
      <c r="G98" s="53" t="s">
        <v>2228</v>
      </c>
      <c r="H98" s="13" t="s">
        <v>1956</v>
      </c>
      <c r="I98" s="53" t="s">
        <v>1965</v>
      </c>
      <c r="J98" s="53" t="s">
        <v>1966</v>
      </c>
      <c r="K98" s="13" t="s">
        <v>2223</v>
      </c>
      <c r="L98" s="53" t="s">
        <v>2226</v>
      </c>
      <c r="M98" s="53" t="s">
        <v>2229</v>
      </c>
      <c r="N98" s="53" t="s">
        <v>2325</v>
      </c>
      <c r="P98"/>
      <c r="Q98"/>
      <c r="R98"/>
    </row>
    <row r="99" spans="1:18" s="2" customFormat="1" ht="43.2" x14ac:dyDescent="0.3">
      <c r="A99" s="4">
        <v>242</v>
      </c>
      <c r="B99" s="13" t="s">
        <v>71</v>
      </c>
      <c r="C99" s="13" t="s">
        <v>3</v>
      </c>
      <c r="D99" s="13" t="s">
        <v>2680</v>
      </c>
      <c r="E99" s="13" t="s">
        <v>2080</v>
      </c>
      <c r="F99" s="13" t="s">
        <v>2326</v>
      </c>
      <c r="G99" s="13" t="s">
        <v>2327</v>
      </c>
      <c r="H99" s="13" t="s">
        <v>2081</v>
      </c>
      <c r="I99" s="13" t="s">
        <v>2328</v>
      </c>
      <c r="J99" s="13" t="s">
        <v>2329</v>
      </c>
      <c r="K99" s="13" t="s">
        <v>1596</v>
      </c>
      <c r="L99" s="13" t="s">
        <v>1596</v>
      </c>
      <c r="M99" s="13" t="s">
        <v>1596</v>
      </c>
      <c r="N99" s="53" t="s">
        <v>2325</v>
      </c>
      <c r="P99"/>
      <c r="Q99"/>
      <c r="R99"/>
    </row>
    <row r="100" spans="1:18" s="2" customFormat="1" ht="86.4" x14ac:dyDescent="0.3">
      <c r="A100" s="4">
        <v>693</v>
      </c>
      <c r="B100" s="13" t="s">
        <v>71</v>
      </c>
      <c r="C100" s="13" t="s">
        <v>3</v>
      </c>
      <c r="D100" s="53" t="s">
        <v>1974</v>
      </c>
      <c r="E100" s="13" t="s">
        <v>2221</v>
      </c>
      <c r="F100" s="53" t="s">
        <v>2217</v>
      </c>
      <c r="G100" s="53" t="s">
        <v>2218</v>
      </c>
      <c r="H100" s="13" t="s">
        <v>1956</v>
      </c>
      <c r="I100" s="53" t="s">
        <v>1965</v>
      </c>
      <c r="J100" s="53" t="s">
        <v>1966</v>
      </c>
      <c r="K100" s="13" t="s">
        <v>2249</v>
      </c>
      <c r="L100" s="53" t="s">
        <v>2227</v>
      </c>
      <c r="M100" s="53" t="s">
        <v>2230</v>
      </c>
      <c r="N100" s="53" t="s">
        <v>2325</v>
      </c>
      <c r="P100"/>
      <c r="Q100"/>
      <c r="R100"/>
    </row>
    <row r="101" spans="1:18" s="2" customFormat="1" ht="129.6" x14ac:dyDescent="0.3">
      <c r="A101" s="4">
        <v>694</v>
      </c>
      <c r="B101" s="13" t="s">
        <v>71</v>
      </c>
      <c r="C101" s="13" t="s">
        <v>3</v>
      </c>
      <c r="D101" s="53" t="s">
        <v>1974</v>
      </c>
      <c r="E101" s="13" t="s">
        <v>2222</v>
      </c>
      <c r="F101" s="53" t="s">
        <v>2225</v>
      </c>
      <c r="G101" s="53" t="s">
        <v>2219</v>
      </c>
      <c r="H101" s="13" t="s">
        <v>1956</v>
      </c>
      <c r="I101" s="53" t="s">
        <v>1965</v>
      </c>
      <c r="J101" s="53" t="s">
        <v>1966</v>
      </c>
      <c r="K101" s="13" t="s">
        <v>2392</v>
      </c>
      <c r="L101" s="53" t="s">
        <v>2393</v>
      </c>
      <c r="M101" s="53" t="s">
        <v>2394</v>
      </c>
      <c r="N101" s="53" t="s">
        <v>2325</v>
      </c>
      <c r="P101"/>
      <c r="Q101"/>
      <c r="R101"/>
    </row>
    <row r="102" spans="1:18" s="2" customFormat="1" ht="28.8" x14ac:dyDescent="0.3">
      <c r="A102" s="4">
        <v>655</v>
      </c>
      <c r="B102" s="13" t="s">
        <v>71</v>
      </c>
      <c r="C102" s="13" t="s">
        <v>3</v>
      </c>
      <c r="D102" s="13" t="s">
        <v>1761</v>
      </c>
      <c r="E102" s="13" t="s">
        <v>1665</v>
      </c>
      <c r="F102" s="13" t="s">
        <v>1670</v>
      </c>
      <c r="G102" s="13" t="s">
        <v>1671</v>
      </c>
      <c r="H102" s="13" t="s">
        <v>1666</v>
      </c>
      <c r="I102" s="13" t="s">
        <v>1668</v>
      </c>
      <c r="J102" s="13" t="s">
        <v>1667</v>
      </c>
      <c r="K102" s="13" t="s">
        <v>1596</v>
      </c>
      <c r="L102" s="13" t="s">
        <v>1596</v>
      </c>
      <c r="M102" s="13" t="s">
        <v>1596</v>
      </c>
      <c r="N102" s="53" t="s">
        <v>2325</v>
      </c>
      <c r="P102"/>
      <c r="Q102"/>
      <c r="R102"/>
    </row>
    <row r="103" spans="1:18" s="2" customFormat="1" ht="86.4" x14ac:dyDescent="0.3">
      <c r="A103" s="4">
        <v>656</v>
      </c>
      <c r="B103" s="13" t="s">
        <v>71</v>
      </c>
      <c r="C103" s="13" t="s">
        <v>3</v>
      </c>
      <c r="D103" s="13" t="s">
        <v>1972</v>
      </c>
      <c r="E103" s="13" t="s">
        <v>1952</v>
      </c>
      <c r="F103" s="13" t="s">
        <v>1679</v>
      </c>
      <c r="G103" s="13" t="s">
        <v>1678</v>
      </c>
      <c r="H103" s="13" t="s">
        <v>1676</v>
      </c>
      <c r="I103" s="13" t="s">
        <v>1680</v>
      </c>
      <c r="J103" s="13" t="s">
        <v>1677</v>
      </c>
      <c r="K103" s="13" t="s">
        <v>1596</v>
      </c>
      <c r="L103" s="13" t="s">
        <v>1596</v>
      </c>
      <c r="M103" s="13" t="s">
        <v>1596</v>
      </c>
      <c r="N103" s="53" t="s">
        <v>2325</v>
      </c>
      <c r="P103"/>
      <c r="Q103"/>
      <c r="R103"/>
    </row>
    <row r="104" spans="1:18" s="2" customFormat="1" x14ac:dyDescent="0.3">
      <c r="A104" s="4">
        <v>245</v>
      </c>
      <c r="B104" s="13" t="s">
        <v>71</v>
      </c>
      <c r="C104" s="13" t="s">
        <v>3</v>
      </c>
      <c r="D104" s="13" t="s">
        <v>1727</v>
      </c>
      <c r="E104" s="13" t="s">
        <v>1645</v>
      </c>
      <c r="F104" s="13" t="s">
        <v>99</v>
      </c>
      <c r="G104" s="13" t="s">
        <v>100</v>
      </c>
      <c r="H104" s="13" t="s">
        <v>1409</v>
      </c>
      <c r="I104" s="13" t="s">
        <v>99</v>
      </c>
      <c r="J104" s="13" t="s">
        <v>100</v>
      </c>
      <c r="K104" s="13" t="s">
        <v>1596</v>
      </c>
      <c r="L104" s="13" t="s">
        <v>1596</v>
      </c>
      <c r="M104" s="13" t="s">
        <v>1596</v>
      </c>
      <c r="N104" s="53" t="s">
        <v>2325</v>
      </c>
      <c r="P104"/>
      <c r="Q104"/>
      <c r="R104"/>
    </row>
    <row r="105" spans="1:18" s="2" customFormat="1" ht="43.2" x14ac:dyDescent="0.3">
      <c r="A105" s="4">
        <v>661</v>
      </c>
      <c r="B105" s="13" t="s">
        <v>71</v>
      </c>
      <c r="C105" s="13" t="s">
        <v>3</v>
      </c>
      <c r="D105" s="13" t="s">
        <v>1765</v>
      </c>
      <c r="E105" s="13" t="s">
        <v>1706</v>
      </c>
      <c r="F105" s="13" t="s">
        <v>1713</v>
      </c>
      <c r="G105" s="13" t="s">
        <v>1711</v>
      </c>
      <c r="H105" s="13" t="s">
        <v>1708</v>
      </c>
      <c r="I105" s="13" t="s">
        <v>1714</v>
      </c>
      <c r="J105" s="13" t="s">
        <v>1715</v>
      </c>
      <c r="K105" s="13" t="s">
        <v>1596</v>
      </c>
      <c r="L105" s="13" t="s">
        <v>1596</v>
      </c>
      <c r="M105" s="13" t="s">
        <v>1596</v>
      </c>
      <c r="N105" s="53" t="s">
        <v>2325</v>
      </c>
      <c r="P105"/>
      <c r="Q105"/>
      <c r="R105"/>
    </row>
    <row r="106" spans="1:18" ht="28.8" x14ac:dyDescent="0.3">
      <c r="A106" s="4">
        <v>670</v>
      </c>
      <c r="B106" s="13" t="s">
        <v>757</v>
      </c>
      <c r="C106" s="13" t="s">
        <v>2</v>
      </c>
      <c r="D106" s="13" t="s">
        <v>1850</v>
      </c>
      <c r="E106" s="13" t="s">
        <v>313</v>
      </c>
      <c r="F106" s="13" t="s">
        <v>313</v>
      </c>
      <c r="G106" s="13" t="s">
        <v>313</v>
      </c>
      <c r="H106" s="13" t="s">
        <v>1840</v>
      </c>
      <c r="I106" s="13" t="s">
        <v>1842</v>
      </c>
      <c r="J106" s="13" t="s">
        <v>1841</v>
      </c>
      <c r="K106" s="13" t="s">
        <v>1596</v>
      </c>
      <c r="L106" s="13" t="s">
        <v>1596</v>
      </c>
      <c r="M106" s="13" t="s">
        <v>1596</v>
      </c>
      <c r="N106" s="53" t="s">
        <v>2325</v>
      </c>
    </row>
    <row r="107" spans="1:18" ht="57.6" x14ac:dyDescent="0.3">
      <c r="A107" s="4">
        <v>314</v>
      </c>
      <c r="B107" s="13" t="s">
        <v>4</v>
      </c>
      <c r="C107" s="13" t="s">
        <v>2</v>
      </c>
      <c r="D107" s="13" t="s">
        <v>1604</v>
      </c>
      <c r="E107" s="13" t="s">
        <v>129</v>
      </c>
      <c r="F107" s="13" t="s">
        <v>299</v>
      </c>
      <c r="G107" s="13" t="s">
        <v>129</v>
      </c>
      <c r="H107" s="13" t="s">
        <v>1532</v>
      </c>
      <c r="I107" s="13" t="s">
        <v>1475</v>
      </c>
      <c r="J107" s="13" t="s">
        <v>1476</v>
      </c>
      <c r="K107" s="13" t="s">
        <v>1596</v>
      </c>
      <c r="L107" s="13" t="s">
        <v>1596</v>
      </c>
      <c r="M107" s="13" t="s">
        <v>1596</v>
      </c>
      <c r="N107" s="53" t="s">
        <v>2325</v>
      </c>
    </row>
    <row r="108" spans="1:18" ht="129.6" x14ac:dyDescent="0.3">
      <c r="A108" s="4">
        <v>315</v>
      </c>
      <c r="B108" s="13" t="s">
        <v>4</v>
      </c>
      <c r="C108" s="13" t="s">
        <v>2</v>
      </c>
      <c r="D108" s="13" t="s">
        <v>1605</v>
      </c>
      <c r="E108" s="13" t="s">
        <v>118</v>
      </c>
      <c r="F108" s="13" t="s">
        <v>119</v>
      </c>
      <c r="G108" s="13" t="s">
        <v>255</v>
      </c>
      <c r="H108" s="13" t="s">
        <v>1533</v>
      </c>
      <c r="I108" s="13" t="s">
        <v>1477</v>
      </c>
      <c r="J108" s="13" t="s">
        <v>1478</v>
      </c>
      <c r="K108" s="13" t="s">
        <v>1596</v>
      </c>
      <c r="L108" s="13" t="s">
        <v>1596</v>
      </c>
      <c r="M108" s="13" t="s">
        <v>1596</v>
      </c>
      <c r="N108" s="53" t="s">
        <v>2325</v>
      </c>
    </row>
    <row r="109" spans="1:18" x14ac:dyDescent="0.3">
      <c r="A109" s="4">
        <v>316</v>
      </c>
      <c r="B109" s="13" t="s">
        <v>4</v>
      </c>
      <c r="C109" s="13" t="s">
        <v>2</v>
      </c>
      <c r="D109" s="13" t="s">
        <v>1606</v>
      </c>
      <c r="E109" s="13" t="s">
        <v>54</v>
      </c>
      <c r="F109" s="13" t="s">
        <v>58</v>
      </c>
      <c r="G109" s="13" t="s">
        <v>260</v>
      </c>
      <c r="H109" s="13" t="s">
        <v>1485</v>
      </c>
      <c r="I109" s="13" t="s">
        <v>1486</v>
      </c>
      <c r="J109" s="13" t="s">
        <v>1487</v>
      </c>
      <c r="K109" s="13" t="s">
        <v>1596</v>
      </c>
      <c r="L109" s="13" t="s">
        <v>1596</v>
      </c>
      <c r="M109" s="13" t="s">
        <v>1596</v>
      </c>
      <c r="N109" s="53" t="s">
        <v>2325</v>
      </c>
    </row>
    <row r="110" spans="1:18" x14ac:dyDescent="0.3">
      <c r="A110" s="4">
        <v>317</v>
      </c>
      <c r="B110" s="13" t="s">
        <v>4</v>
      </c>
      <c r="C110" s="13" t="s">
        <v>2</v>
      </c>
      <c r="D110" s="13" t="s">
        <v>1607</v>
      </c>
      <c r="E110" s="13" t="s">
        <v>55</v>
      </c>
      <c r="F110" s="13" t="s">
        <v>300</v>
      </c>
      <c r="G110" s="13" t="s">
        <v>59</v>
      </c>
      <c r="H110" s="13" t="s">
        <v>1488</v>
      </c>
      <c r="I110" s="13" t="s">
        <v>1490</v>
      </c>
      <c r="J110" s="13" t="s">
        <v>1489</v>
      </c>
      <c r="K110" s="13" t="s">
        <v>1596</v>
      </c>
      <c r="L110" s="13" t="s">
        <v>1596</v>
      </c>
      <c r="M110" s="13" t="s">
        <v>1596</v>
      </c>
      <c r="N110" s="53" t="s">
        <v>2325</v>
      </c>
    </row>
    <row r="111" spans="1:18" ht="86.4" x14ac:dyDescent="0.3">
      <c r="A111" s="4">
        <v>318</v>
      </c>
      <c r="B111" s="13" t="s">
        <v>4</v>
      </c>
      <c r="C111" s="13" t="s">
        <v>2</v>
      </c>
      <c r="D111" s="13" t="s">
        <v>2707</v>
      </c>
      <c r="E111" s="13" t="s">
        <v>127</v>
      </c>
      <c r="F111" s="13" t="s">
        <v>123</v>
      </c>
      <c r="G111" s="13" t="s">
        <v>128</v>
      </c>
      <c r="H111" s="13" t="s">
        <v>1480</v>
      </c>
      <c r="I111" s="13" t="s">
        <v>1479</v>
      </c>
      <c r="J111" s="13" t="s">
        <v>1481</v>
      </c>
      <c r="K111" s="13" t="s">
        <v>1596</v>
      </c>
      <c r="L111" s="13" t="s">
        <v>1596</v>
      </c>
      <c r="M111" s="13" t="s">
        <v>1596</v>
      </c>
      <c r="N111" s="53" t="s">
        <v>2325</v>
      </c>
    </row>
    <row r="112" spans="1:18" ht="115.2" x14ac:dyDescent="0.3">
      <c r="A112" s="4">
        <v>319</v>
      </c>
      <c r="B112" s="13" t="s">
        <v>4</v>
      </c>
      <c r="C112" s="13" t="s">
        <v>2</v>
      </c>
      <c r="D112" s="13" t="s">
        <v>1608</v>
      </c>
      <c r="E112" s="13" t="s">
        <v>257</v>
      </c>
      <c r="F112" s="13" t="s">
        <v>121</v>
      </c>
      <c r="G112" s="13" t="s">
        <v>256</v>
      </c>
      <c r="H112" s="13" t="s">
        <v>1483</v>
      </c>
      <c r="I112" s="13" t="s">
        <v>1482</v>
      </c>
      <c r="J112" s="13" t="s">
        <v>1484</v>
      </c>
      <c r="K112" s="13" t="s">
        <v>1596</v>
      </c>
      <c r="L112" s="13" t="s">
        <v>1596</v>
      </c>
      <c r="M112" s="13" t="s">
        <v>1596</v>
      </c>
      <c r="N112" s="53" t="s">
        <v>2325</v>
      </c>
    </row>
    <row r="113" spans="1:15" ht="28.8" x14ac:dyDescent="0.3">
      <c r="A113" s="32">
        <v>320</v>
      </c>
      <c r="B113" s="35" t="s">
        <v>4</v>
      </c>
      <c r="C113" s="35" t="s">
        <v>2</v>
      </c>
      <c r="D113" s="35" t="s">
        <v>1609</v>
      </c>
      <c r="E113" s="35" t="s">
        <v>258</v>
      </c>
      <c r="F113" s="35" t="s">
        <v>122</v>
      </c>
      <c r="G113" s="35" t="s">
        <v>259</v>
      </c>
      <c r="H113" s="35" t="s">
        <v>1491</v>
      </c>
      <c r="I113" s="35" t="s">
        <v>1492</v>
      </c>
      <c r="J113" s="35" t="s">
        <v>1493</v>
      </c>
      <c r="K113" s="35" t="s">
        <v>1596</v>
      </c>
      <c r="L113" s="35" t="s">
        <v>1596</v>
      </c>
      <c r="M113" s="35" t="s">
        <v>1596</v>
      </c>
      <c r="N113" s="53" t="s">
        <v>2325</v>
      </c>
    </row>
    <row r="114" spans="1:15" s="47" customFormat="1" ht="57.6" x14ac:dyDescent="0.3">
      <c r="A114" s="4">
        <v>321</v>
      </c>
      <c r="B114" s="13" t="s">
        <v>4</v>
      </c>
      <c r="C114" s="13" t="s">
        <v>2</v>
      </c>
      <c r="D114" s="13" t="s">
        <v>1610</v>
      </c>
      <c r="E114" s="13" t="s">
        <v>130</v>
      </c>
      <c r="F114" s="13" t="s">
        <v>124</v>
      </c>
      <c r="G114" s="13" t="s">
        <v>1787</v>
      </c>
      <c r="H114" s="13" t="s">
        <v>1495</v>
      </c>
      <c r="I114" s="13" t="s">
        <v>1494</v>
      </c>
      <c r="J114" s="13" t="s">
        <v>1496</v>
      </c>
      <c r="K114" s="13" t="s">
        <v>1596</v>
      </c>
      <c r="L114" s="13" t="s">
        <v>1596</v>
      </c>
      <c r="M114" s="13" t="s">
        <v>1596</v>
      </c>
      <c r="N114" s="53" t="s">
        <v>2325</v>
      </c>
      <c r="O114" s="2"/>
    </row>
    <row r="115" spans="1:15" s="47" customFormat="1" ht="72" x14ac:dyDescent="0.3">
      <c r="A115" s="32">
        <v>323</v>
      </c>
      <c r="B115" s="35" t="s">
        <v>4</v>
      </c>
      <c r="C115" s="35" t="s">
        <v>2</v>
      </c>
      <c r="D115" s="35" t="s">
        <v>1744</v>
      </c>
      <c r="E115" s="35" t="s">
        <v>4</v>
      </c>
      <c r="F115" s="35" t="s">
        <v>750</v>
      </c>
      <c r="G115" s="35" t="s">
        <v>2268</v>
      </c>
      <c r="H115" s="35" t="s">
        <v>1875</v>
      </c>
      <c r="I115" s="35" t="s">
        <v>1873</v>
      </c>
      <c r="J115" s="35" t="s">
        <v>1874</v>
      </c>
      <c r="K115" s="35" t="s">
        <v>1596</v>
      </c>
      <c r="L115" s="35" t="s">
        <v>1596</v>
      </c>
      <c r="M115" s="35" t="s">
        <v>1596</v>
      </c>
      <c r="N115" s="53" t="s">
        <v>2325</v>
      </c>
      <c r="O115" s="38"/>
    </row>
    <row r="116" spans="1:15" s="47" customFormat="1" ht="43.2" x14ac:dyDescent="0.3">
      <c r="A116" s="32">
        <v>324</v>
      </c>
      <c r="B116" s="35" t="s">
        <v>4</v>
      </c>
      <c r="C116" s="35" t="s">
        <v>2</v>
      </c>
      <c r="D116" s="35" t="s">
        <v>1612</v>
      </c>
      <c r="E116" s="35" t="s">
        <v>126</v>
      </c>
      <c r="F116" s="35" t="s">
        <v>125</v>
      </c>
      <c r="G116" s="35" t="s">
        <v>261</v>
      </c>
      <c r="H116" s="35" t="s">
        <v>1501</v>
      </c>
      <c r="I116" s="35" t="s">
        <v>1500</v>
      </c>
      <c r="J116" s="35" t="s">
        <v>1502</v>
      </c>
      <c r="K116" s="35" t="s">
        <v>1596</v>
      </c>
      <c r="L116" s="35" t="s">
        <v>1596</v>
      </c>
      <c r="M116" s="35" t="s">
        <v>1596</v>
      </c>
      <c r="N116" s="53" t="s">
        <v>2325</v>
      </c>
      <c r="O116" s="38"/>
    </row>
    <row r="117" spans="1:15" s="47" customFormat="1" ht="43.2" x14ac:dyDescent="0.3">
      <c r="A117" s="32">
        <v>326</v>
      </c>
      <c r="B117" s="35" t="s">
        <v>4</v>
      </c>
      <c r="C117" s="35" t="s">
        <v>2</v>
      </c>
      <c r="D117" s="35" t="s">
        <v>1613</v>
      </c>
      <c r="E117" s="35" t="s">
        <v>51</v>
      </c>
      <c r="F117" s="35" t="s">
        <v>51</v>
      </c>
      <c r="G117" s="35" t="s">
        <v>52</v>
      </c>
      <c r="H117" s="35" t="s">
        <v>1473</v>
      </c>
      <c r="I117" s="35" t="s">
        <v>1472</v>
      </c>
      <c r="J117" s="35" t="s">
        <v>1474</v>
      </c>
      <c r="K117" s="35" t="s">
        <v>1596</v>
      </c>
      <c r="L117" s="35" t="s">
        <v>1596</v>
      </c>
      <c r="M117" s="35" t="s">
        <v>1596</v>
      </c>
      <c r="N117" s="53" t="s">
        <v>2325</v>
      </c>
      <c r="O117" s="38"/>
    </row>
    <row r="118" spans="1:15" s="47" customFormat="1" ht="57.6" x14ac:dyDescent="0.3">
      <c r="A118" s="32">
        <v>362</v>
      </c>
      <c r="B118" s="13" t="s">
        <v>4</v>
      </c>
      <c r="C118" s="13" t="s">
        <v>8</v>
      </c>
      <c r="D118" s="13" t="s">
        <v>2710</v>
      </c>
      <c r="E118" s="13" t="s">
        <v>2700</v>
      </c>
      <c r="F118" s="13" t="s">
        <v>17</v>
      </c>
      <c r="G118" s="13" t="s">
        <v>18</v>
      </c>
      <c r="H118" s="13" t="s">
        <v>2701</v>
      </c>
      <c r="I118" s="13" t="s">
        <v>2114</v>
      </c>
      <c r="J118" s="13" t="s">
        <v>2115</v>
      </c>
      <c r="K118" s="13" t="s">
        <v>2629</v>
      </c>
      <c r="L118" s="13" t="s">
        <v>2628</v>
      </c>
      <c r="M118" s="13" t="s">
        <v>2630</v>
      </c>
      <c r="N118" s="53" t="s">
        <v>2325</v>
      </c>
      <c r="O118" s="38"/>
    </row>
    <row r="119" spans="1:15" s="47" customFormat="1" ht="43.2" x14ac:dyDescent="0.3">
      <c r="A119" s="32">
        <v>368</v>
      </c>
      <c r="B119" s="13" t="s">
        <v>4</v>
      </c>
      <c r="C119" s="13" t="s">
        <v>8</v>
      </c>
      <c r="D119" s="13" t="s">
        <v>2711</v>
      </c>
      <c r="E119" s="13" t="s">
        <v>2439</v>
      </c>
      <c r="F119" s="13" t="s">
        <v>12</v>
      </c>
      <c r="G119" s="13" t="s">
        <v>13</v>
      </c>
      <c r="H119" s="13" t="s">
        <v>2270</v>
      </c>
      <c r="I119" s="13" t="s">
        <v>2271</v>
      </c>
      <c r="J119" s="13" t="s">
        <v>2273</v>
      </c>
      <c r="K119" s="13" t="s">
        <v>2372</v>
      </c>
      <c r="L119" s="13" t="s">
        <v>2272</v>
      </c>
      <c r="M119" s="13" t="s">
        <v>2373</v>
      </c>
      <c r="N119" s="53" t="s">
        <v>2324</v>
      </c>
      <c r="O119" s="38"/>
    </row>
    <row r="120" spans="1:15" s="47" customFormat="1" ht="86.4" x14ac:dyDescent="0.3">
      <c r="A120" s="32">
        <v>366</v>
      </c>
      <c r="B120" s="13" t="s">
        <v>4</v>
      </c>
      <c r="C120" s="13" t="s">
        <v>8</v>
      </c>
      <c r="D120" s="13" t="s">
        <v>1780</v>
      </c>
      <c r="E120" s="13" t="s">
        <v>1779</v>
      </c>
      <c r="F120" s="13" t="s">
        <v>131</v>
      </c>
      <c r="G120" s="13" t="s">
        <v>1776</v>
      </c>
      <c r="H120" s="13" t="s">
        <v>1512</v>
      </c>
      <c r="I120" s="13" t="s">
        <v>1511</v>
      </c>
      <c r="J120" s="13" t="s">
        <v>1513</v>
      </c>
      <c r="K120" s="13" t="s">
        <v>1596</v>
      </c>
      <c r="L120" s="13" t="s">
        <v>1596</v>
      </c>
      <c r="M120" s="13" t="s">
        <v>1596</v>
      </c>
      <c r="N120" s="53" t="s">
        <v>2325</v>
      </c>
      <c r="O120" s="38"/>
    </row>
    <row r="121" spans="1:15" s="47" customFormat="1" x14ac:dyDescent="0.3">
      <c r="A121" s="32">
        <v>330</v>
      </c>
      <c r="B121" s="13" t="s">
        <v>4</v>
      </c>
      <c r="C121" s="13" t="s">
        <v>3</v>
      </c>
      <c r="D121" s="13" t="s">
        <v>1934</v>
      </c>
      <c r="E121" s="13" t="s">
        <v>1912</v>
      </c>
      <c r="F121" s="13" t="s">
        <v>19</v>
      </c>
      <c r="G121" s="13" t="s">
        <v>20</v>
      </c>
      <c r="H121" s="13" t="s">
        <v>652</v>
      </c>
      <c r="I121" s="13" t="s">
        <v>1505</v>
      </c>
      <c r="J121" s="13" t="s">
        <v>1506</v>
      </c>
      <c r="K121" s="13" t="s">
        <v>1596</v>
      </c>
      <c r="L121" s="13" t="s">
        <v>1596</v>
      </c>
      <c r="M121" s="13" t="s">
        <v>1596</v>
      </c>
      <c r="N121" s="53" t="s">
        <v>2325</v>
      </c>
      <c r="O121" s="38"/>
    </row>
    <row r="122" spans="1:15" s="47" customFormat="1" x14ac:dyDescent="0.3">
      <c r="A122" s="32">
        <v>329</v>
      </c>
      <c r="B122" s="13" t="s">
        <v>4</v>
      </c>
      <c r="C122" s="13" t="s">
        <v>3</v>
      </c>
      <c r="D122" s="13" t="s">
        <v>2708</v>
      </c>
      <c r="E122" s="13" t="s">
        <v>2703</v>
      </c>
      <c r="F122" s="13" t="s">
        <v>17</v>
      </c>
      <c r="G122" s="13" t="s">
        <v>18</v>
      </c>
      <c r="H122" s="13" t="s">
        <v>2702</v>
      </c>
      <c r="I122" s="13" t="s">
        <v>1504</v>
      </c>
      <c r="J122" s="13" t="s">
        <v>1503</v>
      </c>
      <c r="K122" s="13" t="s">
        <v>1596</v>
      </c>
      <c r="L122" s="13" t="s">
        <v>1596</v>
      </c>
      <c r="M122" s="13" t="s">
        <v>1596</v>
      </c>
      <c r="N122" s="53" t="s">
        <v>2325</v>
      </c>
      <c r="O122" s="38"/>
    </row>
    <row r="123" spans="1:15" s="47" customFormat="1" ht="43.2" x14ac:dyDescent="0.3">
      <c r="A123" s="32">
        <v>677</v>
      </c>
      <c r="B123" s="13" t="s">
        <v>4</v>
      </c>
      <c r="C123" s="13" t="s">
        <v>3</v>
      </c>
      <c r="D123" s="13" t="s">
        <v>1945</v>
      </c>
      <c r="E123" s="13" t="s">
        <v>1915</v>
      </c>
      <c r="F123" s="13" t="s">
        <v>1920</v>
      </c>
      <c r="G123" s="13" t="s">
        <v>1925</v>
      </c>
      <c r="H123" s="13" t="s">
        <v>1918</v>
      </c>
      <c r="I123" s="13" t="s">
        <v>1921</v>
      </c>
      <c r="J123" s="13" t="s">
        <v>1927</v>
      </c>
      <c r="K123" s="13" t="s">
        <v>2264</v>
      </c>
      <c r="L123" s="13" t="s">
        <v>2012</v>
      </c>
      <c r="M123" s="13" t="s">
        <v>2259</v>
      </c>
      <c r="N123" s="53" t="s">
        <v>2325</v>
      </c>
      <c r="O123" s="38"/>
    </row>
    <row r="124" spans="1:15" s="47" customFormat="1" ht="43.2" x14ac:dyDescent="0.3">
      <c r="A124" s="32">
        <v>678</v>
      </c>
      <c r="B124" s="13" t="s">
        <v>4</v>
      </c>
      <c r="C124" s="13" t="s">
        <v>3</v>
      </c>
      <c r="D124" s="13" t="s">
        <v>1946</v>
      </c>
      <c r="E124" s="13" t="s">
        <v>1917</v>
      </c>
      <c r="F124" s="13" t="s">
        <v>1929</v>
      </c>
      <c r="G124" s="13" t="s">
        <v>1926</v>
      </c>
      <c r="H124" s="13" t="s">
        <v>1919</v>
      </c>
      <c r="I124" s="13" t="s">
        <v>1922</v>
      </c>
      <c r="J124" s="13" t="s">
        <v>1928</v>
      </c>
      <c r="K124" s="13" t="s">
        <v>2264</v>
      </c>
      <c r="L124" s="13" t="s">
        <v>2012</v>
      </c>
      <c r="M124" s="13" t="s">
        <v>2259</v>
      </c>
      <c r="N124" s="53" t="s">
        <v>2325</v>
      </c>
      <c r="O124" s="38"/>
    </row>
    <row r="125" spans="1:15" s="47" customFormat="1" x14ac:dyDescent="0.3">
      <c r="A125" s="32">
        <v>331</v>
      </c>
      <c r="B125" s="13" t="s">
        <v>4</v>
      </c>
      <c r="C125" s="13" t="s">
        <v>3</v>
      </c>
      <c r="D125" s="13" t="s">
        <v>1935</v>
      </c>
      <c r="E125" s="13" t="s">
        <v>1913</v>
      </c>
      <c r="F125" s="13" t="s">
        <v>22</v>
      </c>
      <c r="G125" s="13" t="s">
        <v>21</v>
      </c>
      <c r="H125" s="13" t="s">
        <v>653</v>
      </c>
      <c r="I125" s="13" t="s">
        <v>1508</v>
      </c>
      <c r="J125" s="13" t="s">
        <v>1507</v>
      </c>
      <c r="K125" s="13" t="s">
        <v>1596</v>
      </c>
      <c r="L125" s="13" t="s">
        <v>1596</v>
      </c>
      <c r="M125" s="13" t="s">
        <v>1596</v>
      </c>
      <c r="N125" s="53" t="s">
        <v>2325</v>
      </c>
      <c r="O125" s="38"/>
    </row>
    <row r="126" spans="1:15" s="47" customFormat="1" ht="28.8" x14ac:dyDescent="0.3">
      <c r="A126" s="32">
        <v>332</v>
      </c>
      <c r="B126" s="13" t="s">
        <v>4</v>
      </c>
      <c r="C126" s="13" t="s">
        <v>3</v>
      </c>
      <c r="D126" s="13" t="s">
        <v>2698</v>
      </c>
      <c r="E126" s="13" t="s">
        <v>14</v>
      </c>
      <c r="F126" s="13" t="s">
        <v>23</v>
      </c>
      <c r="G126" s="13" t="s">
        <v>24</v>
      </c>
      <c r="H126" s="13" t="s">
        <v>2111</v>
      </c>
      <c r="I126" s="13" t="s">
        <v>2112</v>
      </c>
      <c r="J126" s="13" t="s">
        <v>2113</v>
      </c>
      <c r="K126" s="13" t="s">
        <v>1517</v>
      </c>
      <c r="L126" s="13" t="s">
        <v>1517</v>
      </c>
      <c r="M126" s="13" t="s">
        <v>2011</v>
      </c>
      <c r="N126" s="53" t="s">
        <v>2325</v>
      </c>
      <c r="O126" s="38"/>
    </row>
    <row r="127" spans="1:15" s="47" customFormat="1" ht="28.8" x14ac:dyDescent="0.3">
      <c r="A127" s="32">
        <v>334</v>
      </c>
      <c r="B127" s="35" t="s">
        <v>4</v>
      </c>
      <c r="C127" s="35" t="s">
        <v>3</v>
      </c>
      <c r="D127" s="35" t="s">
        <v>1614</v>
      </c>
      <c r="E127" s="35" t="s">
        <v>105</v>
      </c>
      <c r="F127" s="35" t="s">
        <v>106</v>
      </c>
      <c r="G127" s="35" t="s">
        <v>262</v>
      </c>
      <c r="H127" s="35" t="s">
        <v>1793</v>
      </c>
      <c r="I127" s="35" t="s">
        <v>1794</v>
      </c>
      <c r="J127" s="35" t="s">
        <v>1510</v>
      </c>
      <c r="K127" s="35" t="s">
        <v>1517</v>
      </c>
      <c r="L127" s="35" t="s">
        <v>1517</v>
      </c>
      <c r="M127" s="35" t="s">
        <v>2011</v>
      </c>
      <c r="N127" s="54" t="s">
        <v>2325</v>
      </c>
      <c r="O127" s="38"/>
    </row>
    <row r="128" spans="1:15" s="47" customFormat="1" x14ac:dyDescent="0.3">
      <c r="A128" s="32">
        <v>335</v>
      </c>
      <c r="B128" s="35" t="s">
        <v>4</v>
      </c>
      <c r="C128" s="35" t="s">
        <v>3</v>
      </c>
      <c r="D128" s="35" t="s">
        <v>2709</v>
      </c>
      <c r="E128" s="35" t="s">
        <v>15</v>
      </c>
      <c r="F128" s="35" t="s">
        <v>12</v>
      </c>
      <c r="G128" s="35" t="s">
        <v>13</v>
      </c>
      <c r="H128" s="35" t="s">
        <v>2254</v>
      </c>
      <c r="I128" s="35" t="s">
        <v>2255</v>
      </c>
      <c r="J128" s="35" t="s">
        <v>2256</v>
      </c>
      <c r="K128" s="35" t="s">
        <v>1596</v>
      </c>
      <c r="L128" s="35" t="s">
        <v>1596</v>
      </c>
      <c r="M128" s="35" t="s">
        <v>1596</v>
      </c>
      <c r="N128" s="54" t="s">
        <v>2325</v>
      </c>
      <c r="O128" s="38"/>
    </row>
    <row r="129" spans="1:15" s="47" customFormat="1" ht="28.8" x14ac:dyDescent="0.3">
      <c r="A129" s="32">
        <v>333</v>
      </c>
      <c r="B129" s="13" t="s">
        <v>4</v>
      </c>
      <c r="C129" s="13" t="s">
        <v>3</v>
      </c>
      <c r="D129" s="13" t="s">
        <v>2699</v>
      </c>
      <c r="E129" s="13" t="s">
        <v>16</v>
      </c>
      <c r="F129" s="13" t="s">
        <v>1400</v>
      </c>
      <c r="G129" s="13" t="s">
        <v>263</v>
      </c>
      <c r="H129" s="13" t="s">
        <v>1534</v>
      </c>
      <c r="I129" s="13" t="s">
        <v>1084</v>
      </c>
      <c r="J129" s="13" t="s">
        <v>1509</v>
      </c>
      <c r="K129" s="13" t="s">
        <v>1596</v>
      </c>
      <c r="L129" s="13" t="s">
        <v>1596</v>
      </c>
      <c r="M129" s="13" t="s">
        <v>1596</v>
      </c>
      <c r="N129" s="53" t="s">
        <v>2325</v>
      </c>
      <c r="O129" s="38"/>
    </row>
    <row r="130" spans="1:15" s="47" customFormat="1" ht="28.8" x14ac:dyDescent="0.3">
      <c r="A130" s="32">
        <v>336</v>
      </c>
      <c r="B130" s="13" t="s">
        <v>4</v>
      </c>
      <c r="C130" s="13" t="s">
        <v>3</v>
      </c>
      <c r="D130" s="13" t="s">
        <v>1615</v>
      </c>
      <c r="E130" s="13" t="s">
        <v>1535</v>
      </c>
      <c r="F130" s="13" t="s">
        <v>264</v>
      </c>
      <c r="G130" s="13" t="s">
        <v>265</v>
      </c>
      <c r="H130" s="13" t="s">
        <v>1795</v>
      </c>
      <c r="I130" s="13" t="s">
        <v>1797</v>
      </c>
      <c r="J130" s="13" t="s">
        <v>1796</v>
      </c>
      <c r="K130" s="13" t="s">
        <v>1596</v>
      </c>
      <c r="L130" s="13" t="s">
        <v>1596</v>
      </c>
      <c r="M130" s="13" t="s">
        <v>1596</v>
      </c>
      <c r="N130" s="53" t="s">
        <v>2325</v>
      </c>
      <c r="O130" s="38"/>
    </row>
    <row r="131" spans="1:15" s="47" customFormat="1" ht="86.4" x14ac:dyDescent="0.3">
      <c r="A131" s="4">
        <v>338</v>
      </c>
      <c r="B131" s="13" t="s">
        <v>4</v>
      </c>
      <c r="C131" s="13" t="s">
        <v>3</v>
      </c>
      <c r="D131" s="13" t="s">
        <v>2657</v>
      </c>
      <c r="E131" s="13" t="s">
        <v>2656</v>
      </c>
      <c r="F131" s="13" t="s">
        <v>122</v>
      </c>
      <c r="G131" s="13" t="s">
        <v>259</v>
      </c>
      <c r="H131" s="13" t="s">
        <v>1512</v>
      </c>
      <c r="I131" s="13" t="s">
        <v>1511</v>
      </c>
      <c r="J131" s="13" t="s">
        <v>1513</v>
      </c>
      <c r="K131" s="13" t="s">
        <v>1596</v>
      </c>
      <c r="L131" s="13" t="s">
        <v>1596</v>
      </c>
      <c r="M131" s="13" t="s">
        <v>1596</v>
      </c>
      <c r="N131" s="53" t="s">
        <v>2325</v>
      </c>
      <c r="O131" s="38"/>
    </row>
    <row r="132" spans="1:15" s="47" customFormat="1" ht="86.4" x14ac:dyDescent="0.3">
      <c r="A132" s="4">
        <v>344</v>
      </c>
      <c r="B132" s="13" t="s">
        <v>4</v>
      </c>
      <c r="C132" s="13" t="s">
        <v>3</v>
      </c>
      <c r="D132" s="13" t="s">
        <v>1974</v>
      </c>
      <c r="E132" s="13" t="s">
        <v>240</v>
      </c>
      <c r="F132" s="13" t="s">
        <v>50</v>
      </c>
      <c r="G132" s="13" t="s">
        <v>241</v>
      </c>
      <c r="H132" s="13" t="s">
        <v>1956</v>
      </c>
      <c r="I132" s="13" t="s">
        <v>1965</v>
      </c>
      <c r="J132" s="13" t="s">
        <v>1966</v>
      </c>
      <c r="K132" s="13" t="s">
        <v>1985</v>
      </c>
      <c r="L132" s="13" t="s">
        <v>2257</v>
      </c>
      <c r="M132" s="13" t="s">
        <v>2258</v>
      </c>
      <c r="N132" s="53" t="s">
        <v>2325</v>
      </c>
      <c r="O132" s="38"/>
    </row>
    <row r="133" spans="1:15" s="47" customFormat="1" x14ac:dyDescent="0.3">
      <c r="A133" s="4">
        <v>339</v>
      </c>
      <c r="B133" s="13" t="s">
        <v>4</v>
      </c>
      <c r="C133" s="13" t="s">
        <v>3</v>
      </c>
      <c r="D133" s="13" t="s">
        <v>1745</v>
      </c>
      <c r="E133" s="13" t="s">
        <v>1537</v>
      </c>
      <c r="F133" s="13" t="s">
        <v>1542</v>
      </c>
      <c r="G133" s="13" t="s">
        <v>1545</v>
      </c>
      <c r="H133" s="13" t="s">
        <v>1539</v>
      </c>
      <c r="I133" s="13" t="s">
        <v>1541</v>
      </c>
      <c r="J133" s="13" t="s">
        <v>1547</v>
      </c>
      <c r="K133" s="13" t="s">
        <v>1596</v>
      </c>
      <c r="L133" s="13" t="s">
        <v>1596</v>
      </c>
      <c r="M133" s="13" t="s">
        <v>1596</v>
      </c>
      <c r="N133" s="53" t="s">
        <v>2325</v>
      </c>
      <c r="O133" s="38"/>
    </row>
    <row r="134" spans="1:15" s="47" customFormat="1" x14ac:dyDescent="0.3">
      <c r="A134" s="32">
        <v>644</v>
      </c>
      <c r="B134" s="13" t="s">
        <v>4</v>
      </c>
      <c r="C134" s="13" t="s">
        <v>3</v>
      </c>
      <c r="D134" s="13" t="s">
        <v>1758</v>
      </c>
      <c r="E134" s="13" t="s">
        <v>1538</v>
      </c>
      <c r="F134" s="13" t="s">
        <v>1543</v>
      </c>
      <c r="G134" s="13" t="s">
        <v>1546</v>
      </c>
      <c r="H134" s="13" t="s">
        <v>1540</v>
      </c>
      <c r="I134" s="13" t="s">
        <v>1544</v>
      </c>
      <c r="J134" s="13" t="s">
        <v>1548</v>
      </c>
      <c r="K134" s="13" t="s">
        <v>1596</v>
      </c>
      <c r="L134" s="13" t="s">
        <v>1596</v>
      </c>
      <c r="M134" s="13" t="s">
        <v>1596</v>
      </c>
      <c r="N134" s="53" t="s">
        <v>2325</v>
      </c>
      <c r="O134" s="38"/>
    </row>
    <row r="135" spans="1:15" s="47" customFormat="1" ht="43.2" x14ac:dyDescent="0.3">
      <c r="A135" s="4">
        <v>345</v>
      </c>
      <c r="B135" s="13" t="s">
        <v>4</v>
      </c>
      <c r="C135" s="13" t="s">
        <v>3</v>
      </c>
      <c r="D135" s="13" t="s">
        <v>1936</v>
      </c>
      <c r="E135" s="13" t="s">
        <v>1914</v>
      </c>
      <c r="F135" s="13" t="s">
        <v>28</v>
      </c>
      <c r="G135" s="13" t="s">
        <v>27</v>
      </c>
      <c r="H135" s="13" t="s">
        <v>1932</v>
      </c>
      <c r="I135" s="13" t="s">
        <v>1930</v>
      </c>
      <c r="J135" s="13" t="s">
        <v>1923</v>
      </c>
      <c r="K135" s="13" t="s">
        <v>2264</v>
      </c>
      <c r="L135" s="13" t="s">
        <v>2012</v>
      </c>
      <c r="M135" s="13" t="s">
        <v>2259</v>
      </c>
      <c r="N135" s="53" t="s">
        <v>2325</v>
      </c>
      <c r="O135" s="38"/>
    </row>
    <row r="136" spans="1:15" s="47" customFormat="1" ht="43.2" x14ac:dyDescent="0.3">
      <c r="A136" s="32">
        <v>346</v>
      </c>
      <c r="B136" s="13" t="s">
        <v>4</v>
      </c>
      <c r="C136" s="13" t="s">
        <v>3</v>
      </c>
      <c r="D136" s="13" t="s">
        <v>1937</v>
      </c>
      <c r="E136" s="13" t="s">
        <v>1916</v>
      </c>
      <c r="F136" s="13" t="s">
        <v>29</v>
      </c>
      <c r="G136" s="13" t="s">
        <v>266</v>
      </c>
      <c r="H136" s="13" t="s">
        <v>1933</v>
      </c>
      <c r="I136" s="13" t="s">
        <v>1931</v>
      </c>
      <c r="J136" s="13" t="s">
        <v>1924</v>
      </c>
      <c r="K136" s="13" t="s">
        <v>2264</v>
      </c>
      <c r="L136" s="13" t="s">
        <v>2012</v>
      </c>
      <c r="M136" s="13" t="s">
        <v>2259</v>
      </c>
      <c r="N136" s="53" t="s">
        <v>2325</v>
      </c>
      <c r="O136" s="38"/>
    </row>
    <row r="137" spans="1:15" s="47" customFormat="1" ht="57.6" x14ac:dyDescent="0.3">
      <c r="A137" s="32">
        <v>349</v>
      </c>
      <c r="B137" s="35" t="s">
        <v>4</v>
      </c>
      <c r="C137" s="35" t="s">
        <v>3</v>
      </c>
      <c r="D137" s="35" t="s">
        <v>1974</v>
      </c>
      <c r="E137" s="35" t="s">
        <v>104</v>
      </c>
      <c r="F137" s="35" t="s">
        <v>2274</v>
      </c>
      <c r="G137" s="35" t="s">
        <v>2275</v>
      </c>
      <c r="H137" s="35" t="s">
        <v>2276</v>
      </c>
      <c r="I137" s="35" t="s">
        <v>2277</v>
      </c>
      <c r="J137" s="35" t="s">
        <v>2278</v>
      </c>
      <c r="K137" s="35" t="s">
        <v>2284</v>
      </c>
      <c r="L137" s="35" t="s">
        <v>2283</v>
      </c>
      <c r="M137" s="35" t="s">
        <v>2282</v>
      </c>
      <c r="N137" s="54" t="s">
        <v>2324</v>
      </c>
      <c r="O137" s="38"/>
    </row>
    <row r="138" spans="1:15" s="47" customFormat="1" ht="28.8" x14ac:dyDescent="0.3">
      <c r="A138" s="32">
        <v>352</v>
      </c>
      <c r="B138" s="35" t="s">
        <v>110</v>
      </c>
      <c r="C138" s="35" t="s">
        <v>3</v>
      </c>
      <c r="D138" s="35" t="s">
        <v>1747</v>
      </c>
      <c r="E138" s="35" t="s">
        <v>65</v>
      </c>
      <c r="F138" s="35" t="s">
        <v>67</v>
      </c>
      <c r="G138" s="35" t="s">
        <v>69</v>
      </c>
      <c r="H138" s="35" t="s">
        <v>1995</v>
      </c>
      <c r="I138" s="35" t="s">
        <v>1997</v>
      </c>
      <c r="J138" s="35" t="s">
        <v>1999</v>
      </c>
      <c r="K138" s="35" t="s">
        <v>1596</v>
      </c>
      <c r="L138" s="35" t="s">
        <v>1596</v>
      </c>
      <c r="M138" s="35" t="s">
        <v>1596</v>
      </c>
      <c r="N138" s="54" t="s">
        <v>2325</v>
      </c>
      <c r="O138" s="38"/>
    </row>
    <row r="139" spans="1:15" s="47" customFormat="1" ht="28.8" x14ac:dyDescent="0.3">
      <c r="A139" s="32">
        <v>355</v>
      </c>
      <c r="B139" s="35" t="s">
        <v>110</v>
      </c>
      <c r="C139" s="35" t="s">
        <v>3</v>
      </c>
      <c r="D139" s="35" t="s">
        <v>1748</v>
      </c>
      <c r="E139" s="35" t="s">
        <v>64</v>
      </c>
      <c r="F139" s="35" t="s">
        <v>66</v>
      </c>
      <c r="G139" s="35" t="s">
        <v>68</v>
      </c>
      <c r="H139" s="35" t="s">
        <v>1996</v>
      </c>
      <c r="I139" s="35" t="s">
        <v>1998</v>
      </c>
      <c r="J139" s="35" t="s">
        <v>2000</v>
      </c>
      <c r="K139" s="35" t="s">
        <v>1596</v>
      </c>
      <c r="L139" s="35" t="s">
        <v>1596</v>
      </c>
      <c r="M139" s="35" t="s">
        <v>1596</v>
      </c>
      <c r="N139" s="54" t="s">
        <v>2325</v>
      </c>
      <c r="O139" s="38"/>
    </row>
    <row r="140" spans="1:15" s="47" customFormat="1" x14ac:dyDescent="0.3">
      <c r="A140" s="52"/>
      <c r="B140" s="52"/>
      <c r="C140" s="52"/>
      <c r="D140" s="52"/>
      <c r="E140" s="52"/>
      <c r="F140" s="52"/>
      <c r="G140" s="52"/>
      <c r="H140" s="52"/>
      <c r="I140" s="52"/>
      <c r="J140" s="52"/>
      <c r="K140" s="52"/>
      <c r="L140" s="52"/>
      <c r="M140" s="52"/>
      <c r="N140" s="52"/>
    </row>
    <row r="141" spans="1:15" s="47" customFormat="1" x14ac:dyDescent="0.3">
      <c r="A141" s="52"/>
      <c r="B141" s="52"/>
      <c r="C141" s="52"/>
      <c r="D141" s="52"/>
      <c r="E141" s="52"/>
      <c r="F141" s="52"/>
      <c r="G141" s="52"/>
      <c r="H141" s="52"/>
      <c r="I141" s="52"/>
      <c r="J141" s="52"/>
      <c r="K141" s="52"/>
      <c r="L141" s="52"/>
      <c r="M141" s="52"/>
      <c r="N141" s="52"/>
    </row>
    <row r="142" spans="1:15" s="47" customFormat="1" x14ac:dyDescent="0.3">
      <c r="A142" s="52"/>
      <c r="B142" s="52"/>
      <c r="C142" s="52"/>
      <c r="D142" s="52"/>
      <c r="E142" s="52"/>
      <c r="F142" s="52"/>
      <c r="G142" s="52"/>
      <c r="H142" s="52"/>
      <c r="I142" s="52"/>
      <c r="J142" s="52"/>
      <c r="K142" s="52"/>
      <c r="L142" s="52"/>
      <c r="M142" s="52"/>
      <c r="N142" s="52"/>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8" s="47" customFormat="1" x14ac:dyDescent="0.3">
      <c r="A433" s="52"/>
      <c r="B433" s="52"/>
      <c r="C433" s="52"/>
      <c r="D433" s="52"/>
      <c r="E433" s="52"/>
      <c r="F433" s="52"/>
      <c r="G433" s="52"/>
      <c r="H433" s="52"/>
      <c r="I433" s="52"/>
      <c r="J433" s="52"/>
      <c r="K433" s="52"/>
      <c r="L433" s="52"/>
      <c r="M433" s="52"/>
      <c r="N433" s="52"/>
    </row>
    <row r="434" spans="1:18" s="47" customFormat="1" x14ac:dyDescent="0.3">
      <c r="A434" s="52"/>
      <c r="B434" s="52"/>
      <c r="C434" s="52"/>
      <c r="D434" s="52"/>
      <c r="E434" s="52"/>
      <c r="F434" s="52"/>
      <c r="G434" s="52"/>
      <c r="H434" s="52"/>
      <c r="I434" s="52"/>
      <c r="J434" s="52"/>
      <c r="K434" s="52"/>
      <c r="L434" s="52"/>
      <c r="M434" s="52"/>
      <c r="N434" s="52"/>
    </row>
    <row r="435" spans="1:18" s="47" customFormat="1" x14ac:dyDescent="0.3">
      <c r="A435" s="52"/>
      <c r="B435" s="52"/>
      <c r="C435" s="52"/>
      <c r="D435" s="52"/>
      <c r="E435" s="52"/>
      <c r="F435" s="52"/>
      <c r="G435" s="52"/>
      <c r="H435" s="52"/>
      <c r="I435" s="52"/>
      <c r="J435" s="52"/>
      <c r="K435" s="52"/>
      <c r="L435" s="52"/>
      <c r="M435" s="52"/>
      <c r="N435" s="52"/>
    </row>
    <row r="436" spans="1:18" s="47" customFormat="1" x14ac:dyDescent="0.3">
      <c r="A436" s="52"/>
      <c r="B436" s="52"/>
      <c r="C436" s="52"/>
      <c r="D436" s="52"/>
      <c r="E436" s="52"/>
      <c r="F436" s="52"/>
      <c r="G436" s="52"/>
      <c r="H436" s="52"/>
      <c r="I436" s="52"/>
      <c r="J436" s="52"/>
      <c r="K436" s="52"/>
      <c r="L436" s="52"/>
      <c r="M436" s="52"/>
      <c r="N436" s="52"/>
    </row>
    <row r="437" spans="1:18" s="47" customFormat="1" x14ac:dyDescent="0.3">
      <c r="A437" s="52"/>
      <c r="B437" s="52"/>
      <c r="C437" s="52"/>
      <c r="D437" s="52"/>
      <c r="E437" s="52"/>
      <c r="F437" s="52"/>
      <c r="G437" s="52"/>
      <c r="H437" s="52"/>
      <c r="I437" s="52"/>
      <c r="J437" s="52"/>
      <c r="K437" s="52"/>
      <c r="L437" s="52"/>
      <c r="M437" s="52"/>
      <c r="N437" s="52"/>
    </row>
    <row r="438" spans="1:18" s="47" customFormat="1" x14ac:dyDescent="0.3">
      <c r="A438" s="52"/>
      <c r="B438" s="52"/>
      <c r="C438" s="52"/>
      <c r="D438" s="52"/>
      <c r="E438" s="52"/>
      <c r="F438" s="52"/>
      <c r="G438" s="52"/>
      <c r="H438" s="52"/>
      <c r="I438" s="52"/>
      <c r="J438" s="52"/>
      <c r="K438" s="52"/>
      <c r="L438" s="52"/>
      <c r="M438" s="52"/>
      <c r="N438" s="52"/>
    </row>
    <row r="439" spans="1:18" s="47" customFormat="1" x14ac:dyDescent="0.3">
      <c r="A439" s="52"/>
      <c r="B439" s="52"/>
      <c r="C439" s="52"/>
      <c r="D439" s="52"/>
      <c r="E439" s="52"/>
      <c r="F439" s="52"/>
      <c r="G439" s="52"/>
      <c r="H439" s="52"/>
      <c r="I439" s="52"/>
      <c r="J439" s="52"/>
      <c r="K439" s="52"/>
      <c r="L439" s="52"/>
      <c r="M439" s="52"/>
      <c r="N439" s="52"/>
    </row>
    <row r="440" spans="1:18" s="47" customFormat="1" x14ac:dyDescent="0.3">
      <c r="A440" s="52"/>
      <c r="B440" s="52"/>
      <c r="C440" s="52"/>
      <c r="D440" s="52"/>
      <c r="E440" s="52"/>
      <c r="F440" s="52"/>
      <c r="G440" s="52"/>
      <c r="H440" s="52"/>
      <c r="I440" s="52"/>
      <c r="J440" s="52"/>
      <c r="K440" s="52"/>
      <c r="L440" s="52"/>
      <c r="M440" s="52"/>
      <c r="N440" s="52"/>
    </row>
    <row r="441" spans="1:18" s="47" customFormat="1" x14ac:dyDescent="0.3">
      <c r="A441" s="52"/>
      <c r="B441" s="52"/>
      <c r="C441" s="52"/>
      <c r="D441" s="52"/>
      <c r="E441" s="52"/>
      <c r="F441" s="52"/>
      <c r="G441" s="52"/>
      <c r="H441" s="52"/>
      <c r="I441" s="52"/>
      <c r="J441" s="52"/>
      <c r="K441" s="52"/>
      <c r="L441" s="52"/>
      <c r="M441" s="52"/>
      <c r="N441" s="52"/>
    </row>
    <row r="442" spans="1:18" s="47" customFormat="1" x14ac:dyDescent="0.3">
      <c r="A442" s="52"/>
      <c r="B442" s="52"/>
      <c r="C442" s="52"/>
      <c r="D442" s="52"/>
      <c r="E442" s="52"/>
      <c r="F442" s="52"/>
      <c r="G442" s="52"/>
      <c r="H442" s="52"/>
      <c r="I442" s="52"/>
      <c r="J442" s="52"/>
      <c r="K442" s="52"/>
      <c r="L442" s="52"/>
      <c r="M442" s="52"/>
      <c r="N442" s="52"/>
    </row>
    <row r="443" spans="1:18" s="47" customFormat="1" x14ac:dyDescent="0.3">
      <c r="A443" s="52"/>
      <c r="B443" s="52"/>
      <c r="C443" s="52"/>
      <c r="D443" s="52"/>
      <c r="E443" s="52"/>
      <c r="F443" s="52"/>
      <c r="G443" s="52"/>
      <c r="H443" s="52"/>
      <c r="I443" s="52"/>
      <c r="J443" s="52"/>
      <c r="K443" s="52"/>
      <c r="L443" s="52"/>
      <c r="M443" s="52"/>
      <c r="N443" s="52"/>
    </row>
    <row r="444" spans="1:18" s="47" customFormat="1" x14ac:dyDescent="0.3">
      <c r="A444" s="52"/>
      <c r="B444" s="52"/>
      <c r="C444" s="52"/>
      <c r="D444" s="52"/>
      <c r="E444" s="52"/>
      <c r="F444" s="52"/>
      <c r="G444" s="52"/>
      <c r="H444" s="52"/>
      <c r="I444" s="52"/>
      <c r="J444" s="52"/>
      <c r="K444" s="52"/>
      <c r="L444" s="52"/>
      <c r="M444" s="52"/>
      <c r="N444" s="52"/>
    </row>
    <row r="445" spans="1:18" s="47" customFormat="1" x14ac:dyDescent="0.3">
      <c r="A445" s="52"/>
      <c r="B445" s="52"/>
      <c r="C445" s="52"/>
      <c r="D445" s="52"/>
      <c r="E445" s="52"/>
      <c r="F445" s="52"/>
      <c r="G445" s="52"/>
      <c r="H445" s="52"/>
      <c r="I445" s="52"/>
      <c r="J445" s="52"/>
      <c r="K445" s="52"/>
      <c r="L445" s="52"/>
      <c r="M445" s="52"/>
      <c r="N445" s="52"/>
    </row>
    <row r="446" spans="1:18" s="47" customFormat="1" x14ac:dyDescent="0.3">
      <c r="A446" s="52"/>
      <c r="B446" s="52"/>
      <c r="C446" s="52"/>
      <c r="D446" s="52"/>
      <c r="E446" s="52"/>
      <c r="F446" s="52"/>
      <c r="G446" s="52"/>
      <c r="H446" s="52"/>
      <c r="I446" s="52"/>
      <c r="J446" s="52"/>
      <c r="K446" s="52"/>
      <c r="L446" s="52"/>
      <c r="M446" s="52"/>
      <c r="N446" s="52"/>
    </row>
    <row r="447" spans="1:18" s="2" customFormat="1" x14ac:dyDescent="0.3">
      <c r="A447" s="52"/>
      <c r="B447" s="52"/>
      <c r="C447" s="52"/>
      <c r="D447" s="52"/>
      <c r="E447" s="52"/>
      <c r="F447" s="52"/>
      <c r="G447" s="52"/>
      <c r="H447" s="52"/>
      <c r="I447" s="52"/>
      <c r="J447" s="52"/>
      <c r="K447" s="52"/>
      <c r="L447" s="52"/>
      <c r="M447" s="52"/>
      <c r="N447" s="52"/>
      <c r="P447"/>
      <c r="Q447"/>
      <c r="R447"/>
    </row>
    <row r="448" spans="1:18" s="2" customFormat="1" x14ac:dyDescent="0.3">
      <c r="A448" s="52"/>
      <c r="B448" s="52"/>
      <c r="C448" s="52"/>
      <c r="D448" s="52"/>
      <c r="E448" s="52"/>
      <c r="F448" s="52"/>
      <c r="G448" s="52"/>
      <c r="H448" s="52"/>
      <c r="I448" s="52"/>
      <c r="J448" s="52"/>
      <c r="K448" s="52"/>
      <c r="L448" s="52"/>
      <c r="M448" s="52"/>
      <c r="N448" s="52"/>
      <c r="P448"/>
      <c r="Q448"/>
      <c r="R448"/>
    </row>
    <row r="449" spans="1:18" s="2" customFormat="1" x14ac:dyDescent="0.3">
      <c r="A449" s="52"/>
      <c r="B449" s="52"/>
      <c r="C449" s="52"/>
      <c r="D449" s="52"/>
      <c r="E449" s="52"/>
      <c r="F449" s="52"/>
      <c r="G449" s="52"/>
      <c r="H449" s="52"/>
      <c r="I449" s="52"/>
      <c r="J449" s="52"/>
      <c r="K449" s="52"/>
      <c r="L449" s="52"/>
      <c r="M449" s="52"/>
      <c r="N449" s="52"/>
      <c r="P449"/>
      <c r="Q449"/>
      <c r="R449"/>
    </row>
    <row r="450" spans="1:18" s="2" customFormat="1" x14ac:dyDescent="0.3">
      <c r="A450" s="52"/>
      <c r="B450" s="52"/>
      <c r="C450" s="52"/>
      <c r="D450" s="52"/>
      <c r="E450" s="52"/>
      <c r="F450" s="52"/>
      <c r="G450" s="52"/>
      <c r="H450" s="52"/>
      <c r="I450" s="52"/>
      <c r="J450" s="52"/>
      <c r="K450" s="52"/>
      <c r="L450" s="52"/>
      <c r="M450" s="52"/>
      <c r="N450" s="52"/>
      <c r="P450"/>
      <c r="Q450"/>
      <c r="R450"/>
    </row>
    <row r="451" spans="1:18" s="2" customFormat="1" x14ac:dyDescent="0.3">
      <c r="A451" s="52"/>
      <c r="B451" s="52"/>
      <c r="C451" s="52"/>
      <c r="D451" s="52"/>
      <c r="E451" s="52"/>
      <c r="F451" s="52"/>
      <c r="G451" s="52"/>
      <c r="H451" s="52"/>
      <c r="I451" s="52"/>
      <c r="J451" s="52"/>
      <c r="K451" s="52"/>
      <c r="L451" s="52"/>
      <c r="M451" s="52"/>
      <c r="N451" s="52"/>
      <c r="P451"/>
      <c r="Q451"/>
      <c r="R451"/>
    </row>
    <row r="452" spans="1:18" s="2" customFormat="1" x14ac:dyDescent="0.3">
      <c r="A452" s="52"/>
      <c r="B452" s="52"/>
      <c r="C452" s="52"/>
      <c r="D452" s="52"/>
      <c r="E452" s="52"/>
      <c r="F452" s="52"/>
      <c r="G452" s="52"/>
      <c r="H452" s="52"/>
      <c r="I452" s="52"/>
      <c r="J452" s="52"/>
      <c r="K452" s="52"/>
      <c r="L452" s="52"/>
      <c r="M452" s="52"/>
      <c r="N452" s="52"/>
      <c r="P452"/>
      <c r="Q452"/>
      <c r="R452"/>
    </row>
    <row r="453" spans="1:18" s="2" customFormat="1" x14ac:dyDescent="0.3">
      <c r="A453" s="52"/>
      <c r="B453" s="52"/>
      <c r="C453" s="52"/>
      <c r="D453" s="52"/>
      <c r="E453" s="52"/>
      <c r="F453" s="52"/>
      <c r="G453" s="52"/>
      <c r="H453" s="52"/>
      <c r="I453" s="52"/>
      <c r="J453" s="52"/>
      <c r="K453" s="52"/>
      <c r="L453" s="52"/>
      <c r="M453" s="52"/>
      <c r="N453" s="52"/>
      <c r="P453"/>
      <c r="Q453"/>
      <c r="R453"/>
    </row>
    <row r="454" spans="1:18" s="2" customFormat="1" x14ac:dyDescent="0.3">
      <c r="A454" s="52"/>
      <c r="B454" s="52"/>
      <c r="C454" s="52"/>
      <c r="D454" s="52"/>
      <c r="E454" s="52"/>
      <c r="F454" s="52"/>
      <c r="G454" s="52"/>
      <c r="H454" s="52"/>
      <c r="I454" s="52"/>
      <c r="J454" s="52"/>
      <c r="K454" s="52"/>
      <c r="L454" s="52"/>
      <c r="M454" s="52"/>
      <c r="N454" s="52"/>
      <c r="P454"/>
      <c r="Q454"/>
      <c r="R454"/>
    </row>
    <row r="455" spans="1:18" s="2" customFormat="1" x14ac:dyDescent="0.3">
      <c r="A455" s="52"/>
      <c r="B455" s="52"/>
      <c r="C455" s="52"/>
      <c r="D455" s="52"/>
      <c r="E455" s="52"/>
      <c r="F455" s="52"/>
      <c r="G455" s="52"/>
      <c r="H455" s="52"/>
      <c r="I455" s="52"/>
      <c r="J455" s="52"/>
      <c r="K455" s="52"/>
      <c r="L455" s="52"/>
      <c r="M455" s="52"/>
      <c r="N455" s="52"/>
      <c r="P455"/>
      <c r="Q455"/>
      <c r="R455"/>
    </row>
    <row r="456" spans="1:18" s="2" customFormat="1" x14ac:dyDescent="0.3">
      <c r="A456" s="52"/>
      <c r="B456" s="52"/>
      <c r="C456" s="52"/>
      <c r="D456" s="52"/>
      <c r="E456" s="52"/>
      <c r="F456" s="52"/>
      <c r="G456" s="52"/>
      <c r="H456" s="52"/>
      <c r="I456" s="52"/>
      <c r="J456" s="52"/>
      <c r="K456" s="52"/>
      <c r="L456" s="52"/>
      <c r="M456" s="52"/>
      <c r="N456" s="52"/>
      <c r="P456"/>
      <c r="Q456"/>
      <c r="R456"/>
    </row>
    <row r="457" spans="1:18" s="2" customFormat="1" x14ac:dyDescent="0.3">
      <c r="A457" s="52"/>
      <c r="B457" s="52"/>
      <c r="C457" s="52"/>
      <c r="D457" s="52"/>
      <c r="E457" s="52"/>
      <c r="F457" s="52"/>
      <c r="G457" s="52"/>
      <c r="H457" s="52"/>
      <c r="I457" s="52"/>
      <c r="J457" s="52"/>
      <c r="K457" s="52"/>
      <c r="L457" s="52"/>
      <c r="M457" s="52"/>
      <c r="N457" s="52"/>
      <c r="P457"/>
      <c r="Q457"/>
      <c r="R457"/>
    </row>
    <row r="458" spans="1:18" s="2" customFormat="1" x14ac:dyDescent="0.3">
      <c r="A458" s="52"/>
      <c r="B458" s="52"/>
      <c r="C458" s="52"/>
      <c r="D458" s="52"/>
      <c r="E458" s="52"/>
      <c r="F458" s="52"/>
      <c r="G458" s="52"/>
      <c r="H458" s="52"/>
      <c r="I458" s="52"/>
      <c r="J458" s="52"/>
      <c r="K458" s="52"/>
      <c r="L458" s="52"/>
      <c r="M458" s="52"/>
      <c r="N458" s="52"/>
      <c r="P458"/>
      <c r="Q458"/>
      <c r="R458"/>
    </row>
    <row r="459" spans="1:18" s="2" customFormat="1" x14ac:dyDescent="0.3">
      <c r="A459" s="52"/>
      <c r="B459" s="52"/>
      <c r="C459" s="52"/>
      <c r="D459" s="52"/>
      <c r="E459" s="52"/>
      <c r="F459" s="52"/>
      <c r="G459" s="52"/>
      <c r="H459" s="52"/>
      <c r="I459" s="52"/>
      <c r="J459" s="52"/>
      <c r="K459" s="52"/>
      <c r="L459" s="52"/>
      <c r="M459" s="52"/>
      <c r="N459" s="52"/>
      <c r="P459"/>
      <c r="Q459"/>
      <c r="R459"/>
    </row>
    <row r="460" spans="1:18" s="2" customFormat="1" x14ac:dyDescent="0.3">
      <c r="A460" s="52"/>
      <c r="B460" s="52"/>
      <c r="C460" s="52"/>
      <c r="D460" s="52"/>
      <c r="E460" s="52"/>
      <c r="F460" s="52"/>
      <c r="G460" s="52"/>
      <c r="H460" s="52"/>
      <c r="I460" s="52"/>
      <c r="J460" s="52"/>
      <c r="K460" s="52"/>
      <c r="L460" s="52"/>
      <c r="M460" s="52"/>
      <c r="N460" s="52"/>
      <c r="P460"/>
      <c r="Q460"/>
      <c r="R460"/>
    </row>
    <row r="461" spans="1:18" s="2" customFormat="1" x14ac:dyDescent="0.3">
      <c r="A461" s="52"/>
      <c r="B461" s="52"/>
      <c r="C461" s="52"/>
      <c r="D461" s="52"/>
      <c r="E461" s="52"/>
      <c r="F461" s="52"/>
      <c r="G461" s="52"/>
      <c r="H461" s="52"/>
      <c r="I461" s="52"/>
      <c r="J461" s="52"/>
      <c r="K461" s="52"/>
      <c r="L461" s="52"/>
      <c r="M461" s="52"/>
      <c r="N461" s="52"/>
      <c r="P461"/>
      <c r="Q461"/>
      <c r="R461"/>
    </row>
    <row r="462" spans="1:18" s="2" customFormat="1" x14ac:dyDescent="0.3">
      <c r="A462" s="52"/>
      <c r="B462" s="52"/>
      <c r="C462" s="52"/>
      <c r="D462" s="52"/>
      <c r="E462" s="52"/>
      <c r="F462" s="52"/>
      <c r="G462" s="52"/>
      <c r="H462" s="52"/>
      <c r="I462" s="52"/>
      <c r="J462" s="52"/>
      <c r="K462" s="52"/>
      <c r="L462" s="52"/>
      <c r="M462" s="52"/>
      <c r="N462" s="52"/>
      <c r="P462"/>
      <c r="Q462"/>
      <c r="R462"/>
    </row>
    <row r="463" spans="1:18" s="2" customFormat="1" x14ac:dyDescent="0.3">
      <c r="A463" s="52"/>
      <c r="B463" s="52"/>
      <c r="C463" s="52"/>
      <c r="D463" s="52"/>
      <c r="E463" s="52"/>
      <c r="F463" s="52"/>
      <c r="G463" s="52"/>
      <c r="H463" s="52"/>
      <c r="I463" s="52"/>
      <c r="J463" s="52"/>
      <c r="K463" s="52"/>
      <c r="L463" s="52"/>
      <c r="M463" s="52"/>
      <c r="N463" s="52"/>
      <c r="P463"/>
      <c r="Q463"/>
      <c r="R463"/>
    </row>
    <row r="464" spans="1:18" s="2" customFormat="1" x14ac:dyDescent="0.3">
      <c r="A464" s="52"/>
      <c r="B464" s="52"/>
      <c r="C464" s="52"/>
      <c r="D464" s="52"/>
      <c r="E464" s="52"/>
      <c r="F464" s="52"/>
      <c r="G464" s="52"/>
      <c r="H464" s="52"/>
      <c r="I464" s="52"/>
      <c r="J464" s="52"/>
      <c r="K464" s="52"/>
      <c r="L464" s="52"/>
      <c r="M464" s="52"/>
      <c r="N464" s="52"/>
      <c r="P464"/>
      <c r="Q464"/>
      <c r="R464"/>
    </row>
    <row r="465" spans="1:18" s="2" customFormat="1" x14ac:dyDescent="0.3">
      <c r="A465" s="52"/>
      <c r="B465" s="52"/>
      <c r="C465" s="52"/>
      <c r="D465" s="52"/>
      <c r="E465" s="52"/>
      <c r="F465" s="52"/>
      <c r="G465" s="52"/>
      <c r="H465" s="52"/>
      <c r="I465" s="52"/>
      <c r="J465" s="52"/>
      <c r="K465" s="52"/>
      <c r="L465" s="52"/>
      <c r="M465" s="52"/>
      <c r="N465" s="52"/>
      <c r="P465"/>
      <c r="Q465"/>
      <c r="R465"/>
    </row>
    <row r="466" spans="1:18" s="2" customFormat="1" x14ac:dyDescent="0.3">
      <c r="A466" s="52"/>
      <c r="B466" s="52"/>
      <c r="C466" s="52"/>
      <c r="D466" s="52"/>
      <c r="E466" s="52"/>
      <c r="F466" s="52"/>
      <c r="G466" s="52"/>
      <c r="H466" s="52"/>
      <c r="I466" s="52"/>
      <c r="J466" s="52"/>
      <c r="K466" s="52"/>
      <c r="L466" s="52"/>
      <c r="M466" s="52"/>
      <c r="N466" s="52"/>
      <c r="P466"/>
      <c r="Q466"/>
      <c r="R466"/>
    </row>
    <row r="467" spans="1:18" s="2" customFormat="1" x14ac:dyDescent="0.3">
      <c r="A467" s="52"/>
      <c r="B467" s="52"/>
      <c r="C467" s="52"/>
      <c r="D467" s="52"/>
      <c r="E467" s="52"/>
      <c r="F467" s="52"/>
      <c r="G467" s="52"/>
      <c r="H467" s="52"/>
      <c r="I467" s="52"/>
      <c r="J467" s="52"/>
      <c r="K467" s="52"/>
      <c r="L467" s="52"/>
      <c r="M467" s="52"/>
      <c r="N467" s="52"/>
      <c r="P467"/>
      <c r="Q467"/>
      <c r="R467"/>
    </row>
    <row r="468" spans="1:18" s="2" customFormat="1" x14ac:dyDescent="0.3">
      <c r="A468" s="52"/>
      <c r="B468" s="52"/>
      <c r="C468" s="52"/>
      <c r="D468" s="52"/>
      <c r="E468" s="52"/>
      <c r="F468" s="52"/>
      <c r="G468" s="52"/>
      <c r="H468" s="52"/>
      <c r="I468" s="52"/>
      <c r="J468" s="52"/>
      <c r="K468" s="52"/>
      <c r="L468" s="52"/>
      <c r="M468" s="52"/>
      <c r="N468" s="52"/>
      <c r="P468"/>
      <c r="Q468"/>
      <c r="R468"/>
    </row>
    <row r="469" spans="1:18" s="2" customFormat="1" x14ac:dyDescent="0.3">
      <c r="A469" s="52"/>
      <c r="B469" s="52"/>
      <c r="C469" s="52"/>
      <c r="D469" s="52"/>
      <c r="E469" s="52"/>
      <c r="F469" s="52"/>
      <c r="G469" s="52"/>
      <c r="H469" s="52"/>
      <c r="I469" s="52"/>
      <c r="J469" s="52"/>
      <c r="K469" s="52"/>
      <c r="L469" s="52"/>
      <c r="M469" s="52"/>
      <c r="N469" s="52"/>
      <c r="P469"/>
      <c r="Q469"/>
      <c r="R469"/>
    </row>
    <row r="470" spans="1:18" s="2" customFormat="1" x14ac:dyDescent="0.3">
      <c r="A470" s="52"/>
      <c r="B470" s="52"/>
      <c r="C470" s="52"/>
      <c r="D470" s="52"/>
      <c r="E470" s="52"/>
      <c r="F470" s="52"/>
      <c r="G470" s="52"/>
      <c r="H470" s="52"/>
      <c r="I470" s="52"/>
      <c r="J470" s="52"/>
      <c r="K470" s="52"/>
      <c r="L470" s="52"/>
      <c r="M470" s="52"/>
      <c r="N470" s="52"/>
      <c r="P470"/>
      <c r="Q470"/>
      <c r="R470"/>
    </row>
    <row r="471" spans="1:18" s="2" customFormat="1" x14ac:dyDescent="0.3">
      <c r="A471" s="52"/>
      <c r="B471" s="52"/>
      <c r="C471" s="52"/>
      <c r="D471" s="52"/>
      <c r="E471" s="52"/>
      <c r="F471" s="52"/>
      <c r="G471" s="52"/>
      <c r="H471" s="52"/>
      <c r="I471" s="52"/>
      <c r="J471" s="52"/>
      <c r="K471" s="52"/>
      <c r="L471" s="52"/>
      <c r="M471" s="52"/>
      <c r="N471" s="52"/>
      <c r="P471"/>
      <c r="Q471"/>
      <c r="R471"/>
    </row>
    <row r="472" spans="1:18" s="2" customFormat="1" x14ac:dyDescent="0.3">
      <c r="A472" s="52"/>
      <c r="B472" s="52"/>
      <c r="C472" s="52"/>
      <c r="D472" s="52"/>
      <c r="E472" s="52"/>
      <c r="F472" s="52"/>
      <c r="G472" s="52"/>
      <c r="H472" s="52"/>
      <c r="I472" s="52"/>
      <c r="J472" s="52"/>
      <c r="K472" s="52"/>
      <c r="L472" s="52"/>
      <c r="M472" s="52"/>
      <c r="N472" s="52"/>
      <c r="P472"/>
      <c r="Q472"/>
      <c r="R472"/>
    </row>
    <row r="473" spans="1:18" s="2" customFormat="1" x14ac:dyDescent="0.3">
      <c r="A473" s="52"/>
      <c r="B473" s="52"/>
      <c r="C473" s="52"/>
      <c r="D473" s="52"/>
      <c r="E473" s="52"/>
      <c r="F473" s="52"/>
      <c r="G473" s="52"/>
      <c r="H473" s="52"/>
      <c r="I473" s="52"/>
      <c r="J473" s="52"/>
      <c r="K473" s="52"/>
      <c r="L473" s="52"/>
      <c r="M473" s="52"/>
      <c r="N473" s="52"/>
      <c r="P473"/>
      <c r="Q473"/>
      <c r="R473"/>
    </row>
    <row r="474" spans="1:18" s="2" customFormat="1" x14ac:dyDescent="0.3">
      <c r="A474" s="52"/>
      <c r="B474" s="52"/>
      <c r="C474" s="52"/>
      <c r="D474" s="52"/>
      <c r="E474" s="52"/>
      <c r="F474" s="52"/>
      <c r="G474" s="52"/>
      <c r="H474" s="52"/>
      <c r="I474" s="52"/>
      <c r="J474" s="52"/>
      <c r="K474" s="52"/>
      <c r="L474" s="52"/>
      <c r="M474" s="52"/>
      <c r="N474" s="52"/>
      <c r="P474"/>
      <c r="Q474"/>
      <c r="R474"/>
    </row>
    <row r="475" spans="1:18" s="2" customFormat="1" x14ac:dyDescent="0.3">
      <c r="A475" s="52"/>
      <c r="B475" s="52"/>
      <c r="C475" s="52"/>
      <c r="D475" s="52"/>
      <c r="E475" s="52"/>
      <c r="F475" s="52"/>
      <c r="G475" s="52"/>
      <c r="H475" s="52"/>
      <c r="I475" s="52"/>
      <c r="J475" s="52"/>
      <c r="K475" s="52"/>
      <c r="L475" s="52"/>
      <c r="M475" s="52"/>
      <c r="N475" s="52"/>
      <c r="P475"/>
      <c r="Q475"/>
      <c r="R475"/>
    </row>
    <row r="476" spans="1:18" s="2" customFormat="1" x14ac:dyDescent="0.3">
      <c r="A476" s="52"/>
      <c r="B476" s="52"/>
      <c r="C476" s="52"/>
      <c r="D476" s="52"/>
      <c r="E476" s="52"/>
      <c r="F476" s="52"/>
      <c r="G476" s="52"/>
      <c r="H476" s="52"/>
      <c r="I476" s="52"/>
      <c r="J476" s="52"/>
      <c r="K476" s="52"/>
      <c r="L476" s="52"/>
      <c r="M476" s="52"/>
      <c r="N476" s="52"/>
      <c r="P476"/>
      <c r="Q476"/>
      <c r="R476"/>
    </row>
    <row r="477" spans="1:18" s="2" customFormat="1" x14ac:dyDescent="0.3">
      <c r="A477" s="52"/>
      <c r="B477" s="52"/>
      <c r="C477" s="52"/>
      <c r="D477" s="52"/>
      <c r="E477" s="52"/>
      <c r="F477" s="52"/>
      <c r="G477" s="52"/>
      <c r="H477" s="52"/>
      <c r="I477" s="52"/>
      <c r="J477" s="52"/>
      <c r="K477" s="52"/>
      <c r="L477" s="52"/>
      <c r="M477" s="52"/>
      <c r="N477" s="52"/>
      <c r="P477"/>
      <c r="Q477"/>
      <c r="R477"/>
    </row>
    <row r="478" spans="1:18" s="2" customFormat="1" x14ac:dyDescent="0.3">
      <c r="A478" s="51"/>
      <c r="B478" s="50"/>
      <c r="C478" s="50"/>
      <c r="D478" s="50"/>
      <c r="E478" s="50"/>
      <c r="F478" s="50"/>
      <c r="G478" s="50"/>
      <c r="H478" s="50"/>
      <c r="I478" s="50"/>
      <c r="J478" s="50"/>
      <c r="K478" s="50"/>
      <c r="L478" s="50"/>
      <c r="M478" s="50"/>
      <c r="N478" s="50"/>
      <c r="P478"/>
      <c r="Q478"/>
      <c r="R478"/>
    </row>
    <row r="479" spans="1:18" s="2" customFormat="1" x14ac:dyDescent="0.3">
      <c r="A479" s="4"/>
      <c r="B479" s="13"/>
      <c r="C479" s="13"/>
      <c r="D479" s="13"/>
      <c r="E479" s="13"/>
      <c r="F479" s="13"/>
      <c r="G479" s="13"/>
      <c r="H479" s="13"/>
      <c r="I479" s="13"/>
      <c r="J479" s="13"/>
      <c r="K479" s="13"/>
      <c r="L479" s="13"/>
      <c r="M479" s="13"/>
      <c r="N479" s="13"/>
      <c r="P479"/>
      <c r="Q479"/>
      <c r="R479"/>
    </row>
    <row r="480" spans="1:18" s="2" customFormat="1" x14ac:dyDescent="0.3">
      <c r="A480" s="4"/>
      <c r="B480" s="13"/>
      <c r="C480" s="13"/>
      <c r="D480" s="13"/>
      <c r="E480" s="13"/>
      <c r="F480" s="13"/>
      <c r="G480" s="13"/>
      <c r="H480" s="13"/>
      <c r="I480" s="13"/>
      <c r="J480" s="13"/>
      <c r="K480" s="13"/>
      <c r="L480" s="13"/>
      <c r="M480" s="13"/>
      <c r="N480" s="13"/>
      <c r="P480"/>
      <c r="Q480"/>
      <c r="R480"/>
    </row>
    <row r="481" spans="1:18" s="2" customFormat="1" x14ac:dyDescent="0.3">
      <c r="A481" s="4"/>
      <c r="B481" s="13"/>
      <c r="C481" s="13"/>
      <c r="D481" s="13"/>
      <c r="E481" s="13"/>
      <c r="F481" s="13"/>
      <c r="G481" s="13"/>
      <c r="H481" s="13"/>
      <c r="I481" s="13"/>
      <c r="J481" s="13"/>
      <c r="K481" s="13"/>
      <c r="L481" s="13"/>
      <c r="M481" s="13"/>
      <c r="N481" s="13"/>
      <c r="P481"/>
      <c r="Q481"/>
      <c r="R481"/>
    </row>
    <row r="482" spans="1:18" s="2" customFormat="1" x14ac:dyDescent="0.3">
      <c r="A482" s="4"/>
      <c r="B482" s="13"/>
      <c r="C482" s="13"/>
      <c r="D482" s="13"/>
      <c r="E482" s="13"/>
      <c r="F482" s="13"/>
      <c r="G482" s="13"/>
      <c r="H482" s="13"/>
      <c r="I482" s="13"/>
      <c r="J482" s="13"/>
      <c r="K482" s="13"/>
      <c r="L482" s="13"/>
      <c r="M482" s="13"/>
      <c r="N482" s="13"/>
      <c r="P482"/>
      <c r="Q482"/>
      <c r="R482"/>
    </row>
    <row r="483" spans="1:18" s="2" customFormat="1" x14ac:dyDescent="0.3">
      <c r="A483" s="4"/>
      <c r="B483" s="13"/>
      <c r="C483" s="13"/>
      <c r="D483" s="13"/>
      <c r="E483" s="13"/>
      <c r="F483" s="13"/>
      <c r="G483" s="13"/>
      <c r="H483" s="13"/>
      <c r="I483" s="13"/>
      <c r="J483" s="13"/>
      <c r="K483" s="13"/>
      <c r="L483" s="13"/>
      <c r="M483" s="13"/>
      <c r="N483" s="13"/>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row r="1943" spans="1:18" s="13" customFormat="1" x14ac:dyDescent="0.3">
      <c r="A1943" s="4"/>
      <c r="O1943" s="2"/>
      <c r="P1943"/>
      <c r="Q1943"/>
      <c r="R1943"/>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959A-DBA8-4F83-8164-B216A14272ED}">
  <sheetPr>
    <tabColor rgb="FFFFC000"/>
    <pageSetUpPr fitToPage="1"/>
  </sheetPr>
  <dimension ref="A1:R1853"/>
  <sheetViews>
    <sheetView workbookViewId="0">
      <pane ySplit="1" topLeftCell="A2" activePane="bottomLeft" state="frozen"/>
      <selection activeCell="A83" sqref="A83"/>
      <selection pane="bottomLeft" activeCell="D2" sqref="D2"/>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731</v>
      </c>
      <c r="B1" s="6" t="s">
        <v>9</v>
      </c>
      <c r="C1" s="25" t="s">
        <v>517</v>
      </c>
      <c r="D1" s="6" t="s">
        <v>613</v>
      </c>
      <c r="E1" s="6" t="s">
        <v>533</v>
      </c>
      <c r="F1" s="6" t="s">
        <v>733</v>
      </c>
      <c r="G1" s="6" t="s">
        <v>736</v>
      </c>
      <c r="H1" s="6" t="s">
        <v>518</v>
      </c>
      <c r="I1" s="25" t="s">
        <v>1549</v>
      </c>
      <c r="J1" s="25" t="s">
        <v>1550</v>
      </c>
      <c r="K1" s="6" t="s">
        <v>739</v>
      </c>
      <c r="L1" s="6" t="s">
        <v>1981</v>
      </c>
      <c r="M1" s="6" t="s">
        <v>1982</v>
      </c>
      <c r="N1" s="6" t="s">
        <v>2260</v>
      </c>
    </row>
    <row r="2" spans="1:18" s="2" customFormat="1" ht="43.2" x14ac:dyDescent="0.3">
      <c r="A2" s="4">
        <v>710</v>
      </c>
      <c r="B2" s="13" t="s">
        <v>31</v>
      </c>
      <c r="C2" s="13" t="s">
        <v>2</v>
      </c>
      <c r="D2" s="53" t="s">
        <v>2445</v>
      </c>
      <c r="E2" s="13" t="s">
        <v>2398</v>
      </c>
      <c r="F2" s="53" t="s">
        <v>2421</v>
      </c>
      <c r="G2" s="53" t="s">
        <v>2422</v>
      </c>
      <c r="H2" s="13" t="s">
        <v>2410</v>
      </c>
      <c r="I2" s="53" t="s">
        <v>2420</v>
      </c>
      <c r="J2" s="53" t="s">
        <v>2423</v>
      </c>
      <c r="K2" s="13" t="s">
        <v>1596</v>
      </c>
      <c r="L2" s="53" t="s">
        <v>1596</v>
      </c>
      <c r="M2" s="53" t="s">
        <v>1596</v>
      </c>
      <c r="N2" s="53" t="s">
        <v>2325</v>
      </c>
      <c r="P2"/>
      <c r="Q2"/>
      <c r="R2"/>
    </row>
    <row r="3" spans="1:18" s="2" customFormat="1" ht="57.6" x14ac:dyDescent="0.3">
      <c r="A3" s="4">
        <v>359</v>
      </c>
      <c r="B3" s="13" t="s">
        <v>31</v>
      </c>
      <c r="C3" s="13" t="s">
        <v>2</v>
      </c>
      <c r="D3" s="13" t="s">
        <v>1749</v>
      </c>
      <c r="E3" s="13" t="s">
        <v>176</v>
      </c>
      <c r="F3" s="13" t="s">
        <v>176</v>
      </c>
      <c r="G3" s="13" t="s">
        <v>176</v>
      </c>
      <c r="H3" s="13" t="s">
        <v>2050</v>
      </c>
      <c r="I3" s="13" t="s">
        <v>2051</v>
      </c>
      <c r="J3" s="13" t="s">
        <v>2052</v>
      </c>
      <c r="K3" s="13" t="s">
        <v>1785</v>
      </c>
      <c r="L3" s="13" t="s">
        <v>1785</v>
      </c>
      <c r="M3" s="13" t="s">
        <v>1785</v>
      </c>
      <c r="N3" s="53" t="s">
        <v>2325</v>
      </c>
      <c r="P3"/>
      <c r="Q3"/>
      <c r="R3"/>
    </row>
    <row r="4" spans="1:18" s="2" customFormat="1" ht="57.6" x14ac:dyDescent="0.3">
      <c r="A4" s="4">
        <v>261</v>
      </c>
      <c r="B4" s="13" t="s">
        <v>31</v>
      </c>
      <c r="C4" s="13" t="s">
        <v>2</v>
      </c>
      <c r="D4" s="13" t="s">
        <v>1733</v>
      </c>
      <c r="E4" s="13" t="s">
        <v>143</v>
      </c>
      <c r="F4" s="13" t="s">
        <v>150</v>
      </c>
      <c r="G4" s="13" t="s">
        <v>151</v>
      </c>
      <c r="H4" s="13" t="s">
        <v>1429</v>
      </c>
      <c r="I4" s="13" t="s">
        <v>1427</v>
      </c>
      <c r="J4" s="13" t="s">
        <v>1428</v>
      </c>
      <c r="K4" s="13" t="s">
        <v>2451</v>
      </c>
      <c r="L4" s="13" t="s">
        <v>2452</v>
      </c>
      <c r="M4" s="13" t="s">
        <v>2453</v>
      </c>
      <c r="N4" s="53" t="s">
        <v>2325</v>
      </c>
      <c r="P4"/>
      <c r="Q4"/>
      <c r="R4"/>
    </row>
    <row r="5" spans="1:18" s="2" customFormat="1" ht="28.8" x14ac:dyDescent="0.3">
      <c r="A5" s="4">
        <v>360</v>
      </c>
      <c r="B5" s="13" t="s">
        <v>31</v>
      </c>
      <c r="C5" s="13" t="s">
        <v>8</v>
      </c>
      <c r="D5" s="13" t="s">
        <v>1750</v>
      </c>
      <c r="E5" s="13" t="s">
        <v>243</v>
      </c>
      <c r="F5" s="13" t="s">
        <v>1772</v>
      </c>
      <c r="G5" s="13" t="s">
        <v>185</v>
      </c>
      <c r="H5" s="13" t="s">
        <v>2041</v>
      </c>
      <c r="I5" s="13" t="s">
        <v>2042</v>
      </c>
      <c r="J5" s="13" t="s">
        <v>2043</v>
      </c>
      <c r="K5" s="13" t="s">
        <v>1596</v>
      </c>
      <c r="L5" s="13" t="s">
        <v>1596</v>
      </c>
      <c r="M5" s="13" t="s">
        <v>1596</v>
      </c>
      <c r="N5" s="53" t="s">
        <v>2325</v>
      </c>
      <c r="P5"/>
      <c r="Q5"/>
      <c r="R5"/>
    </row>
    <row r="6" spans="1:18" s="2" customFormat="1" ht="28.8" x14ac:dyDescent="0.3">
      <c r="A6" s="4">
        <v>707</v>
      </c>
      <c r="B6" s="13" t="s">
        <v>31</v>
      </c>
      <c r="C6" s="13" t="s">
        <v>8</v>
      </c>
      <c r="D6" s="53" t="s">
        <v>2442</v>
      </c>
      <c r="E6" s="13" t="s">
        <v>2395</v>
      </c>
      <c r="F6" s="53" t="s">
        <v>2413</v>
      </c>
      <c r="G6" s="53" t="s">
        <v>2414</v>
      </c>
      <c r="H6" s="13" t="s">
        <v>2404</v>
      </c>
      <c r="I6" s="53" t="s">
        <v>2412</v>
      </c>
      <c r="J6" s="53" t="s">
        <v>2415</v>
      </c>
      <c r="K6" s="13" t="s">
        <v>2431</v>
      </c>
      <c r="L6" s="53" t="s">
        <v>2443</v>
      </c>
      <c r="M6" s="53" t="s">
        <v>2443</v>
      </c>
      <c r="N6" s="53" t="s">
        <v>2325</v>
      </c>
      <c r="P6"/>
      <c r="Q6"/>
      <c r="R6"/>
    </row>
    <row r="7" spans="1:18" s="2" customFormat="1" ht="57.6" x14ac:dyDescent="0.3">
      <c r="A7" s="4">
        <v>708</v>
      </c>
      <c r="B7" s="13" t="s">
        <v>31</v>
      </c>
      <c r="C7" s="13" t="s">
        <v>8</v>
      </c>
      <c r="D7" s="53" t="s">
        <v>2444</v>
      </c>
      <c r="E7" s="13" t="s">
        <v>2396</v>
      </c>
      <c r="F7" s="53" t="s">
        <v>2418</v>
      </c>
      <c r="G7" s="53" t="s">
        <v>2417</v>
      </c>
      <c r="H7" s="13" t="s">
        <v>2405</v>
      </c>
      <c r="I7" s="53" t="s">
        <v>2419</v>
      </c>
      <c r="J7" s="53" t="s">
        <v>2416</v>
      </c>
      <c r="K7" s="13" t="s">
        <v>2443</v>
      </c>
      <c r="L7" s="53" t="s">
        <v>2443</v>
      </c>
      <c r="M7" s="53" t="s">
        <v>2443</v>
      </c>
      <c r="N7" s="53" t="s">
        <v>2325</v>
      </c>
      <c r="P7"/>
      <c r="Q7"/>
      <c r="R7"/>
    </row>
    <row r="8" spans="1:18" s="2" customFormat="1" ht="28.8" x14ac:dyDescent="0.3">
      <c r="A8" s="4">
        <v>713</v>
      </c>
      <c r="B8" s="13" t="s">
        <v>31</v>
      </c>
      <c r="C8" s="13" t="s">
        <v>8</v>
      </c>
      <c r="D8" s="53" t="s">
        <v>2448</v>
      </c>
      <c r="E8" s="13" t="s">
        <v>2402</v>
      </c>
      <c r="F8" s="53" t="s">
        <v>2435</v>
      </c>
      <c r="G8" s="53" t="s">
        <v>2434</v>
      </c>
      <c r="H8" s="13" t="s">
        <v>2432</v>
      </c>
      <c r="I8" s="53" t="s">
        <v>2436</v>
      </c>
      <c r="J8" s="53" t="s">
        <v>2433</v>
      </c>
      <c r="K8" s="13" t="s">
        <v>1596</v>
      </c>
      <c r="L8" s="53" t="s">
        <v>1596</v>
      </c>
      <c r="M8" s="53" t="s">
        <v>1596</v>
      </c>
      <c r="N8" s="53" t="s">
        <v>2325</v>
      </c>
      <c r="P8"/>
      <c r="Q8"/>
      <c r="R8"/>
    </row>
    <row r="9" spans="1:18" s="2" customFormat="1" ht="86.4" x14ac:dyDescent="0.3">
      <c r="A9" s="4">
        <v>369</v>
      </c>
      <c r="B9" s="13" t="s">
        <v>31</v>
      </c>
      <c r="C9" s="13" t="s">
        <v>8</v>
      </c>
      <c r="D9" s="13" t="s">
        <v>1755</v>
      </c>
      <c r="E9" s="13" t="s">
        <v>1563</v>
      </c>
      <c r="F9" s="13" t="s">
        <v>1576</v>
      </c>
      <c r="G9" s="13" t="s">
        <v>1577</v>
      </c>
      <c r="H9" s="13" t="s">
        <v>1566</v>
      </c>
      <c r="I9" s="13" t="s">
        <v>1575</v>
      </c>
      <c r="J9" s="13" t="s">
        <v>1578</v>
      </c>
      <c r="K9" s="13" t="s">
        <v>1573</v>
      </c>
      <c r="L9" s="13" t="s">
        <v>2017</v>
      </c>
      <c r="M9" s="13" t="s">
        <v>2367</v>
      </c>
      <c r="N9" s="53" t="s">
        <v>2325</v>
      </c>
      <c r="P9"/>
      <c r="Q9"/>
      <c r="R9"/>
    </row>
    <row r="10" spans="1:18" s="2" customFormat="1" ht="86.4" x14ac:dyDescent="0.3">
      <c r="A10" s="4">
        <v>365</v>
      </c>
      <c r="B10" s="13" t="s">
        <v>31</v>
      </c>
      <c r="C10" s="13" t="s">
        <v>8</v>
      </c>
      <c r="D10" s="13" t="s">
        <v>1753</v>
      </c>
      <c r="E10" s="13" t="s">
        <v>1562</v>
      </c>
      <c r="F10" s="13" t="s">
        <v>1568</v>
      </c>
      <c r="G10" s="13" t="s">
        <v>1570</v>
      </c>
      <c r="H10" s="13" t="s">
        <v>1565</v>
      </c>
      <c r="I10" s="13" t="s">
        <v>1569</v>
      </c>
      <c r="J10" s="13" t="s">
        <v>1571</v>
      </c>
      <c r="K10" s="13" t="s">
        <v>1572</v>
      </c>
      <c r="L10" s="13" t="s">
        <v>2015</v>
      </c>
      <c r="M10" s="13" t="s">
        <v>2366</v>
      </c>
      <c r="N10" s="53" t="s">
        <v>2325</v>
      </c>
      <c r="P10"/>
      <c r="Q10"/>
      <c r="R10"/>
    </row>
    <row r="11" spans="1:18" s="2" customFormat="1" ht="86.4" x14ac:dyDescent="0.3">
      <c r="A11" s="4">
        <v>370</v>
      </c>
      <c r="B11" s="13" t="s">
        <v>31</v>
      </c>
      <c r="C11" s="13" t="s">
        <v>8</v>
      </c>
      <c r="D11" s="13" t="s">
        <v>1756</v>
      </c>
      <c r="E11" s="13" t="s">
        <v>1564</v>
      </c>
      <c r="F11" s="13" t="s">
        <v>1579</v>
      </c>
      <c r="G11" s="13" t="s">
        <v>1582</v>
      </c>
      <c r="H11" s="13" t="s">
        <v>1567</v>
      </c>
      <c r="I11" s="13" t="s">
        <v>1580</v>
      </c>
      <c r="J11" s="13" t="s">
        <v>1581</v>
      </c>
      <c r="K11" s="13" t="s">
        <v>1574</v>
      </c>
      <c r="L11" s="13" t="s">
        <v>2018</v>
      </c>
      <c r="M11" s="13" t="s">
        <v>2368</v>
      </c>
      <c r="N11" s="53" t="s">
        <v>2325</v>
      </c>
      <c r="P11"/>
      <c r="Q11"/>
      <c r="R11"/>
    </row>
    <row r="12" spans="1:18" s="2" customFormat="1" ht="72" x14ac:dyDescent="0.3">
      <c r="A12" s="4">
        <v>653</v>
      </c>
      <c r="B12" s="13" t="s">
        <v>31</v>
      </c>
      <c r="C12" s="13" t="s">
        <v>3</v>
      </c>
      <c r="D12" s="13" t="s">
        <v>2038</v>
      </c>
      <c r="E12" s="13" t="s">
        <v>1646</v>
      </c>
      <c r="F12" s="13" t="s">
        <v>1649</v>
      </c>
      <c r="G12" s="13" t="s">
        <v>1651</v>
      </c>
      <c r="H12" s="13" t="s">
        <v>1647</v>
      </c>
      <c r="I12" s="13" t="s">
        <v>1648</v>
      </c>
      <c r="J12" s="13" t="s">
        <v>1650</v>
      </c>
      <c r="K12" s="13" t="s">
        <v>1596</v>
      </c>
      <c r="L12" s="13" t="s">
        <v>1596</v>
      </c>
      <c r="M12" s="13" t="s">
        <v>1596</v>
      </c>
      <c r="N12" s="53" t="s">
        <v>2325</v>
      </c>
      <c r="P12"/>
      <c r="Q12"/>
      <c r="R12"/>
    </row>
    <row r="13" spans="1:18" s="2" customFormat="1" x14ac:dyDescent="0.3">
      <c r="A13" s="4">
        <v>717</v>
      </c>
      <c r="B13" s="13" t="s">
        <v>31</v>
      </c>
      <c r="C13" s="13" t="s">
        <v>3</v>
      </c>
      <c r="D13" s="53" t="s">
        <v>2531</v>
      </c>
      <c r="E13" s="13" t="s">
        <v>2475</v>
      </c>
      <c r="F13" s="53" t="s">
        <v>2484</v>
      </c>
      <c r="G13" s="53" t="s">
        <v>2490</v>
      </c>
      <c r="H13" s="13" t="s">
        <v>2479</v>
      </c>
      <c r="I13" s="53" t="s">
        <v>2488</v>
      </c>
      <c r="J13" s="53" t="s">
        <v>2492</v>
      </c>
      <c r="K13" s="13" t="s">
        <v>2532</v>
      </c>
      <c r="L13" s="53" t="s">
        <v>2532</v>
      </c>
      <c r="M13" s="53" t="s">
        <v>2532</v>
      </c>
      <c r="N13" s="53" t="s">
        <v>2325</v>
      </c>
      <c r="P13"/>
      <c r="Q13"/>
      <c r="R13"/>
    </row>
    <row r="14" spans="1:18" s="2" customFormat="1" x14ac:dyDescent="0.3">
      <c r="A14" s="4">
        <v>712</v>
      </c>
      <c r="B14" s="13" t="s">
        <v>31</v>
      </c>
      <c r="C14" s="13" t="s">
        <v>3</v>
      </c>
      <c r="D14" s="53" t="s">
        <v>2447</v>
      </c>
      <c r="E14" s="13" t="s">
        <v>2400</v>
      </c>
      <c r="F14" s="53" t="s">
        <v>2428</v>
      </c>
      <c r="G14" s="53" t="s">
        <v>2414</v>
      </c>
      <c r="H14" s="13" t="s">
        <v>2403</v>
      </c>
      <c r="I14" s="53" t="s">
        <v>2429</v>
      </c>
      <c r="J14" s="53" t="s">
        <v>2430</v>
      </c>
      <c r="K14" s="13" t="s">
        <v>2431</v>
      </c>
      <c r="L14" s="53" t="s">
        <v>2431</v>
      </c>
      <c r="M14" s="53" t="s">
        <v>2431</v>
      </c>
      <c r="N14" s="53" t="s">
        <v>2324</v>
      </c>
      <c r="P14"/>
      <c r="Q14"/>
      <c r="R14"/>
    </row>
    <row r="15" spans="1:18" s="2" customFormat="1" x14ac:dyDescent="0.3">
      <c r="A15" s="4">
        <v>719</v>
      </c>
      <c r="B15" s="13" t="s">
        <v>31</v>
      </c>
      <c r="C15" s="13" t="s">
        <v>3</v>
      </c>
      <c r="D15" s="53" t="s">
        <v>2534</v>
      </c>
      <c r="E15" s="13" t="s">
        <v>2477</v>
      </c>
      <c r="F15" s="53" t="s">
        <v>2485</v>
      </c>
      <c r="G15" s="53" t="s">
        <v>2491</v>
      </c>
      <c r="H15" s="13" t="s">
        <v>2481</v>
      </c>
      <c r="I15" s="53" t="s">
        <v>2489</v>
      </c>
      <c r="J15" s="53" t="s">
        <v>2493</v>
      </c>
      <c r="K15" s="13" t="s">
        <v>2535</v>
      </c>
      <c r="L15" s="53" t="s">
        <v>2535</v>
      </c>
      <c r="M15" s="53" t="s">
        <v>2535</v>
      </c>
      <c r="N15" s="53" t="s">
        <v>2325</v>
      </c>
      <c r="P15"/>
      <c r="Q15"/>
      <c r="R15"/>
    </row>
    <row r="16" spans="1:18" s="2" customFormat="1" x14ac:dyDescent="0.3">
      <c r="A16" s="4">
        <v>711</v>
      </c>
      <c r="B16" s="13" t="s">
        <v>31</v>
      </c>
      <c r="C16" s="13" t="s">
        <v>3</v>
      </c>
      <c r="D16" s="53" t="s">
        <v>2446</v>
      </c>
      <c r="E16" s="13" t="s">
        <v>2399</v>
      </c>
      <c r="F16" s="53" t="s">
        <v>2425</v>
      </c>
      <c r="G16" s="53" t="s">
        <v>2426</v>
      </c>
      <c r="H16" s="13" t="s">
        <v>2411</v>
      </c>
      <c r="I16" s="53" t="s">
        <v>2424</v>
      </c>
      <c r="J16" s="53" t="s">
        <v>2427</v>
      </c>
      <c r="K16" s="13" t="s">
        <v>2470</v>
      </c>
      <c r="L16" s="53" t="s">
        <v>2470</v>
      </c>
      <c r="M16" s="53" t="s">
        <v>2470</v>
      </c>
      <c r="N16" s="53" t="s">
        <v>2324</v>
      </c>
      <c r="P16"/>
      <c r="Q16"/>
      <c r="R16"/>
    </row>
    <row r="17" spans="1:18" s="2" customFormat="1" ht="43.2" x14ac:dyDescent="0.3">
      <c r="A17" s="4">
        <v>714</v>
      </c>
      <c r="B17" s="13" t="s">
        <v>31</v>
      </c>
      <c r="C17" s="13" t="s">
        <v>3</v>
      </c>
      <c r="D17" s="53" t="s">
        <v>2449</v>
      </c>
      <c r="E17" s="13" t="s">
        <v>2408</v>
      </c>
      <c r="F17" s="53" t="s">
        <v>2418</v>
      </c>
      <c r="G17" s="53" t="s">
        <v>2417</v>
      </c>
      <c r="H17" s="13" t="s">
        <v>2409</v>
      </c>
      <c r="I17" s="53" t="s">
        <v>2437</v>
      </c>
      <c r="J17" s="53" t="s">
        <v>2438</v>
      </c>
      <c r="K17" s="13" t="s">
        <v>2443</v>
      </c>
      <c r="L17" s="53" t="s">
        <v>2443</v>
      </c>
      <c r="M17" s="53" t="s">
        <v>2443</v>
      </c>
      <c r="N17" s="53" t="s">
        <v>2324</v>
      </c>
      <c r="P17"/>
      <c r="Q17"/>
      <c r="R17"/>
    </row>
    <row r="18" spans="1:18" s="2" customFormat="1" ht="57.6" x14ac:dyDescent="0.3">
      <c r="A18" s="4">
        <v>278</v>
      </c>
      <c r="B18" s="13" t="s">
        <v>31</v>
      </c>
      <c r="C18" s="13" t="s">
        <v>3</v>
      </c>
      <c r="D18" s="13" t="s">
        <v>1737</v>
      </c>
      <c r="E18" s="13" t="s">
        <v>186</v>
      </c>
      <c r="F18" s="13" t="s">
        <v>1800</v>
      </c>
      <c r="G18" s="13" t="s">
        <v>1801</v>
      </c>
      <c r="H18" s="13" t="s">
        <v>1449</v>
      </c>
      <c r="I18" s="13" t="s">
        <v>862</v>
      </c>
      <c r="J18" s="13" t="s">
        <v>1448</v>
      </c>
      <c r="K18" s="13" t="s">
        <v>2631</v>
      </c>
      <c r="L18" s="13" t="s">
        <v>2635</v>
      </c>
      <c r="M18" s="13" t="s">
        <v>2639</v>
      </c>
      <c r="N18" s="53" t="s">
        <v>2325</v>
      </c>
      <c r="P18"/>
      <c r="Q18"/>
      <c r="R18"/>
    </row>
    <row r="19" spans="1:18" s="2" customFormat="1" ht="72" x14ac:dyDescent="0.3">
      <c r="A19" s="4">
        <v>654</v>
      </c>
      <c r="B19" s="13" t="s">
        <v>31</v>
      </c>
      <c r="C19" s="13" t="s">
        <v>3</v>
      </c>
      <c r="D19" s="13" t="s">
        <v>2039</v>
      </c>
      <c r="E19" s="13" t="s">
        <v>1659</v>
      </c>
      <c r="F19" s="13" t="s">
        <v>801</v>
      </c>
      <c r="G19" s="13" t="s">
        <v>1662</v>
      </c>
      <c r="H19" s="13" t="s">
        <v>1371</v>
      </c>
      <c r="I19" s="13" t="s">
        <v>1660</v>
      </c>
      <c r="J19" s="13" t="s">
        <v>1661</v>
      </c>
      <c r="K19" s="13" t="s">
        <v>1596</v>
      </c>
      <c r="L19" s="13" t="s">
        <v>1596</v>
      </c>
      <c r="M19" s="13" t="s">
        <v>1596</v>
      </c>
      <c r="N19" s="53" t="s">
        <v>2325</v>
      </c>
      <c r="P19"/>
      <c r="Q19"/>
      <c r="R19"/>
    </row>
    <row r="20" spans="1:18" s="2" customFormat="1" ht="115.2" x14ac:dyDescent="0.3">
      <c r="A20" s="4">
        <v>297</v>
      </c>
      <c r="B20" s="13" t="s">
        <v>31</v>
      </c>
      <c r="C20" s="13" t="s">
        <v>3</v>
      </c>
      <c r="D20" s="13" t="s">
        <v>1741</v>
      </c>
      <c r="E20" s="13" t="s">
        <v>156</v>
      </c>
      <c r="F20" s="13" t="s">
        <v>157</v>
      </c>
      <c r="G20" s="13" t="s">
        <v>158</v>
      </c>
      <c r="H20" s="13" t="s">
        <v>1455</v>
      </c>
      <c r="I20" s="13" t="s">
        <v>2450</v>
      </c>
      <c r="J20" s="13" t="s">
        <v>1456</v>
      </c>
      <c r="K20" s="13" t="s">
        <v>2632</v>
      </c>
      <c r="L20" s="13" t="s">
        <v>2636</v>
      </c>
      <c r="M20" s="13" t="s">
        <v>2640</v>
      </c>
      <c r="N20" s="53" t="s">
        <v>2325</v>
      </c>
      <c r="P20"/>
      <c r="Q20"/>
      <c r="R20"/>
    </row>
    <row r="21" spans="1:18" s="2" customFormat="1" x14ac:dyDescent="0.3">
      <c r="A21" s="4">
        <v>299</v>
      </c>
      <c r="B21" s="13" t="s">
        <v>31</v>
      </c>
      <c r="C21" s="13" t="s">
        <v>3</v>
      </c>
      <c r="D21" s="13" t="s">
        <v>1742</v>
      </c>
      <c r="E21" s="13" t="s">
        <v>173</v>
      </c>
      <c r="F21" s="13" t="s">
        <v>1819</v>
      </c>
      <c r="G21" s="13" t="s">
        <v>1820</v>
      </c>
      <c r="H21" s="13" t="s">
        <v>1458</v>
      </c>
      <c r="I21" s="13" t="s">
        <v>1457</v>
      </c>
      <c r="J21" s="13" t="s">
        <v>1459</v>
      </c>
      <c r="K21" s="13" t="s">
        <v>1596</v>
      </c>
      <c r="L21" s="13" t="s">
        <v>1596</v>
      </c>
      <c r="M21" s="13" t="s">
        <v>1596</v>
      </c>
      <c r="N21" s="53" t="s">
        <v>2325</v>
      </c>
      <c r="P21"/>
      <c r="Q21"/>
      <c r="R21"/>
    </row>
    <row r="22" spans="1:18" s="2" customFormat="1" ht="28.8" x14ac:dyDescent="0.3">
      <c r="A22" s="4">
        <v>310</v>
      </c>
      <c r="B22" s="13" t="s">
        <v>31</v>
      </c>
      <c r="C22" s="13" t="s">
        <v>3</v>
      </c>
      <c r="D22" s="13" t="s">
        <v>1743</v>
      </c>
      <c r="E22" s="13" t="s">
        <v>70</v>
      </c>
      <c r="F22" s="13" t="s">
        <v>62</v>
      </c>
      <c r="G22" s="13" t="s">
        <v>63</v>
      </c>
      <c r="H22" s="13" t="s">
        <v>1469</v>
      </c>
      <c r="I22" s="13" t="s">
        <v>1470</v>
      </c>
      <c r="J22" s="13" t="s">
        <v>1471</v>
      </c>
      <c r="K22" s="13" t="s">
        <v>1596</v>
      </c>
      <c r="L22" s="13" t="s">
        <v>1596</v>
      </c>
      <c r="M22" s="13" t="s">
        <v>1596</v>
      </c>
      <c r="N22" s="53" t="s">
        <v>2325</v>
      </c>
      <c r="P22"/>
      <c r="Q22"/>
      <c r="R22"/>
    </row>
    <row r="23" spans="1:18" s="2" customFormat="1" ht="409.6" x14ac:dyDescent="0.3">
      <c r="A23" s="4">
        <v>720</v>
      </c>
      <c r="B23" s="13" t="s">
        <v>71</v>
      </c>
      <c r="C23" s="13" t="s">
        <v>2</v>
      </c>
      <c r="D23" s="53" t="s">
        <v>2536</v>
      </c>
      <c r="E23" s="13" t="s">
        <v>2496</v>
      </c>
      <c r="F23" s="53" t="s">
        <v>2503</v>
      </c>
      <c r="G23" s="53" t="s">
        <v>2509</v>
      </c>
      <c r="H23" s="13" t="s">
        <v>2498</v>
      </c>
      <c r="I23" s="53" t="s">
        <v>2507</v>
      </c>
      <c r="J23" s="53" t="s">
        <v>2508</v>
      </c>
      <c r="K23" s="13" t="s">
        <v>1596</v>
      </c>
      <c r="L23" s="53" t="s">
        <v>1596</v>
      </c>
      <c r="M23" s="53" t="s">
        <v>1596</v>
      </c>
      <c r="N23" s="53" t="s">
        <v>2325</v>
      </c>
      <c r="P23"/>
      <c r="Q23"/>
      <c r="R23"/>
    </row>
    <row r="24" spans="1:18" s="2" customFormat="1" ht="158.4" x14ac:dyDescent="0.3">
      <c r="A24" s="4">
        <v>721</v>
      </c>
      <c r="B24" s="13" t="s">
        <v>71</v>
      </c>
      <c r="C24" s="13" t="s">
        <v>2</v>
      </c>
      <c r="D24" s="53" t="s">
        <v>2537</v>
      </c>
      <c r="E24" s="13" t="s">
        <v>2497</v>
      </c>
      <c r="F24" s="53" t="s">
        <v>2504</v>
      </c>
      <c r="G24" s="53" t="s">
        <v>73</v>
      </c>
      <c r="H24" s="13" t="s">
        <v>2499</v>
      </c>
      <c r="I24" s="53" t="s">
        <v>2506</v>
      </c>
      <c r="J24" s="53" t="s">
        <v>2510</v>
      </c>
      <c r="K24" s="13" t="s">
        <v>2500</v>
      </c>
      <c r="L24" s="53" t="s">
        <v>2505</v>
      </c>
      <c r="M24" s="53" t="s">
        <v>2511</v>
      </c>
      <c r="N24" s="53" t="s">
        <v>2325</v>
      </c>
      <c r="P24"/>
      <c r="Q24"/>
      <c r="R24"/>
    </row>
    <row r="25" spans="1:18" s="2" customFormat="1" ht="57.6" x14ac:dyDescent="0.3">
      <c r="A25" s="4">
        <v>728</v>
      </c>
      <c r="B25" s="13" t="s">
        <v>71</v>
      </c>
      <c r="C25" s="13" t="s">
        <v>8</v>
      </c>
      <c r="D25" s="53" t="s">
        <v>2684</v>
      </c>
      <c r="E25" s="13" t="s">
        <v>270</v>
      </c>
      <c r="F25" s="53" t="s">
        <v>268</v>
      </c>
      <c r="G25" s="53" t="s">
        <v>269</v>
      </c>
      <c r="H25" s="13" t="s">
        <v>1407</v>
      </c>
      <c r="I25" s="53" t="s">
        <v>1859</v>
      </c>
      <c r="J25" s="53" t="s">
        <v>1863</v>
      </c>
      <c r="K25" s="13" t="s">
        <v>1596</v>
      </c>
      <c r="L25" s="53" t="s">
        <v>1596</v>
      </c>
      <c r="M25" s="53" t="s">
        <v>1596</v>
      </c>
      <c r="N25" s="53" t="s">
        <v>2325</v>
      </c>
      <c r="P25"/>
      <c r="Q25"/>
      <c r="R25"/>
    </row>
    <row r="26" spans="1:18" s="2" customFormat="1" ht="57.6" x14ac:dyDescent="0.3">
      <c r="A26" s="4">
        <v>225</v>
      </c>
      <c r="B26" s="13" t="s">
        <v>71</v>
      </c>
      <c r="C26" s="13" t="s">
        <v>3</v>
      </c>
      <c r="D26" s="13" t="s">
        <v>2675</v>
      </c>
      <c r="E26" s="13" t="s">
        <v>81</v>
      </c>
      <c r="F26" s="13" t="s">
        <v>82</v>
      </c>
      <c r="G26" s="13" t="s">
        <v>83</v>
      </c>
      <c r="H26" s="13" t="s">
        <v>623</v>
      </c>
      <c r="I26" s="13" t="s">
        <v>2207</v>
      </c>
      <c r="J26" s="13" t="s">
        <v>2003</v>
      </c>
      <c r="K26" s="13" t="s">
        <v>1689</v>
      </c>
      <c r="L26" s="13" t="s">
        <v>2001</v>
      </c>
      <c r="M26" s="13" t="s">
        <v>2002</v>
      </c>
      <c r="N26" s="53" t="s">
        <v>2325</v>
      </c>
      <c r="P26"/>
      <c r="Q26"/>
      <c r="R26"/>
    </row>
    <row r="27" spans="1:18" s="2" customFormat="1" ht="72" x14ac:dyDescent="0.3">
      <c r="A27" s="4">
        <v>243</v>
      </c>
      <c r="B27" s="13" t="s">
        <v>71</v>
      </c>
      <c r="C27" s="13" t="s">
        <v>3</v>
      </c>
      <c r="D27" s="13" t="s">
        <v>2681</v>
      </c>
      <c r="E27" s="13" t="s">
        <v>2089</v>
      </c>
      <c r="F27" s="13" t="s">
        <v>95</v>
      </c>
      <c r="G27" s="13" t="s">
        <v>96</v>
      </c>
      <c r="H27" s="13" t="s">
        <v>2090</v>
      </c>
      <c r="I27" s="13" t="s">
        <v>2091</v>
      </c>
      <c r="J27" s="13" t="s">
        <v>2092</v>
      </c>
      <c r="K27" s="13" t="s">
        <v>1596</v>
      </c>
      <c r="L27" s="13" t="s">
        <v>1596</v>
      </c>
      <c r="M27" s="13" t="s">
        <v>1596</v>
      </c>
      <c r="N27" s="53" t="s">
        <v>2325</v>
      </c>
      <c r="P27"/>
      <c r="Q27"/>
      <c r="R27"/>
    </row>
    <row r="28" spans="1:18" s="2" customFormat="1" x14ac:dyDescent="0.3">
      <c r="A28" s="4">
        <v>227</v>
      </c>
      <c r="B28" s="13" t="s">
        <v>71</v>
      </c>
      <c r="C28" s="13" t="s">
        <v>3</v>
      </c>
      <c r="D28" s="13" t="s">
        <v>2676</v>
      </c>
      <c r="E28" s="13" t="s">
        <v>76</v>
      </c>
      <c r="F28" s="13" t="s">
        <v>86</v>
      </c>
      <c r="G28" s="13" t="s">
        <v>87</v>
      </c>
      <c r="H28" s="13" t="s">
        <v>622</v>
      </c>
      <c r="I28" s="13" t="s">
        <v>1851</v>
      </c>
      <c r="J28" s="13" t="s">
        <v>1852</v>
      </c>
      <c r="K28" s="13" t="s">
        <v>1887</v>
      </c>
      <c r="L28" s="13" t="s">
        <v>2004</v>
      </c>
      <c r="M28" s="13" t="s">
        <v>2005</v>
      </c>
      <c r="N28" s="53" t="s">
        <v>2325</v>
      </c>
      <c r="P28"/>
      <c r="Q28"/>
      <c r="R28"/>
    </row>
    <row r="29" spans="1:18" ht="72" x14ac:dyDescent="0.3">
      <c r="A29" s="4">
        <v>673</v>
      </c>
      <c r="B29" s="13" t="s">
        <v>71</v>
      </c>
      <c r="C29" s="13" t="s">
        <v>3</v>
      </c>
      <c r="D29" s="13" t="s">
        <v>1941</v>
      </c>
      <c r="E29" s="13" t="s">
        <v>1889</v>
      </c>
      <c r="F29" s="13" t="s">
        <v>86</v>
      </c>
      <c r="G29" s="13" t="s">
        <v>87</v>
      </c>
      <c r="H29" s="13" t="s">
        <v>1888</v>
      </c>
      <c r="I29" s="13" t="s">
        <v>1890</v>
      </c>
      <c r="J29" s="13" t="s">
        <v>1891</v>
      </c>
      <c r="K29" s="13" t="s">
        <v>1596</v>
      </c>
      <c r="L29" s="13" t="s">
        <v>1596</v>
      </c>
      <c r="M29" s="13" t="s">
        <v>1596</v>
      </c>
      <c r="N29" s="53" t="s">
        <v>2325</v>
      </c>
    </row>
    <row r="30" spans="1:18" ht="86.4" x14ac:dyDescent="0.3">
      <c r="A30" s="4">
        <v>682</v>
      </c>
      <c r="B30" s="13" t="s">
        <v>71</v>
      </c>
      <c r="C30" s="13" t="s">
        <v>3</v>
      </c>
      <c r="D30" s="53" t="s">
        <v>2181</v>
      </c>
      <c r="E30" s="13" t="s">
        <v>2096</v>
      </c>
      <c r="F30" s="53" t="s">
        <v>2098</v>
      </c>
      <c r="G30" s="53" t="s">
        <v>2101</v>
      </c>
      <c r="H30" s="13" t="s">
        <v>2097</v>
      </c>
      <c r="I30" s="53" t="s">
        <v>2103</v>
      </c>
      <c r="J30" s="53" t="s">
        <v>2105</v>
      </c>
      <c r="K30" s="13" t="s">
        <v>1596</v>
      </c>
      <c r="L30" s="53" t="s">
        <v>1596</v>
      </c>
      <c r="M30" s="53" t="s">
        <v>1596</v>
      </c>
      <c r="N30" s="53" t="s">
        <v>2325</v>
      </c>
    </row>
    <row r="31" spans="1:18" ht="409.6" x14ac:dyDescent="0.3">
      <c r="A31" s="4">
        <v>695</v>
      </c>
      <c r="B31" s="13" t="s">
        <v>71</v>
      </c>
      <c r="C31" s="13" t="s">
        <v>3</v>
      </c>
      <c r="D31" s="53" t="s">
        <v>1974</v>
      </c>
      <c r="E31" s="13" t="s">
        <v>2231</v>
      </c>
      <c r="F31" s="53" t="s">
        <v>2234</v>
      </c>
      <c r="G31" s="53" t="s">
        <v>2235</v>
      </c>
      <c r="H31" s="13" t="s">
        <v>1956</v>
      </c>
      <c r="I31" s="53" t="s">
        <v>1965</v>
      </c>
      <c r="J31" s="53" t="s">
        <v>1966</v>
      </c>
      <c r="K31" s="13" t="s">
        <v>2233</v>
      </c>
      <c r="L31" s="53" t="s">
        <v>2237</v>
      </c>
      <c r="M31" s="53" t="s">
        <v>2238</v>
      </c>
      <c r="N31" s="53" t="s">
        <v>2325</v>
      </c>
    </row>
    <row r="32" spans="1:18" x14ac:dyDescent="0.3">
      <c r="A32" s="4">
        <v>248</v>
      </c>
      <c r="B32" s="13" t="s">
        <v>71</v>
      </c>
      <c r="C32" s="13" t="s">
        <v>3</v>
      </c>
      <c r="D32" s="13" t="s">
        <v>2683</v>
      </c>
      <c r="E32" s="13" t="s">
        <v>79</v>
      </c>
      <c r="F32" s="13" t="s">
        <v>94</v>
      </c>
      <c r="G32" s="13" t="s">
        <v>1950</v>
      </c>
      <c r="H32" s="13" t="s">
        <v>1410</v>
      </c>
      <c r="I32" s="13" t="s">
        <v>1410</v>
      </c>
      <c r="J32" s="13" t="s">
        <v>1949</v>
      </c>
      <c r="K32" s="13" t="s">
        <v>1596</v>
      </c>
      <c r="L32" s="13" t="s">
        <v>1596</v>
      </c>
      <c r="M32" s="13" t="s">
        <v>1596</v>
      </c>
      <c r="N32" s="53" t="s">
        <v>2325</v>
      </c>
    </row>
    <row r="33" spans="1:15" s="47" customFormat="1" ht="72" x14ac:dyDescent="0.3">
      <c r="A33" s="32">
        <v>697</v>
      </c>
      <c r="B33" s="13" t="s">
        <v>757</v>
      </c>
      <c r="C33" s="13" t="s">
        <v>3</v>
      </c>
      <c r="D33" s="53" t="s">
        <v>1974</v>
      </c>
      <c r="E33" s="13" t="s">
        <v>2243</v>
      </c>
      <c r="F33" s="53" t="s">
        <v>2245</v>
      </c>
      <c r="G33" s="53" t="s">
        <v>2247</v>
      </c>
      <c r="H33" s="13" t="s">
        <v>1956</v>
      </c>
      <c r="I33" s="53" t="s">
        <v>1965</v>
      </c>
      <c r="J33" s="53" t="s">
        <v>1966</v>
      </c>
      <c r="K33" s="13" t="s">
        <v>2244</v>
      </c>
      <c r="L33" s="53" t="s">
        <v>2246</v>
      </c>
      <c r="M33" s="53" t="s">
        <v>2248</v>
      </c>
      <c r="N33" s="53" t="s">
        <v>2325</v>
      </c>
      <c r="O33" s="2"/>
    </row>
    <row r="34" spans="1:15" s="47" customFormat="1" ht="72" x14ac:dyDescent="0.3">
      <c r="A34" s="32">
        <v>696</v>
      </c>
      <c r="B34" s="35" t="s">
        <v>757</v>
      </c>
      <c r="C34" s="35" t="s">
        <v>3</v>
      </c>
      <c r="D34" s="54" t="s">
        <v>1974</v>
      </c>
      <c r="E34" s="35" t="s">
        <v>2232</v>
      </c>
      <c r="F34" s="54" t="s">
        <v>2240</v>
      </c>
      <c r="G34" s="54" t="s">
        <v>2241</v>
      </c>
      <c r="H34" s="35" t="s">
        <v>1956</v>
      </c>
      <c r="I34" s="54" t="s">
        <v>1965</v>
      </c>
      <c r="J34" s="54" t="s">
        <v>1966</v>
      </c>
      <c r="K34" s="35" t="s">
        <v>2236</v>
      </c>
      <c r="L34" s="54" t="s">
        <v>2239</v>
      </c>
      <c r="M34" s="54" t="s">
        <v>2242</v>
      </c>
      <c r="N34" s="53" t="s">
        <v>2325</v>
      </c>
      <c r="O34" s="2"/>
    </row>
    <row r="35" spans="1:15" s="47" customFormat="1" ht="129.6" x14ac:dyDescent="0.3">
      <c r="A35" s="32">
        <v>312</v>
      </c>
      <c r="B35" s="35" t="s">
        <v>4</v>
      </c>
      <c r="C35" s="35" t="s">
        <v>2</v>
      </c>
      <c r="D35" s="35" t="s">
        <v>1602</v>
      </c>
      <c r="E35" s="35" t="s">
        <v>44</v>
      </c>
      <c r="F35" s="35" t="s">
        <v>45</v>
      </c>
      <c r="G35" s="35" t="s">
        <v>46</v>
      </c>
      <c r="H35" s="35" t="s">
        <v>2107</v>
      </c>
      <c r="I35" s="35" t="s">
        <v>2106</v>
      </c>
      <c r="J35" s="35" t="s">
        <v>2108</v>
      </c>
      <c r="K35" s="35" t="s">
        <v>1596</v>
      </c>
      <c r="L35" s="35" t="s">
        <v>1596</v>
      </c>
      <c r="M35" s="35" t="s">
        <v>1596</v>
      </c>
      <c r="N35" s="53" t="s">
        <v>2325</v>
      </c>
      <c r="O35" s="38"/>
    </row>
    <row r="36" spans="1:15" s="47" customFormat="1" ht="28.8" x14ac:dyDescent="0.3">
      <c r="A36" s="32">
        <v>313</v>
      </c>
      <c r="B36" s="35" t="s">
        <v>4</v>
      </c>
      <c r="C36" s="35" t="s">
        <v>2</v>
      </c>
      <c r="D36" s="35" t="s">
        <v>1603</v>
      </c>
      <c r="E36" s="35" t="s">
        <v>53</v>
      </c>
      <c r="F36" s="35" t="s">
        <v>56</v>
      </c>
      <c r="G36" s="35" t="s">
        <v>57</v>
      </c>
      <c r="H36" s="35" t="s">
        <v>1893</v>
      </c>
      <c r="I36" s="35" t="s">
        <v>1894</v>
      </c>
      <c r="J36" s="35" t="s">
        <v>1895</v>
      </c>
      <c r="K36" s="35" t="s">
        <v>1596</v>
      </c>
      <c r="L36" s="35" t="s">
        <v>1596</v>
      </c>
      <c r="M36" s="35" t="s">
        <v>1596</v>
      </c>
      <c r="N36" s="53" t="s">
        <v>2325</v>
      </c>
      <c r="O36" s="38"/>
    </row>
    <row r="37" spans="1:15" s="47" customFormat="1" x14ac:dyDescent="0.3">
      <c r="A37" s="32">
        <v>325</v>
      </c>
      <c r="B37" s="35" t="s">
        <v>4</v>
      </c>
      <c r="C37" s="35" t="s">
        <v>2</v>
      </c>
      <c r="D37" s="35" t="s">
        <v>1847</v>
      </c>
      <c r="E37" s="35" t="s">
        <v>1788</v>
      </c>
      <c r="F37" s="35" t="s">
        <v>1789</v>
      </c>
      <c r="G37" s="35" t="s">
        <v>1791</v>
      </c>
      <c r="H37" s="35" t="s">
        <v>2109</v>
      </c>
      <c r="I37" s="35" t="s">
        <v>1790</v>
      </c>
      <c r="J37" s="35" t="s">
        <v>1792</v>
      </c>
      <c r="K37" s="35" t="s">
        <v>1596</v>
      </c>
      <c r="L37" s="35" t="s">
        <v>1596</v>
      </c>
      <c r="M37" s="35" t="s">
        <v>1596</v>
      </c>
      <c r="N37" s="54" t="s">
        <v>2325</v>
      </c>
      <c r="O37" s="38"/>
    </row>
    <row r="38" spans="1:15" s="47" customFormat="1" ht="28.8" x14ac:dyDescent="0.3">
      <c r="A38" s="32">
        <v>676</v>
      </c>
      <c r="B38" s="13" t="s">
        <v>4</v>
      </c>
      <c r="C38" s="13" t="s">
        <v>2</v>
      </c>
      <c r="D38" s="13" t="s">
        <v>1944</v>
      </c>
      <c r="E38" s="13" t="s">
        <v>398</v>
      </c>
      <c r="F38" s="13" t="s">
        <v>1124</v>
      </c>
      <c r="G38" s="13" t="s">
        <v>1911</v>
      </c>
      <c r="H38" s="13" t="s">
        <v>1908</v>
      </c>
      <c r="I38" s="13" t="s">
        <v>1909</v>
      </c>
      <c r="J38" s="13" t="s">
        <v>1910</v>
      </c>
      <c r="K38" s="13" t="s">
        <v>1596</v>
      </c>
      <c r="L38" s="13" t="s">
        <v>1596</v>
      </c>
      <c r="M38" s="13" t="s">
        <v>1596</v>
      </c>
      <c r="N38" s="53" t="s">
        <v>2325</v>
      </c>
      <c r="O38" s="38"/>
    </row>
    <row r="39" spans="1:15" s="47" customFormat="1" ht="57.6" x14ac:dyDescent="0.3">
      <c r="A39" s="32">
        <v>322</v>
      </c>
      <c r="B39" s="13" t="s">
        <v>4</v>
      </c>
      <c r="C39" s="13" t="s">
        <v>2</v>
      </c>
      <c r="D39" s="13" t="s">
        <v>1611</v>
      </c>
      <c r="E39" s="13" t="s">
        <v>47</v>
      </c>
      <c r="F39" s="13" t="s">
        <v>48</v>
      </c>
      <c r="G39" s="13" t="s">
        <v>49</v>
      </c>
      <c r="H39" s="13" t="s">
        <v>1498</v>
      </c>
      <c r="I39" s="13" t="s">
        <v>1497</v>
      </c>
      <c r="J39" s="13" t="s">
        <v>1499</v>
      </c>
      <c r="K39" s="13" t="s">
        <v>1596</v>
      </c>
      <c r="L39" s="13" t="s">
        <v>1596</v>
      </c>
      <c r="M39" s="13" t="s">
        <v>1596</v>
      </c>
      <c r="N39" s="53" t="s">
        <v>2325</v>
      </c>
      <c r="O39" s="38"/>
    </row>
    <row r="40" spans="1:15" s="47" customFormat="1" ht="28.8" x14ac:dyDescent="0.3">
      <c r="A40" s="32">
        <v>361</v>
      </c>
      <c r="B40" s="13" t="s">
        <v>4</v>
      </c>
      <c r="C40" s="13" t="s">
        <v>8</v>
      </c>
      <c r="D40" s="13" t="s">
        <v>1751</v>
      </c>
      <c r="E40" s="13" t="s">
        <v>244</v>
      </c>
      <c r="F40" s="13" t="s">
        <v>116</v>
      </c>
      <c r="G40" s="13" t="s">
        <v>117</v>
      </c>
      <c r="H40" s="13" t="s">
        <v>2120</v>
      </c>
      <c r="I40" s="13" t="s">
        <v>2124</v>
      </c>
      <c r="J40" s="13" t="s">
        <v>2125</v>
      </c>
      <c r="K40" s="13" t="s">
        <v>1596</v>
      </c>
      <c r="L40" s="13" t="s">
        <v>1596</v>
      </c>
      <c r="M40" s="13" t="s">
        <v>1596</v>
      </c>
      <c r="N40" s="53" t="s">
        <v>2325</v>
      </c>
      <c r="O40" s="38"/>
    </row>
    <row r="41" spans="1:15" s="47" customFormat="1" ht="115.2" x14ac:dyDescent="0.3">
      <c r="A41" s="32">
        <v>363</v>
      </c>
      <c r="B41" s="13" t="s">
        <v>4</v>
      </c>
      <c r="C41" s="13" t="s">
        <v>8</v>
      </c>
      <c r="D41" s="13" t="s">
        <v>1752</v>
      </c>
      <c r="E41" s="13" t="s">
        <v>118</v>
      </c>
      <c r="F41" s="13" t="s">
        <v>119</v>
      </c>
      <c r="G41" s="13" t="s">
        <v>255</v>
      </c>
      <c r="H41" s="13" t="s">
        <v>2117</v>
      </c>
      <c r="I41" s="13" t="s">
        <v>2116</v>
      </c>
      <c r="J41" s="13" t="s">
        <v>2118</v>
      </c>
      <c r="K41" s="13" t="s">
        <v>1536</v>
      </c>
      <c r="L41" s="13" t="s">
        <v>2013</v>
      </c>
      <c r="M41" s="13" t="s">
        <v>2013</v>
      </c>
      <c r="N41" s="53" t="s">
        <v>2325</v>
      </c>
      <c r="O41" s="38"/>
    </row>
    <row r="42" spans="1:15" s="47" customFormat="1" x14ac:dyDescent="0.3">
      <c r="A42" s="32">
        <v>683</v>
      </c>
      <c r="B42" s="13" t="s">
        <v>4</v>
      </c>
      <c r="C42" s="13" t="s">
        <v>3</v>
      </c>
      <c r="D42" s="53" t="s">
        <v>2182</v>
      </c>
      <c r="E42" s="13" t="s">
        <v>2119</v>
      </c>
      <c r="F42" s="53" t="s">
        <v>2121</v>
      </c>
      <c r="G42" s="53" t="s">
        <v>2123</v>
      </c>
      <c r="H42" s="13" t="s">
        <v>2110</v>
      </c>
      <c r="I42" s="53" t="s">
        <v>2126</v>
      </c>
      <c r="J42" s="53" t="s">
        <v>2122</v>
      </c>
      <c r="K42" s="13" t="s">
        <v>1596</v>
      </c>
      <c r="L42" s="53" t="s">
        <v>1596</v>
      </c>
      <c r="M42" s="53" t="s">
        <v>1596</v>
      </c>
      <c r="N42" s="53" t="s">
        <v>2325</v>
      </c>
      <c r="O42" s="38"/>
    </row>
    <row r="43" spans="1:15" s="47" customFormat="1" ht="86.4" x14ac:dyDescent="0.3">
      <c r="A43" s="32">
        <v>675</v>
      </c>
      <c r="B43" s="13" t="s">
        <v>4</v>
      </c>
      <c r="C43" s="13" t="s">
        <v>3</v>
      </c>
      <c r="D43" s="13" t="s">
        <v>1943</v>
      </c>
      <c r="E43" s="13" t="s">
        <v>1897</v>
      </c>
      <c r="F43" s="13" t="s">
        <v>1901</v>
      </c>
      <c r="G43" s="13" t="s">
        <v>1903</v>
      </c>
      <c r="H43" s="13" t="s">
        <v>1899</v>
      </c>
      <c r="I43" s="13" t="s">
        <v>1907</v>
      </c>
      <c r="J43" s="13" t="s">
        <v>1905</v>
      </c>
      <c r="K43" s="13" t="s">
        <v>1596</v>
      </c>
      <c r="L43" s="13" t="s">
        <v>1596</v>
      </c>
      <c r="M43" s="13" t="s">
        <v>1596</v>
      </c>
      <c r="N43" s="53" t="s">
        <v>2325</v>
      </c>
      <c r="O43" s="38"/>
    </row>
    <row r="44" spans="1:15" s="47" customFormat="1" x14ac:dyDescent="0.3">
      <c r="A44" s="32">
        <v>337</v>
      </c>
      <c r="B44" s="13" t="s">
        <v>4</v>
      </c>
      <c r="C44" s="13" t="s">
        <v>3</v>
      </c>
      <c r="D44" s="13" t="s">
        <v>1616</v>
      </c>
      <c r="E44" s="13" t="s">
        <v>135</v>
      </c>
      <c r="F44" s="13" t="s">
        <v>136</v>
      </c>
      <c r="G44" s="13" t="s">
        <v>138</v>
      </c>
      <c r="H44" s="13" t="s">
        <v>1845</v>
      </c>
      <c r="I44" s="13" t="s">
        <v>1096</v>
      </c>
      <c r="J44" s="13" t="s">
        <v>1846</v>
      </c>
      <c r="K44" s="13" t="s">
        <v>1596</v>
      </c>
      <c r="L44" s="13" t="s">
        <v>1596</v>
      </c>
      <c r="M44" s="13" t="s">
        <v>1596</v>
      </c>
      <c r="N44" s="53" t="s">
        <v>2325</v>
      </c>
      <c r="O44" s="38"/>
    </row>
    <row r="45" spans="1:15" s="47" customFormat="1" x14ac:dyDescent="0.3">
      <c r="A45" s="4">
        <v>341</v>
      </c>
      <c r="B45" s="13" t="s">
        <v>4</v>
      </c>
      <c r="C45" s="13" t="s">
        <v>3</v>
      </c>
      <c r="D45" s="13" t="s">
        <v>1617</v>
      </c>
      <c r="E45" s="13" t="s">
        <v>134</v>
      </c>
      <c r="F45" s="13" t="s">
        <v>137</v>
      </c>
      <c r="G45" s="13" t="s">
        <v>139</v>
      </c>
      <c r="H45" s="13" t="s">
        <v>1844</v>
      </c>
      <c r="I45" s="13" t="s">
        <v>1097</v>
      </c>
      <c r="J45" s="13" t="s">
        <v>1843</v>
      </c>
      <c r="K45" s="13" t="s">
        <v>1596</v>
      </c>
      <c r="L45" s="13" t="s">
        <v>1596</v>
      </c>
      <c r="M45" s="13" t="s">
        <v>1596</v>
      </c>
      <c r="N45" s="53" t="s">
        <v>2325</v>
      </c>
      <c r="O45" s="38"/>
    </row>
    <row r="46" spans="1:15" s="47" customFormat="1" ht="187.2" x14ac:dyDescent="0.3">
      <c r="A46" s="32">
        <v>343</v>
      </c>
      <c r="B46" s="35" t="s">
        <v>4</v>
      </c>
      <c r="C46" s="35" t="s">
        <v>3</v>
      </c>
      <c r="D46" s="35" t="s">
        <v>1618</v>
      </c>
      <c r="E46" s="35" t="s">
        <v>107</v>
      </c>
      <c r="F46" s="35" t="s">
        <v>60</v>
      </c>
      <c r="G46" s="35" t="s">
        <v>61</v>
      </c>
      <c r="H46" s="35" t="s">
        <v>1423</v>
      </c>
      <c r="I46" s="35" t="s">
        <v>1421</v>
      </c>
      <c r="J46" s="35" t="s">
        <v>1422</v>
      </c>
      <c r="K46" s="35" t="s">
        <v>2401</v>
      </c>
      <c r="L46" s="35" t="s">
        <v>1596</v>
      </c>
      <c r="M46" s="35" t="s">
        <v>1596</v>
      </c>
      <c r="N46" s="54" t="s">
        <v>2325</v>
      </c>
      <c r="O46" s="38"/>
    </row>
    <row r="47" spans="1:15" s="47" customFormat="1" x14ac:dyDescent="0.3">
      <c r="A47" s="4">
        <v>348</v>
      </c>
      <c r="B47" s="13" t="s">
        <v>4</v>
      </c>
      <c r="C47" s="13" t="s">
        <v>3</v>
      </c>
      <c r="D47" s="13" t="s">
        <v>1619</v>
      </c>
      <c r="E47" s="13" t="s">
        <v>133</v>
      </c>
      <c r="F47" s="13" t="s">
        <v>25</v>
      </c>
      <c r="G47" s="13" t="s">
        <v>132</v>
      </c>
      <c r="H47" s="13" t="s">
        <v>1514</v>
      </c>
      <c r="I47" s="13" t="s">
        <v>1837</v>
      </c>
      <c r="J47" s="13" t="s">
        <v>1515</v>
      </c>
      <c r="K47" s="13" t="s">
        <v>1596</v>
      </c>
      <c r="L47" s="13" t="s">
        <v>1596</v>
      </c>
      <c r="M47" s="13" t="s">
        <v>1596</v>
      </c>
      <c r="N47" s="53" t="s">
        <v>2325</v>
      </c>
      <c r="O47" s="38"/>
    </row>
    <row r="48" spans="1:15" s="47" customFormat="1" ht="28.8" x14ac:dyDescent="0.3">
      <c r="A48" s="32">
        <v>674</v>
      </c>
      <c r="B48" s="13" t="s">
        <v>4</v>
      </c>
      <c r="C48" s="13" t="s">
        <v>3</v>
      </c>
      <c r="D48" s="13" t="s">
        <v>1942</v>
      </c>
      <c r="E48" s="13" t="s">
        <v>1896</v>
      </c>
      <c r="F48" s="13" t="s">
        <v>1900</v>
      </c>
      <c r="G48" s="13" t="s">
        <v>1902</v>
      </c>
      <c r="H48" s="13" t="s">
        <v>1898</v>
      </c>
      <c r="I48" s="13" t="s">
        <v>1906</v>
      </c>
      <c r="J48" s="13" t="s">
        <v>1904</v>
      </c>
      <c r="K48" s="13" t="s">
        <v>1596</v>
      </c>
      <c r="L48" s="13" t="s">
        <v>1596</v>
      </c>
      <c r="M48" s="13" t="s">
        <v>1596</v>
      </c>
      <c r="N48" s="53" t="s">
        <v>2325</v>
      </c>
      <c r="O48" s="38"/>
    </row>
    <row r="49" spans="1:15" s="47" customFormat="1" ht="28.8" x14ac:dyDescent="0.3">
      <c r="A49" s="32">
        <v>350</v>
      </c>
      <c r="B49" s="35" t="s">
        <v>110</v>
      </c>
      <c r="C49" s="35" t="s">
        <v>2</v>
      </c>
      <c r="D49" s="35" t="s">
        <v>1746</v>
      </c>
      <c r="E49" s="35" t="s">
        <v>296</v>
      </c>
      <c r="F49" s="35" t="s">
        <v>297</v>
      </c>
      <c r="G49" s="35" t="s">
        <v>298</v>
      </c>
      <c r="H49" s="35" t="s">
        <v>1518</v>
      </c>
      <c r="I49" s="35" t="s">
        <v>1519</v>
      </c>
      <c r="J49" s="35" t="s">
        <v>1520</v>
      </c>
      <c r="K49" s="35" t="s">
        <v>2279</v>
      </c>
      <c r="L49" s="35" t="s">
        <v>2280</v>
      </c>
      <c r="M49" s="35" t="s">
        <v>2281</v>
      </c>
      <c r="N49" s="54" t="s">
        <v>2325</v>
      </c>
      <c r="O49" s="38"/>
    </row>
    <row r="50" spans="1:15" s="47" customFormat="1" x14ac:dyDescent="0.3">
      <c r="A50" s="52"/>
      <c r="B50" s="52"/>
      <c r="C50" s="52"/>
      <c r="D50" s="52"/>
      <c r="E50" s="52"/>
      <c r="F50" s="52"/>
      <c r="G50" s="52"/>
      <c r="H50" s="52"/>
      <c r="I50" s="52"/>
      <c r="J50" s="52"/>
      <c r="K50" s="52"/>
      <c r="L50" s="52"/>
      <c r="M50" s="52"/>
      <c r="N50" s="52"/>
    </row>
    <row r="51" spans="1:15" s="47" customFormat="1" x14ac:dyDescent="0.3">
      <c r="A51" s="52"/>
      <c r="B51" s="52"/>
      <c r="C51" s="52"/>
      <c r="D51" s="52"/>
      <c r="E51" s="52"/>
      <c r="F51" s="52"/>
      <c r="G51" s="52"/>
      <c r="H51" s="52"/>
      <c r="I51" s="52"/>
      <c r="J51" s="52"/>
      <c r="K51" s="52"/>
      <c r="L51" s="52"/>
      <c r="M51" s="52"/>
      <c r="N51" s="52"/>
    </row>
    <row r="52" spans="1:15" s="47" customFormat="1" x14ac:dyDescent="0.3">
      <c r="A52" s="52"/>
      <c r="B52" s="52"/>
      <c r="C52" s="52"/>
      <c r="D52" s="52"/>
      <c r="E52" s="52"/>
      <c r="F52" s="52"/>
      <c r="G52" s="52"/>
      <c r="H52" s="52"/>
      <c r="I52" s="52"/>
      <c r="J52" s="52"/>
      <c r="K52" s="52"/>
      <c r="L52" s="52"/>
      <c r="M52" s="52"/>
      <c r="N52" s="52"/>
    </row>
    <row r="53" spans="1:15" s="47" customFormat="1" x14ac:dyDescent="0.3">
      <c r="A53" s="52"/>
      <c r="B53" s="52"/>
      <c r="C53" s="52"/>
      <c r="D53" s="52"/>
      <c r="E53" s="52"/>
      <c r="F53" s="52"/>
      <c r="G53" s="52"/>
      <c r="H53" s="52"/>
      <c r="I53" s="52"/>
      <c r="J53" s="52"/>
      <c r="K53" s="52"/>
      <c r="L53" s="52"/>
      <c r="M53" s="52"/>
      <c r="N53" s="52"/>
    </row>
    <row r="54" spans="1:15" s="47" customFormat="1" x14ac:dyDescent="0.3">
      <c r="A54" s="52"/>
      <c r="B54" s="52"/>
      <c r="C54" s="52"/>
      <c r="D54" s="52"/>
      <c r="E54" s="52"/>
      <c r="F54" s="52"/>
      <c r="G54" s="52"/>
      <c r="H54" s="52"/>
      <c r="I54" s="52"/>
      <c r="J54" s="52"/>
      <c r="K54" s="52"/>
      <c r="L54" s="52"/>
      <c r="M54" s="52"/>
      <c r="N54" s="52"/>
    </row>
    <row r="55" spans="1:15" s="47" customFormat="1" x14ac:dyDescent="0.3">
      <c r="A55" s="52"/>
      <c r="B55" s="52"/>
      <c r="C55" s="52"/>
      <c r="D55" s="52"/>
      <c r="E55" s="52"/>
      <c r="F55" s="52"/>
      <c r="G55" s="52"/>
      <c r="H55" s="52"/>
      <c r="I55" s="52"/>
      <c r="J55" s="52"/>
      <c r="K55" s="52"/>
      <c r="L55" s="52"/>
      <c r="M55" s="52"/>
      <c r="N55" s="52"/>
    </row>
    <row r="56" spans="1:15" s="47" customFormat="1" x14ac:dyDescent="0.3">
      <c r="A56" s="52"/>
      <c r="B56" s="52"/>
      <c r="C56" s="52"/>
      <c r="D56" s="52"/>
      <c r="E56" s="52"/>
      <c r="F56" s="52"/>
      <c r="G56" s="52"/>
      <c r="H56" s="52"/>
      <c r="I56" s="52"/>
      <c r="J56" s="52"/>
      <c r="K56" s="52"/>
      <c r="L56" s="52"/>
      <c r="M56" s="52"/>
      <c r="N56" s="52"/>
    </row>
    <row r="57" spans="1:15" s="47" customFormat="1" x14ac:dyDescent="0.3">
      <c r="A57" s="52"/>
      <c r="B57" s="52"/>
      <c r="C57" s="52"/>
      <c r="D57" s="52"/>
      <c r="E57" s="52"/>
      <c r="F57" s="52"/>
      <c r="G57" s="52"/>
      <c r="H57" s="52"/>
      <c r="I57" s="52"/>
      <c r="J57" s="52"/>
      <c r="K57" s="52"/>
      <c r="L57" s="52"/>
      <c r="M57" s="52"/>
      <c r="N57" s="52"/>
    </row>
    <row r="58" spans="1:15" s="47" customFormat="1" x14ac:dyDescent="0.3">
      <c r="A58" s="52"/>
      <c r="B58" s="52"/>
      <c r="C58" s="52"/>
      <c r="D58" s="52"/>
      <c r="E58" s="52"/>
      <c r="F58" s="52"/>
      <c r="G58" s="52"/>
      <c r="H58" s="52"/>
      <c r="I58" s="52"/>
      <c r="J58" s="52"/>
      <c r="K58" s="52"/>
      <c r="L58" s="52"/>
      <c r="M58" s="52"/>
      <c r="N58" s="52"/>
    </row>
    <row r="59" spans="1:15" s="47" customFormat="1" x14ac:dyDescent="0.3">
      <c r="A59" s="52"/>
      <c r="B59" s="52"/>
      <c r="C59" s="52"/>
      <c r="D59" s="52"/>
      <c r="E59" s="52"/>
      <c r="F59" s="52"/>
      <c r="G59" s="52"/>
      <c r="H59" s="52"/>
      <c r="I59" s="52"/>
      <c r="J59" s="52"/>
      <c r="K59" s="52"/>
      <c r="L59" s="52"/>
      <c r="M59" s="52"/>
      <c r="N59" s="52"/>
    </row>
    <row r="60" spans="1:15" s="47" customFormat="1" x14ac:dyDescent="0.3">
      <c r="A60" s="52"/>
      <c r="B60" s="52"/>
      <c r="C60" s="52"/>
      <c r="D60" s="52"/>
      <c r="E60" s="52"/>
      <c r="F60" s="52"/>
      <c r="G60" s="52"/>
      <c r="H60" s="52"/>
      <c r="I60" s="52"/>
      <c r="J60" s="52"/>
      <c r="K60" s="52"/>
      <c r="L60" s="52"/>
      <c r="M60" s="52"/>
      <c r="N60" s="52"/>
    </row>
    <row r="61" spans="1:15" s="47" customFormat="1" x14ac:dyDescent="0.3">
      <c r="A61" s="52"/>
      <c r="B61" s="52"/>
      <c r="C61" s="52"/>
      <c r="D61" s="52"/>
      <c r="E61" s="52"/>
      <c r="F61" s="52"/>
      <c r="G61" s="52"/>
      <c r="H61" s="52"/>
      <c r="I61" s="52"/>
      <c r="J61" s="52"/>
      <c r="K61" s="52"/>
      <c r="L61" s="52"/>
      <c r="M61" s="52"/>
      <c r="N61" s="52"/>
    </row>
    <row r="62" spans="1:15" s="47" customFormat="1" x14ac:dyDescent="0.3">
      <c r="A62" s="52"/>
      <c r="B62" s="52"/>
      <c r="C62" s="52"/>
      <c r="D62" s="52"/>
      <c r="E62" s="52"/>
      <c r="F62" s="52"/>
      <c r="G62" s="52"/>
      <c r="H62" s="52"/>
      <c r="I62" s="52"/>
      <c r="J62" s="52"/>
      <c r="K62" s="52"/>
      <c r="L62" s="52"/>
      <c r="M62" s="52"/>
      <c r="N62" s="52"/>
    </row>
    <row r="63" spans="1:15" s="47" customFormat="1" x14ac:dyDescent="0.3">
      <c r="A63" s="52"/>
      <c r="B63" s="52"/>
      <c r="C63" s="52"/>
      <c r="D63" s="52"/>
      <c r="E63" s="52"/>
      <c r="F63" s="52"/>
      <c r="G63" s="52"/>
      <c r="H63" s="52"/>
      <c r="I63" s="52"/>
      <c r="J63" s="52"/>
      <c r="K63" s="52"/>
      <c r="L63" s="52"/>
      <c r="M63" s="52"/>
      <c r="N63" s="52"/>
    </row>
    <row r="64" spans="1:15"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8" s="47" customFormat="1" x14ac:dyDescent="0.3">
      <c r="A353" s="52"/>
      <c r="B353" s="52"/>
      <c r="C353" s="52"/>
      <c r="D353" s="52"/>
      <c r="E353" s="52"/>
      <c r="F353" s="52"/>
      <c r="G353" s="52"/>
      <c r="H353" s="52"/>
      <c r="I353" s="52"/>
      <c r="J353" s="52"/>
      <c r="K353" s="52"/>
      <c r="L353" s="52"/>
      <c r="M353" s="52"/>
      <c r="N353" s="52"/>
    </row>
    <row r="354" spans="1:18" s="47" customFormat="1" x14ac:dyDescent="0.3">
      <c r="A354" s="52"/>
      <c r="B354" s="52"/>
      <c r="C354" s="52"/>
      <c r="D354" s="52"/>
      <c r="E354" s="52"/>
      <c r="F354" s="52"/>
      <c r="G354" s="52"/>
      <c r="H354" s="52"/>
      <c r="I354" s="52"/>
      <c r="J354" s="52"/>
      <c r="K354" s="52"/>
      <c r="L354" s="52"/>
      <c r="M354" s="52"/>
      <c r="N354" s="52"/>
    </row>
    <row r="355" spans="1:18" s="47" customFormat="1" x14ac:dyDescent="0.3">
      <c r="A355" s="52"/>
      <c r="B355" s="52"/>
      <c r="C355" s="52"/>
      <c r="D355" s="52"/>
      <c r="E355" s="52"/>
      <c r="F355" s="52"/>
      <c r="G355" s="52"/>
      <c r="H355" s="52"/>
      <c r="I355" s="52"/>
      <c r="J355" s="52"/>
      <c r="K355" s="52"/>
      <c r="L355" s="52"/>
      <c r="M355" s="52"/>
      <c r="N355" s="52"/>
    </row>
    <row r="356" spans="1:18" s="47" customFormat="1" x14ac:dyDescent="0.3">
      <c r="A356" s="52"/>
      <c r="B356" s="52"/>
      <c r="C356" s="52"/>
      <c r="D356" s="52"/>
      <c r="E356" s="52"/>
      <c r="F356" s="52"/>
      <c r="G356" s="52"/>
      <c r="H356" s="52"/>
      <c r="I356" s="52"/>
      <c r="J356" s="52"/>
      <c r="K356" s="52"/>
      <c r="L356" s="52"/>
      <c r="M356" s="52"/>
      <c r="N356" s="52"/>
    </row>
    <row r="357" spans="1:18" s="2" customFormat="1" x14ac:dyDescent="0.3">
      <c r="A357" s="52"/>
      <c r="B357" s="52"/>
      <c r="C357" s="52"/>
      <c r="D357" s="52"/>
      <c r="E357" s="52"/>
      <c r="F357" s="52"/>
      <c r="G357" s="52"/>
      <c r="H357" s="52"/>
      <c r="I357" s="52"/>
      <c r="J357" s="52"/>
      <c r="K357" s="52"/>
      <c r="L357" s="52"/>
      <c r="M357" s="52"/>
      <c r="N357" s="52"/>
      <c r="P357"/>
      <c r="Q357"/>
      <c r="R357"/>
    </row>
    <row r="358" spans="1:18" s="2" customFormat="1" x14ac:dyDescent="0.3">
      <c r="A358" s="52"/>
      <c r="B358" s="52"/>
      <c r="C358" s="52"/>
      <c r="D358" s="52"/>
      <c r="E358" s="52"/>
      <c r="F358" s="52"/>
      <c r="G358" s="52"/>
      <c r="H358" s="52"/>
      <c r="I358" s="52"/>
      <c r="J358" s="52"/>
      <c r="K358" s="52"/>
      <c r="L358" s="52"/>
      <c r="M358" s="52"/>
      <c r="N358" s="52"/>
      <c r="P358"/>
      <c r="Q358"/>
      <c r="R358"/>
    </row>
    <row r="359" spans="1:18" s="2" customFormat="1" x14ac:dyDescent="0.3">
      <c r="A359" s="52"/>
      <c r="B359" s="52"/>
      <c r="C359" s="52"/>
      <c r="D359" s="52"/>
      <c r="E359" s="52"/>
      <c r="F359" s="52"/>
      <c r="G359" s="52"/>
      <c r="H359" s="52"/>
      <c r="I359" s="52"/>
      <c r="J359" s="52"/>
      <c r="K359" s="52"/>
      <c r="L359" s="52"/>
      <c r="M359" s="52"/>
      <c r="N359" s="52"/>
      <c r="P359"/>
      <c r="Q359"/>
      <c r="R359"/>
    </row>
    <row r="360" spans="1:18" s="2" customFormat="1" x14ac:dyDescent="0.3">
      <c r="A360" s="52"/>
      <c r="B360" s="52"/>
      <c r="C360" s="52"/>
      <c r="D360" s="52"/>
      <c r="E360" s="52"/>
      <c r="F360" s="52"/>
      <c r="G360" s="52"/>
      <c r="H360" s="52"/>
      <c r="I360" s="52"/>
      <c r="J360" s="52"/>
      <c r="K360" s="52"/>
      <c r="L360" s="52"/>
      <c r="M360" s="52"/>
      <c r="N360" s="52"/>
      <c r="P360"/>
      <c r="Q360"/>
      <c r="R360"/>
    </row>
    <row r="361" spans="1:18" s="2" customFormat="1" x14ac:dyDescent="0.3">
      <c r="A361" s="52"/>
      <c r="B361" s="52"/>
      <c r="C361" s="52"/>
      <c r="D361" s="52"/>
      <c r="E361" s="52"/>
      <c r="F361" s="52"/>
      <c r="G361" s="52"/>
      <c r="H361" s="52"/>
      <c r="I361" s="52"/>
      <c r="J361" s="52"/>
      <c r="K361" s="52"/>
      <c r="L361" s="52"/>
      <c r="M361" s="52"/>
      <c r="N361" s="52"/>
      <c r="P361"/>
      <c r="Q361"/>
      <c r="R361"/>
    </row>
    <row r="362" spans="1:18" s="2" customFormat="1" x14ac:dyDescent="0.3">
      <c r="A362" s="52"/>
      <c r="B362" s="52"/>
      <c r="C362" s="52"/>
      <c r="D362" s="52"/>
      <c r="E362" s="52"/>
      <c r="F362" s="52"/>
      <c r="G362" s="52"/>
      <c r="H362" s="52"/>
      <c r="I362" s="52"/>
      <c r="J362" s="52"/>
      <c r="K362" s="52"/>
      <c r="L362" s="52"/>
      <c r="M362" s="52"/>
      <c r="N362" s="52"/>
      <c r="P362"/>
      <c r="Q362"/>
      <c r="R362"/>
    </row>
    <row r="363" spans="1:18" s="2" customFormat="1" x14ac:dyDescent="0.3">
      <c r="A363" s="52"/>
      <c r="B363" s="52"/>
      <c r="C363" s="52"/>
      <c r="D363" s="52"/>
      <c r="E363" s="52"/>
      <c r="F363" s="52"/>
      <c r="G363" s="52"/>
      <c r="H363" s="52"/>
      <c r="I363" s="52"/>
      <c r="J363" s="52"/>
      <c r="K363" s="52"/>
      <c r="L363" s="52"/>
      <c r="M363" s="52"/>
      <c r="N363" s="52"/>
      <c r="P363"/>
      <c r="Q363"/>
      <c r="R363"/>
    </row>
    <row r="364" spans="1:18" s="2" customFormat="1" x14ac:dyDescent="0.3">
      <c r="A364" s="52"/>
      <c r="B364" s="52"/>
      <c r="C364" s="52"/>
      <c r="D364" s="52"/>
      <c r="E364" s="52"/>
      <c r="F364" s="52"/>
      <c r="G364" s="52"/>
      <c r="H364" s="52"/>
      <c r="I364" s="52"/>
      <c r="J364" s="52"/>
      <c r="K364" s="52"/>
      <c r="L364" s="52"/>
      <c r="M364" s="52"/>
      <c r="N364" s="52"/>
      <c r="P364"/>
      <c r="Q364"/>
      <c r="R364"/>
    </row>
    <row r="365" spans="1:18" s="2" customFormat="1" x14ac:dyDescent="0.3">
      <c r="A365" s="52"/>
      <c r="B365" s="52"/>
      <c r="C365" s="52"/>
      <c r="D365" s="52"/>
      <c r="E365" s="52"/>
      <c r="F365" s="52"/>
      <c r="G365" s="52"/>
      <c r="H365" s="52"/>
      <c r="I365" s="52"/>
      <c r="J365" s="52"/>
      <c r="K365" s="52"/>
      <c r="L365" s="52"/>
      <c r="M365" s="52"/>
      <c r="N365" s="52"/>
      <c r="P365"/>
      <c r="Q365"/>
      <c r="R365"/>
    </row>
    <row r="366" spans="1:18" s="2" customFormat="1" x14ac:dyDescent="0.3">
      <c r="A366" s="52"/>
      <c r="B366" s="52"/>
      <c r="C366" s="52"/>
      <c r="D366" s="52"/>
      <c r="E366" s="52"/>
      <c r="F366" s="52"/>
      <c r="G366" s="52"/>
      <c r="H366" s="52"/>
      <c r="I366" s="52"/>
      <c r="J366" s="52"/>
      <c r="K366" s="52"/>
      <c r="L366" s="52"/>
      <c r="M366" s="52"/>
      <c r="N366" s="52"/>
      <c r="P366"/>
      <c r="Q366"/>
      <c r="R366"/>
    </row>
    <row r="367" spans="1:18" s="2" customFormat="1" x14ac:dyDescent="0.3">
      <c r="A367" s="52"/>
      <c r="B367" s="52"/>
      <c r="C367" s="52"/>
      <c r="D367" s="52"/>
      <c r="E367" s="52"/>
      <c r="F367" s="52"/>
      <c r="G367" s="52"/>
      <c r="H367" s="52"/>
      <c r="I367" s="52"/>
      <c r="J367" s="52"/>
      <c r="K367" s="52"/>
      <c r="L367" s="52"/>
      <c r="M367" s="52"/>
      <c r="N367" s="52"/>
      <c r="P367"/>
      <c r="Q367"/>
      <c r="R367"/>
    </row>
    <row r="368" spans="1:18" s="2" customFormat="1" x14ac:dyDescent="0.3">
      <c r="A368" s="52"/>
      <c r="B368" s="52"/>
      <c r="C368" s="52"/>
      <c r="D368" s="52"/>
      <c r="E368" s="52"/>
      <c r="F368" s="52"/>
      <c r="G368" s="52"/>
      <c r="H368" s="52"/>
      <c r="I368" s="52"/>
      <c r="J368" s="52"/>
      <c r="K368" s="52"/>
      <c r="L368" s="52"/>
      <c r="M368" s="52"/>
      <c r="N368" s="52"/>
      <c r="P368"/>
      <c r="Q368"/>
      <c r="R368"/>
    </row>
    <row r="369" spans="1:18" s="2" customFormat="1" x14ac:dyDescent="0.3">
      <c r="A369" s="52"/>
      <c r="B369" s="52"/>
      <c r="C369" s="52"/>
      <c r="D369" s="52"/>
      <c r="E369" s="52"/>
      <c r="F369" s="52"/>
      <c r="G369" s="52"/>
      <c r="H369" s="52"/>
      <c r="I369" s="52"/>
      <c r="J369" s="52"/>
      <c r="K369" s="52"/>
      <c r="L369" s="52"/>
      <c r="M369" s="52"/>
      <c r="N369" s="52"/>
      <c r="P369"/>
      <c r="Q369"/>
      <c r="R369"/>
    </row>
    <row r="370" spans="1:18" s="2" customFormat="1" x14ac:dyDescent="0.3">
      <c r="A370" s="52"/>
      <c r="B370" s="52"/>
      <c r="C370" s="52"/>
      <c r="D370" s="52"/>
      <c r="E370" s="52"/>
      <c r="F370" s="52"/>
      <c r="G370" s="52"/>
      <c r="H370" s="52"/>
      <c r="I370" s="52"/>
      <c r="J370" s="52"/>
      <c r="K370" s="52"/>
      <c r="L370" s="52"/>
      <c r="M370" s="52"/>
      <c r="N370" s="52"/>
      <c r="P370"/>
      <c r="Q370"/>
      <c r="R370"/>
    </row>
    <row r="371" spans="1:18" s="2" customFormat="1" x14ac:dyDescent="0.3">
      <c r="A371" s="52"/>
      <c r="B371" s="52"/>
      <c r="C371" s="52"/>
      <c r="D371" s="52"/>
      <c r="E371" s="52"/>
      <c r="F371" s="52"/>
      <c r="G371" s="52"/>
      <c r="H371" s="52"/>
      <c r="I371" s="52"/>
      <c r="J371" s="52"/>
      <c r="K371" s="52"/>
      <c r="L371" s="52"/>
      <c r="M371" s="52"/>
      <c r="N371" s="52"/>
      <c r="P371"/>
      <c r="Q371"/>
      <c r="R371"/>
    </row>
    <row r="372" spans="1:18" s="2" customFormat="1" x14ac:dyDescent="0.3">
      <c r="A372" s="52"/>
      <c r="B372" s="52"/>
      <c r="C372" s="52"/>
      <c r="D372" s="52"/>
      <c r="E372" s="52"/>
      <c r="F372" s="52"/>
      <c r="G372" s="52"/>
      <c r="H372" s="52"/>
      <c r="I372" s="52"/>
      <c r="J372" s="52"/>
      <c r="K372" s="52"/>
      <c r="L372" s="52"/>
      <c r="M372" s="52"/>
      <c r="N372" s="52"/>
      <c r="P372"/>
      <c r="Q372"/>
      <c r="R372"/>
    </row>
    <row r="373" spans="1:18" s="2" customFormat="1" x14ac:dyDescent="0.3">
      <c r="A373" s="52"/>
      <c r="B373" s="52"/>
      <c r="C373" s="52"/>
      <c r="D373" s="52"/>
      <c r="E373" s="52"/>
      <c r="F373" s="52"/>
      <c r="G373" s="52"/>
      <c r="H373" s="52"/>
      <c r="I373" s="52"/>
      <c r="J373" s="52"/>
      <c r="K373" s="52"/>
      <c r="L373" s="52"/>
      <c r="M373" s="52"/>
      <c r="N373" s="52"/>
      <c r="P373"/>
      <c r="Q373"/>
      <c r="R373"/>
    </row>
    <row r="374" spans="1:18" s="2" customFormat="1" x14ac:dyDescent="0.3">
      <c r="A374" s="52"/>
      <c r="B374" s="52"/>
      <c r="C374" s="52"/>
      <c r="D374" s="52"/>
      <c r="E374" s="52"/>
      <c r="F374" s="52"/>
      <c r="G374" s="52"/>
      <c r="H374" s="52"/>
      <c r="I374" s="52"/>
      <c r="J374" s="52"/>
      <c r="K374" s="52"/>
      <c r="L374" s="52"/>
      <c r="M374" s="52"/>
      <c r="N374" s="52"/>
      <c r="P374"/>
      <c r="Q374"/>
      <c r="R374"/>
    </row>
    <row r="375" spans="1:18" s="2" customFormat="1" x14ac:dyDescent="0.3">
      <c r="A375" s="52"/>
      <c r="B375" s="52"/>
      <c r="C375" s="52"/>
      <c r="D375" s="52"/>
      <c r="E375" s="52"/>
      <c r="F375" s="52"/>
      <c r="G375" s="52"/>
      <c r="H375" s="52"/>
      <c r="I375" s="52"/>
      <c r="J375" s="52"/>
      <c r="K375" s="52"/>
      <c r="L375" s="52"/>
      <c r="M375" s="52"/>
      <c r="N375" s="52"/>
      <c r="P375"/>
      <c r="Q375"/>
      <c r="R375"/>
    </row>
    <row r="376" spans="1:18" s="2" customFormat="1" x14ac:dyDescent="0.3">
      <c r="A376" s="52"/>
      <c r="B376" s="52"/>
      <c r="C376" s="52"/>
      <c r="D376" s="52"/>
      <c r="E376" s="52"/>
      <c r="F376" s="52"/>
      <c r="G376" s="52"/>
      <c r="H376" s="52"/>
      <c r="I376" s="52"/>
      <c r="J376" s="52"/>
      <c r="K376" s="52"/>
      <c r="L376" s="52"/>
      <c r="M376" s="52"/>
      <c r="N376" s="52"/>
      <c r="P376"/>
      <c r="Q376"/>
      <c r="R376"/>
    </row>
    <row r="377" spans="1:18" s="2" customFormat="1" x14ac:dyDescent="0.3">
      <c r="A377" s="52"/>
      <c r="B377" s="52"/>
      <c r="C377" s="52"/>
      <c r="D377" s="52"/>
      <c r="E377" s="52"/>
      <c r="F377" s="52"/>
      <c r="G377" s="52"/>
      <c r="H377" s="52"/>
      <c r="I377" s="52"/>
      <c r="J377" s="52"/>
      <c r="K377" s="52"/>
      <c r="L377" s="52"/>
      <c r="M377" s="52"/>
      <c r="N377" s="52"/>
      <c r="P377"/>
      <c r="Q377"/>
      <c r="R377"/>
    </row>
    <row r="378" spans="1:18" s="2" customFormat="1" x14ac:dyDescent="0.3">
      <c r="A378" s="52"/>
      <c r="B378" s="52"/>
      <c r="C378" s="52"/>
      <c r="D378" s="52"/>
      <c r="E378" s="52"/>
      <c r="F378" s="52"/>
      <c r="G378" s="52"/>
      <c r="H378" s="52"/>
      <c r="I378" s="52"/>
      <c r="J378" s="52"/>
      <c r="K378" s="52"/>
      <c r="L378" s="52"/>
      <c r="M378" s="52"/>
      <c r="N378" s="52"/>
      <c r="P378"/>
      <c r="Q378"/>
      <c r="R378"/>
    </row>
    <row r="379" spans="1:18" s="2" customFormat="1" x14ac:dyDescent="0.3">
      <c r="A379" s="52"/>
      <c r="B379" s="52"/>
      <c r="C379" s="52"/>
      <c r="D379" s="52"/>
      <c r="E379" s="52"/>
      <c r="F379" s="52"/>
      <c r="G379" s="52"/>
      <c r="H379" s="52"/>
      <c r="I379" s="52"/>
      <c r="J379" s="52"/>
      <c r="K379" s="52"/>
      <c r="L379" s="52"/>
      <c r="M379" s="52"/>
      <c r="N379" s="52"/>
      <c r="P379"/>
      <c r="Q379"/>
      <c r="R379"/>
    </row>
    <row r="380" spans="1:18" s="2" customFormat="1" x14ac:dyDescent="0.3">
      <c r="A380" s="52"/>
      <c r="B380" s="52"/>
      <c r="C380" s="52"/>
      <c r="D380" s="52"/>
      <c r="E380" s="52"/>
      <c r="F380" s="52"/>
      <c r="G380" s="52"/>
      <c r="H380" s="52"/>
      <c r="I380" s="52"/>
      <c r="J380" s="52"/>
      <c r="K380" s="52"/>
      <c r="L380" s="52"/>
      <c r="M380" s="52"/>
      <c r="N380" s="52"/>
      <c r="P380"/>
      <c r="Q380"/>
      <c r="R380"/>
    </row>
    <row r="381" spans="1:18" s="2" customFormat="1" x14ac:dyDescent="0.3">
      <c r="A381" s="52"/>
      <c r="B381" s="52"/>
      <c r="C381" s="52"/>
      <c r="D381" s="52"/>
      <c r="E381" s="52"/>
      <c r="F381" s="52"/>
      <c r="G381" s="52"/>
      <c r="H381" s="52"/>
      <c r="I381" s="52"/>
      <c r="J381" s="52"/>
      <c r="K381" s="52"/>
      <c r="L381" s="52"/>
      <c r="M381" s="52"/>
      <c r="N381" s="52"/>
      <c r="P381"/>
      <c r="Q381"/>
      <c r="R381"/>
    </row>
    <row r="382" spans="1:18" s="2" customFormat="1" x14ac:dyDescent="0.3">
      <c r="A382" s="52"/>
      <c r="B382" s="52"/>
      <c r="C382" s="52"/>
      <c r="D382" s="52"/>
      <c r="E382" s="52"/>
      <c r="F382" s="52"/>
      <c r="G382" s="52"/>
      <c r="H382" s="52"/>
      <c r="I382" s="52"/>
      <c r="J382" s="52"/>
      <c r="K382" s="52"/>
      <c r="L382" s="52"/>
      <c r="M382" s="52"/>
      <c r="N382" s="52"/>
      <c r="P382"/>
      <c r="Q382"/>
      <c r="R382"/>
    </row>
    <row r="383" spans="1:18" s="2" customFormat="1" x14ac:dyDescent="0.3">
      <c r="A383" s="52"/>
      <c r="B383" s="52"/>
      <c r="C383" s="52"/>
      <c r="D383" s="52"/>
      <c r="E383" s="52"/>
      <c r="F383" s="52"/>
      <c r="G383" s="52"/>
      <c r="H383" s="52"/>
      <c r="I383" s="52"/>
      <c r="J383" s="52"/>
      <c r="K383" s="52"/>
      <c r="L383" s="52"/>
      <c r="M383" s="52"/>
      <c r="N383" s="52"/>
      <c r="P383"/>
      <c r="Q383"/>
      <c r="R383"/>
    </row>
    <row r="384" spans="1:18" s="2" customFormat="1" x14ac:dyDescent="0.3">
      <c r="A384" s="52"/>
      <c r="B384" s="52"/>
      <c r="C384" s="52"/>
      <c r="D384" s="52"/>
      <c r="E384" s="52"/>
      <c r="F384" s="52"/>
      <c r="G384" s="52"/>
      <c r="H384" s="52"/>
      <c r="I384" s="52"/>
      <c r="J384" s="52"/>
      <c r="K384" s="52"/>
      <c r="L384" s="52"/>
      <c r="M384" s="52"/>
      <c r="N384" s="52"/>
      <c r="P384"/>
      <c r="Q384"/>
      <c r="R384"/>
    </row>
    <row r="385" spans="1:18" s="2" customFormat="1" x14ac:dyDescent="0.3">
      <c r="A385" s="52"/>
      <c r="B385" s="52"/>
      <c r="C385" s="52"/>
      <c r="D385" s="52"/>
      <c r="E385" s="52"/>
      <c r="F385" s="52"/>
      <c r="G385" s="52"/>
      <c r="H385" s="52"/>
      <c r="I385" s="52"/>
      <c r="J385" s="52"/>
      <c r="K385" s="52"/>
      <c r="L385" s="52"/>
      <c r="M385" s="52"/>
      <c r="N385" s="52"/>
      <c r="P385"/>
      <c r="Q385"/>
      <c r="R385"/>
    </row>
    <row r="386" spans="1:18" s="2" customFormat="1" x14ac:dyDescent="0.3">
      <c r="A386" s="52"/>
      <c r="B386" s="52"/>
      <c r="C386" s="52"/>
      <c r="D386" s="52"/>
      <c r="E386" s="52"/>
      <c r="F386" s="52"/>
      <c r="G386" s="52"/>
      <c r="H386" s="52"/>
      <c r="I386" s="52"/>
      <c r="J386" s="52"/>
      <c r="K386" s="52"/>
      <c r="L386" s="52"/>
      <c r="M386" s="52"/>
      <c r="N386" s="52"/>
      <c r="P386"/>
      <c r="Q386"/>
      <c r="R386"/>
    </row>
    <row r="387" spans="1:18" s="2" customFormat="1" x14ac:dyDescent="0.3">
      <c r="A387" s="52"/>
      <c r="B387" s="52"/>
      <c r="C387" s="52"/>
      <c r="D387" s="52"/>
      <c r="E387" s="52"/>
      <c r="F387" s="52"/>
      <c r="G387" s="52"/>
      <c r="H387" s="52"/>
      <c r="I387" s="52"/>
      <c r="J387" s="52"/>
      <c r="K387" s="52"/>
      <c r="L387" s="52"/>
      <c r="M387" s="52"/>
      <c r="N387" s="52"/>
      <c r="P387"/>
      <c r="Q387"/>
      <c r="R387"/>
    </row>
    <row r="388" spans="1:18" s="2" customFormat="1" x14ac:dyDescent="0.3">
      <c r="A388" s="51"/>
      <c r="B388" s="50"/>
      <c r="C388" s="50"/>
      <c r="D388" s="50"/>
      <c r="E388" s="50"/>
      <c r="F388" s="50"/>
      <c r="G388" s="50"/>
      <c r="H388" s="50"/>
      <c r="I388" s="50"/>
      <c r="J388" s="50"/>
      <c r="K388" s="50"/>
      <c r="L388" s="50"/>
      <c r="M388" s="50"/>
      <c r="N388" s="50"/>
      <c r="P388"/>
      <c r="Q388"/>
      <c r="R388"/>
    </row>
    <row r="389" spans="1:18" s="2" customFormat="1" x14ac:dyDescent="0.3">
      <c r="A389" s="4"/>
      <c r="B389" s="13"/>
      <c r="C389" s="13"/>
      <c r="D389" s="13"/>
      <c r="E389" s="13"/>
      <c r="F389" s="13"/>
      <c r="G389" s="13"/>
      <c r="H389" s="13"/>
      <c r="I389" s="13"/>
      <c r="J389" s="13"/>
      <c r="K389" s="13"/>
      <c r="L389" s="13"/>
      <c r="M389" s="13"/>
      <c r="N389" s="13"/>
      <c r="P389"/>
      <c r="Q389"/>
      <c r="R389"/>
    </row>
    <row r="390" spans="1:18" s="2" customFormat="1" x14ac:dyDescent="0.3">
      <c r="A390" s="4"/>
      <c r="B390" s="13"/>
      <c r="C390" s="13"/>
      <c r="D390" s="13"/>
      <c r="E390" s="13"/>
      <c r="F390" s="13"/>
      <c r="G390" s="13"/>
      <c r="H390" s="13"/>
      <c r="I390" s="13"/>
      <c r="J390" s="13"/>
      <c r="K390" s="13"/>
      <c r="L390" s="13"/>
      <c r="M390" s="13"/>
      <c r="N390" s="13"/>
      <c r="P390"/>
      <c r="Q390"/>
      <c r="R390"/>
    </row>
    <row r="391" spans="1:18" s="2" customFormat="1" x14ac:dyDescent="0.3">
      <c r="A391" s="4"/>
      <c r="B391" s="13"/>
      <c r="C391" s="13"/>
      <c r="D391" s="13"/>
      <c r="E391" s="13"/>
      <c r="F391" s="13"/>
      <c r="G391" s="13"/>
      <c r="H391" s="13"/>
      <c r="I391" s="13"/>
      <c r="J391" s="13"/>
      <c r="K391" s="13"/>
      <c r="L391" s="13"/>
      <c r="M391" s="13"/>
      <c r="N391" s="13"/>
      <c r="P391"/>
      <c r="Q391"/>
      <c r="R391"/>
    </row>
    <row r="392" spans="1:18" s="2" customFormat="1" x14ac:dyDescent="0.3">
      <c r="A392" s="4"/>
      <c r="B392" s="13"/>
      <c r="C392" s="13"/>
      <c r="D392" s="13"/>
      <c r="E392" s="13"/>
      <c r="F392" s="13"/>
      <c r="G392" s="13"/>
      <c r="H392" s="13"/>
      <c r="I392" s="13"/>
      <c r="J392" s="13"/>
      <c r="K392" s="13"/>
      <c r="L392" s="13"/>
      <c r="M392" s="13"/>
      <c r="N392" s="13"/>
      <c r="P392"/>
      <c r="Q392"/>
      <c r="R392"/>
    </row>
    <row r="393" spans="1:18" s="2" customFormat="1" x14ac:dyDescent="0.3">
      <c r="A393" s="4"/>
      <c r="B393" s="13"/>
      <c r="C393" s="13"/>
      <c r="D393" s="13"/>
      <c r="E393" s="13"/>
      <c r="F393" s="13"/>
      <c r="G393" s="13"/>
      <c r="H393" s="13"/>
      <c r="I393" s="13"/>
      <c r="J393" s="13"/>
      <c r="K393" s="13"/>
      <c r="L393" s="13"/>
      <c r="M393" s="13"/>
      <c r="N393" s="13"/>
      <c r="P393"/>
      <c r="Q393"/>
      <c r="R393"/>
    </row>
    <row r="394" spans="1:18" s="13" customFormat="1" x14ac:dyDescent="0.3">
      <c r="A394" s="4"/>
      <c r="O394" s="2"/>
      <c r="P394"/>
      <c r="Q394"/>
      <c r="R394"/>
    </row>
    <row r="395" spans="1:18" s="13" customFormat="1" x14ac:dyDescent="0.3">
      <c r="A395" s="4"/>
      <c r="O395" s="2"/>
      <c r="P395"/>
      <c r="Q395"/>
      <c r="R395"/>
    </row>
    <row r="396" spans="1:18" s="13" customFormat="1" x14ac:dyDescent="0.3">
      <c r="A396" s="4"/>
      <c r="O396" s="2"/>
      <c r="P396"/>
      <c r="Q396"/>
      <c r="R396"/>
    </row>
    <row r="397" spans="1:18" s="13" customFormat="1" x14ac:dyDescent="0.3">
      <c r="A397" s="4"/>
      <c r="O397" s="2"/>
      <c r="P397"/>
      <c r="Q397"/>
      <c r="R397"/>
    </row>
    <row r="398" spans="1:18" s="13" customFormat="1" x14ac:dyDescent="0.3">
      <c r="A398" s="4"/>
      <c r="O398" s="2"/>
      <c r="P398"/>
      <c r="Q398"/>
      <c r="R398"/>
    </row>
    <row r="399" spans="1:18" s="13" customFormat="1" x14ac:dyDescent="0.3">
      <c r="A399" s="4"/>
      <c r="O399" s="2"/>
      <c r="P399"/>
      <c r="Q399"/>
      <c r="R399"/>
    </row>
    <row r="400" spans="1:18" s="13" customFormat="1" x14ac:dyDescent="0.3">
      <c r="A400" s="4"/>
      <c r="O400" s="2"/>
      <c r="P400"/>
      <c r="Q400"/>
      <c r="R400"/>
    </row>
    <row r="401" spans="1:18" s="13" customFormat="1" x14ac:dyDescent="0.3">
      <c r="A401" s="4"/>
      <c r="O401" s="2"/>
      <c r="P401"/>
      <c r="Q401"/>
      <c r="R401"/>
    </row>
    <row r="402" spans="1:18" s="13" customFormat="1" x14ac:dyDescent="0.3">
      <c r="A402" s="4"/>
      <c r="O402" s="2"/>
      <c r="P402"/>
      <c r="Q402"/>
      <c r="R402"/>
    </row>
    <row r="403" spans="1:18" s="13" customFormat="1" x14ac:dyDescent="0.3">
      <c r="A403" s="4"/>
      <c r="O403" s="2"/>
      <c r="P403"/>
      <c r="Q403"/>
      <c r="R403"/>
    </row>
    <row r="404" spans="1:18" s="13" customFormat="1" x14ac:dyDescent="0.3">
      <c r="A404" s="4"/>
      <c r="O404" s="2"/>
      <c r="P404"/>
      <c r="Q404"/>
      <c r="R404"/>
    </row>
    <row r="405" spans="1:18" s="13" customFormat="1" x14ac:dyDescent="0.3">
      <c r="A405" s="4"/>
      <c r="O405" s="2"/>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8"/>
  <sheetViews>
    <sheetView workbookViewId="0">
      <selection activeCell="C38" sqref="C38"/>
    </sheetView>
  </sheetViews>
  <sheetFormatPr defaultRowHeight="14.4" x14ac:dyDescent="0.3"/>
  <cols>
    <col min="1" max="1" width="23.33203125" bestFit="1" customWidth="1"/>
    <col min="2" max="5" width="41.5546875" style="5" customWidth="1"/>
  </cols>
  <sheetData>
    <row r="1" spans="1:6" x14ac:dyDescent="0.3">
      <c r="A1" s="64" t="s">
        <v>2454</v>
      </c>
      <c r="B1" s="65" t="s">
        <v>2455</v>
      </c>
      <c r="C1" s="65" t="s">
        <v>2456</v>
      </c>
      <c r="D1" s="65" t="s">
        <v>2457</v>
      </c>
      <c r="E1" s="65" t="s">
        <v>2458</v>
      </c>
      <c r="F1" s="67" t="s">
        <v>2514</v>
      </c>
    </row>
    <row r="2" spans="1:6" ht="28.8" x14ac:dyDescent="0.3">
      <c r="A2" t="s">
        <v>2598</v>
      </c>
      <c r="B2" s="5" t="s">
        <v>2599</v>
      </c>
      <c r="C2" s="5" t="s">
        <v>2600</v>
      </c>
      <c r="D2" s="5" t="s">
        <v>2601</v>
      </c>
      <c r="E2" s="5" t="s">
        <v>2602</v>
      </c>
      <c r="F2" s="5" t="s">
        <v>756</v>
      </c>
    </row>
    <row r="3" spans="1:6" ht="28.8" x14ac:dyDescent="0.3">
      <c r="A3" t="s">
        <v>2597</v>
      </c>
      <c r="B3" s="5" t="s">
        <v>2610</v>
      </c>
      <c r="C3" s="5" t="s">
        <v>2614</v>
      </c>
      <c r="D3" s="5" t="s">
        <v>2619</v>
      </c>
      <c r="E3" s="5" t="s">
        <v>2624</v>
      </c>
      <c r="F3" s="5" t="s">
        <v>756</v>
      </c>
    </row>
    <row r="4" spans="1:6" ht="28.8" x14ac:dyDescent="0.3">
      <c r="A4" t="s">
        <v>2606</v>
      </c>
      <c r="B4" s="5" t="s">
        <v>2606</v>
      </c>
      <c r="C4" s="5" t="s">
        <v>2607</v>
      </c>
      <c r="D4" s="5" t="s">
        <v>2608</v>
      </c>
      <c r="E4" s="5" t="s">
        <v>2609</v>
      </c>
      <c r="F4" s="5" t="s">
        <v>756</v>
      </c>
    </row>
    <row r="5" spans="1:6" x14ac:dyDescent="0.3">
      <c r="A5" t="s">
        <v>2670</v>
      </c>
      <c r="B5" s="5" t="s">
        <v>2671</v>
      </c>
      <c r="C5" s="5" t="s">
        <v>2673</v>
      </c>
      <c r="D5" s="5" t="s">
        <v>2672</v>
      </c>
      <c r="E5" s="5" t="s">
        <v>2674</v>
      </c>
      <c r="F5" s="5" t="s">
        <v>756</v>
      </c>
    </row>
    <row r="6" spans="1:6" x14ac:dyDescent="0.3">
      <c r="A6" t="s">
        <v>2515</v>
      </c>
      <c r="B6" s="5" t="s">
        <v>2612</v>
      </c>
      <c r="C6" s="5" t="s">
        <v>2615</v>
      </c>
      <c r="D6" s="5" t="s">
        <v>2620</v>
      </c>
      <c r="E6" s="66" t="s">
        <v>2625</v>
      </c>
      <c r="F6" s="5" t="s">
        <v>756</v>
      </c>
    </row>
    <row r="7" spans="1:6" ht="28.8" x14ac:dyDescent="0.3">
      <c r="A7" s="75" t="s">
        <v>2660</v>
      </c>
      <c r="B7" s="76" t="s">
        <v>2661</v>
      </c>
      <c r="C7" s="76" t="s">
        <v>2662</v>
      </c>
      <c r="D7" s="76" t="s">
        <v>2663</v>
      </c>
      <c r="E7" s="5" t="s">
        <v>2667</v>
      </c>
      <c r="F7" s="5" t="s">
        <v>756</v>
      </c>
    </row>
    <row r="8" spans="1:6" ht="15" customHeight="1" x14ac:dyDescent="0.3">
      <c r="A8" t="s">
        <v>2468</v>
      </c>
      <c r="B8" s="5" t="s">
        <v>2611</v>
      </c>
      <c r="C8" s="5" t="s">
        <v>2616</v>
      </c>
      <c r="D8" s="5" t="s">
        <v>2621</v>
      </c>
      <c r="E8" s="5" t="s">
        <v>2626</v>
      </c>
      <c r="F8" s="5" t="s">
        <v>756</v>
      </c>
    </row>
    <row r="9" spans="1:6" ht="14.4" customHeight="1" x14ac:dyDescent="0.35">
      <c r="A9" s="75" t="s">
        <v>2668</v>
      </c>
      <c r="B9" s="77" t="s">
        <v>2669</v>
      </c>
      <c r="C9" s="76" t="s">
        <v>2664</v>
      </c>
      <c r="D9" s="76" t="s">
        <v>2665</v>
      </c>
      <c r="E9" s="76" t="s">
        <v>2666</v>
      </c>
      <c r="F9" s="5" t="s">
        <v>756</v>
      </c>
    </row>
    <row r="10" spans="1:6" x14ac:dyDescent="0.3">
      <c r="A10" t="s">
        <v>2596</v>
      </c>
      <c r="B10" s="5" t="s">
        <v>2613</v>
      </c>
      <c r="C10" s="5" t="s">
        <v>2617</v>
      </c>
      <c r="D10" s="5" t="s">
        <v>2622</v>
      </c>
      <c r="E10" s="5" t="s">
        <v>2627</v>
      </c>
      <c r="F10" s="5" t="s">
        <v>756</v>
      </c>
    </row>
    <row r="11" spans="1:6" ht="28.8" x14ac:dyDescent="0.3">
      <c r="A11" t="s">
        <v>2466</v>
      </c>
      <c r="B11" s="5" t="s">
        <v>2467</v>
      </c>
      <c r="C11" s="5" t="s">
        <v>2618</v>
      </c>
      <c r="D11" s="5" t="s">
        <v>2623</v>
      </c>
      <c r="E11" s="5" t="s">
        <v>2459</v>
      </c>
      <c r="F11" s="5" t="s">
        <v>756</v>
      </c>
    </row>
    <row r="12" spans="1:6" x14ac:dyDescent="0.3">
      <c r="A12" t="s">
        <v>2463</v>
      </c>
      <c r="B12" s="5" t="s">
        <v>2516</v>
      </c>
      <c r="C12" s="5" t="s">
        <v>2464</v>
      </c>
      <c r="D12" s="5" t="s">
        <v>2465</v>
      </c>
      <c r="E12" s="5" t="s">
        <v>2590</v>
      </c>
      <c r="F12" s="5" t="s">
        <v>756</v>
      </c>
    </row>
    <row r="13" spans="1:6" x14ac:dyDescent="0.3">
      <c r="A13" t="s">
        <v>2460</v>
      </c>
      <c r="B13" s="5" t="s">
        <v>2517</v>
      </c>
      <c r="C13" s="5" t="s">
        <v>2461</v>
      </c>
      <c r="D13" s="5" t="s">
        <v>2462</v>
      </c>
      <c r="E13" s="5" t="s">
        <v>2469</v>
      </c>
      <c r="F13" s="5" t="s">
        <v>756</v>
      </c>
    </row>
    <row r="14" spans="1:6" x14ac:dyDescent="0.3">
      <c r="A14" t="s">
        <v>2603</v>
      </c>
      <c r="B14" s="5" t="s">
        <v>2603</v>
      </c>
      <c r="C14" s="5" t="s">
        <v>2604</v>
      </c>
      <c r="D14" s="5" t="s">
        <v>2605</v>
      </c>
      <c r="E14" s="5" t="s">
        <v>2603</v>
      </c>
      <c r="F14" s="5" t="s">
        <v>756</v>
      </c>
    </row>
    <row r="17" spans="1:1" x14ac:dyDescent="0.3">
      <c r="A17" s="15" t="s">
        <v>2578</v>
      </c>
    </row>
    <row r="18" spans="1:1" x14ac:dyDescent="0.3">
      <c r="A18" s="15" t="s">
        <v>2579</v>
      </c>
    </row>
  </sheetData>
  <hyperlinks>
    <hyperlink ref="A17" r:id="rId1" display="https://www.smals.be/nl/content/ledenlijst" xr:uid="{61E6545E-482C-45FF-80AC-64C0F9E11EA2}"/>
    <hyperlink ref="A18"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5"/>
  <sheetViews>
    <sheetView zoomScale="85" zoomScaleNormal="85" workbookViewId="0">
      <pane ySplit="1" topLeftCell="A2" activePane="bottomLeft" state="frozen"/>
      <selection activeCell="G664" sqref="G664"/>
      <selection pane="bottomLeft" activeCell="G664" sqref="G664"/>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31.109375" style="10" bestFit="1"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731</v>
      </c>
      <c r="B1" s="6" t="s">
        <v>533</v>
      </c>
      <c r="C1" s="6" t="s">
        <v>518</v>
      </c>
      <c r="D1" s="1" t="s">
        <v>9</v>
      </c>
      <c r="E1" s="1" t="s">
        <v>517</v>
      </c>
      <c r="F1" s="1" t="s">
        <v>737</v>
      </c>
      <c r="G1" s="6" t="s">
        <v>739</v>
      </c>
      <c r="H1" s="1" t="s">
        <v>1977</v>
      </c>
      <c r="I1" s="1" t="s">
        <v>1978</v>
      </c>
      <c r="J1" s="6" t="s">
        <v>613</v>
      </c>
      <c r="K1" s="1" t="s">
        <v>2260</v>
      </c>
    </row>
    <row r="2" spans="1:14" x14ac:dyDescent="0.3">
      <c r="A2" s="9">
        <v>1</v>
      </c>
      <c r="B2" s="4" t="s">
        <v>5</v>
      </c>
      <c r="C2" s="4" t="s">
        <v>519</v>
      </c>
      <c r="D2" s="9" t="s">
        <v>31</v>
      </c>
      <c r="E2" s="9" t="s">
        <v>2</v>
      </c>
      <c r="F2" s="11" t="s">
        <v>726</v>
      </c>
      <c r="H2" s="10" t="s">
        <v>753</v>
      </c>
      <c r="J2" s="13" t="str">
        <f t="shared" ref="J2:J65" si="0">IF(F2="FED",IF(AND(E2="ConceptScheme",LEFT(H2,7) &lt;&gt; "inspire"),CONCATENATE("&lt;",H2,":",LOWER(IF(I2="",B2,I2)),"#id&gt;"),CONCATENATE("&lt;",H2,":",IF(I2="",B2,I2),"&gt;")),CONCATENATE("&lt;",H2,":",IF(I2="",B2,I2),"&gt;"))</f>
        <v>&lt;eu:Address&gt;</v>
      </c>
      <c r="K2" s="10" t="s">
        <v>2325</v>
      </c>
      <c r="M2" t="s">
        <v>746</v>
      </c>
      <c r="N2" s="8">
        <f>MAX(A:A)+1</f>
        <v>731</v>
      </c>
    </row>
    <row r="3" spans="1:14" x14ac:dyDescent="0.3">
      <c r="A3" s="9">
        <v>2</v>
      </c>
      <c r="B3" s="4" t="s">
        <v>302</v>
      </c>
      <c r="C3" s="4" t="s">
        <v>520</v>
      </c>
      <c r="D3" s="9" t="s">
        <v>31</v>
      </c>
      <c r="E3" s="9" t="s">
        <v>3</v>
      </c>
      <c r="F3" s="11" t="s">
        <v>726</v>
      </c>
      <c r="H3" s="10" t="s">
        <v>753</v>
      </c>
      <c r="J3" s="13" t="str">
        <f t="shared" si="0"/>
        <v>&lt;eu:AddressFullAddress&gt;</v>
      </c>
      <c r="K3" s="10" t="s">
        <v>2325</v>
      </c>
      <c r="M3" t="s">
        <v>751</v>
      </c>
      <c r="N3" s="8">
        <f>SUM(A2:A664)</f>
        <v>241617</v>
      </c>
    </row>
    <row r="4" spans="1:14" x14ac:dyDescent="0.3">
      <c r="A4" s="9">
        <v>3</v>
      </c>
      <c r="B4" s="4" t="s">
        <v>303</v>
      </c>
      <c r="C4" s="4" t="s">
        <v>521</v>
      </c>
      <c r="D4" s="9" t="s">
        <v>31</v>
      </c>
      <c r="E4" s="9" t="s">
        <v>3</v>
      </c>
      <c r="F4" s="11" t="s">
        <v>726</v>
      </c>
      <c r="H4" s="10" t="s">
        <v>753</v>
      </c>
      <c r="J4" s="13" t="str">
        <f t="shared" si="0"/>
        <v>&lt;eu:AddressPOBox&gt;</v>
      </c>
      <c r="K4" s="10" t="s">
        <v>2325</v>
      </c>
      <c r="M4" t="s">
        <v>758</v>
      </c>
      <c r="N4" s="15" t="s">
        <v>759</v>
      </c>
    </row>
    <row r="5" spans="1:14" ht="28.8" x14ac:dyDescent="0.3">
      <c r="A5" s="9">
        <v>4</v>
      </c>
      <c r="B5" s="4" t="s">
        <v>304</v>
      </c>
      <c r="C5" s="4" t="s">
        <v>522</v>
      </c>
      <c r="D5" s="9" t="s">
        <v>31</v>
      </c>
      <c r="E5" s="9" t="s">
        <v>3</v>
      </c>
      <c r="F5" s="11" t="s">
        <v>726</v>
      </c>
      <c r="H5" s="10" t="s">
        <v>753</v>
      </c>
      <c r="J5" s="13" t="str">
        <f t="shared" si="0"/>
        <v>&lt;eu:AddressThoroughfare&gt;</v>
      </c>
      <c r="K5" s="10" t="s">
        <v>2325</v>
      </c>
    </row>
    <row r="6" spans="1:14" ht="28.8" x14ac:dyDescent="0.3">
      <c r="A6" s="9">
        <v>5</v>
      </c>
      <c r="B6" s="4" t="s">
        <v>305</v>
      </c>
      <c r="C6" s="4" t="s">
        <v>523</v>
      </c>
      <c r="D6" s="9" t="s">
        <v>31</v>
      </c>
      <c r="E6" s="9" t="s">
        <v>3</v>
      </c>
      <c r="F6" s="11" t="s">
        <v>726</v>
      </c>
      <c r="H6" s="10" t="s">
        <v>753</v>
      </c>
      <c r="J6" s="13" t="str">
        <f t="shared" si="0"/>
        <v>&lt;eu:AddressLocatorDesignator&gt;</v>
      </c>
      <c r="K6" s="10" t="s">
        <v>2325</v>
      </c>
    </row>
    <row r="7" spans="1:14" ht="28.8" x14ac:dyDescent="0.3">
      <c r="A7" s="9">
        <v>6</v>
      </c>
      <c r="B7" s="4" t="s">
        <v>306</v>
      </c>
      <c r="C7" s="4" t="s">
        <v>524</v>
      </c>
      <c r="D7" s="9" t="s">
        <v>31</v>
      </c>
      <c r="E7" s="9" t="s">
        <v>3</v>
      </c>
      <c r="F7" s="11" t="s">
        <v>726</v>
      </c>
      <c r="H7" s="10" t="s">
        <v>753</v>
      </c>
      <c r="J7" s="13" t="str">
        <f t="shared" si="0"/>
        <v>&lt;eu:AddressLocatorName&gt;</v>
      </c>
      <c r="K7" s="10" t="s">
        <v>2325</v>
      </c>
    </row>
    <row r="8" spans="1:14" ht="43.2" x14ac:dyDescent="0.3">
      <c r="A8" s="9">
        <v>7</v>
      </c>
      <c r="B8" s="4" t="s">
        <v>307</v>
      </c>
      <c r="C8" s="4" t="s">
        <v>525</v>
      </c>
      <c r="D8" s="9" t="s">
        <v>31</v>
      </c>
      <c r="E8" s="9" t="s">
        <v>3</v>
      </c>
      <c r="F8" s="11" t="s">
        <v>726</v>
      </c>
      <c r="H8" s="10" t="s">
        <v>753</v>
      </c>
      <c r="J8" s="13" t="str">
        <f t="shared" si="0"/>
        <v>&lt;eu:AddressAddressArea&gt;</v>
      </c>
      <c r="K8" s="10" t="s">
        <v>2325</v>
      </c>
    </row>
    <row r="9" spans="1:14" x14ac:dyDescent="0.3">
      <c r="A9" s="9">
        <v>8</v>
      </c>
      <c r="B9" s="4" t="s">
        <v>308</v>
      </c>
      <c r="C9" s="4" t="s">
        <v>526</v>
      </c>
      <c r="D9" s="9" t="s">
        <v>31</v>
      </c>
      <c r="E9" s="9" t="s">
        <v>3</v>
      </c>
      <c r="F9" s="11" t="s">
        <v>726</v>
      </c>
      <c r="H9" s="10" t="s">
        <v>753</v>
      </c>
      <c r="J9" s="13" t="str">
        <f t="shared" si="0"/>
        <v>&lt;eu:AddressPostName&gt;</v>
      </c>
      <c r="K9" s="10" t="s">
        <v>2325</v>
      </c>
    </row>
    <row r="10" spans="1:14" ht="28.8" x14ac:dyDescent="0.3">
      <c r="A10" s="9">
        <v>9</v>
      </c>
      <c r="B10" s="4" t="s">
        <v>309</v>
      </c>
      <c r="C10" s="4" t="s">
        <v>527</v>
      </c>
      <c r="D10" s="9" t="s">
        <v>31</v>
      </c>
      <c r="E10" s="9" t="s">
        <v>3</v>
      </c>
      <c r="F10" s="11" t="s">
        <v>726</v>
      </c>
      <c r="H10" s="10" t="s">
        <v>753</v>
      </c>
      <c r="J10" s="13" t="str">
        <f t="shared" si="0"/>
        <v>&lt;eu:AddressAdminUnitL2&gt;</v>
      </c>
      <c r="K10" s="10" t="s">
        <v>2325</v>
      </c>
    </row>
    <row r="11" spans="1:14" ht="28.8" x14ac:dyDescent="0.3">
      <c r="A11" s="9">
        <v>10</v>
      </c>
      <c r="B11" s="4" t="s">
        <v>310</v>
      </c>
      <c r="C11" s="4" t="s">
        <v>528</v>
      </c>
      <c r="D11" s="9" t="s">
        <v>31</v>
      </c>
      <c r="E11" s="9" t="s">
        <v>3</v>
      </c>
      <c r="F11" s="11" t="s">
        <v>726</v>
      </c>
      <c r="H11" s="10" t="s">
        <v>753</v>
      </c>
      <c r="J11" s="13" t="str">
        <f t="shared" si="0"/>
        <v>&lt;eu:AddressAdminUnitL1&gt;</v>
      </c>
      <c r="K11" s="10" t="s">
        <v>2325</v>
      </c>
    </row>
    <row r="12" spans="1:14" x14ac:dyDescent="0.3">
      <c r="A12" s="9">
        <v>11</v>
      </c>
      <c r="B12" s="4" t="s">
        <v>311</v>
      </c>
      <c r="C12" s="4" t="s">
        <v>529</v>
      </c>
      <c r="D12" s="9" t="s">
        <v>31</v>
      </c>
      <c r="E12" s="9" t="s">
        <v>3</v>
      </c>
      <c r="F12" s="11" t="s">
        <v>726</v>
      </c>
      <c r="H12" s="10" t="s">
        <v>753</v>
      </c>
      <c r="J12" s="13" t="str">
        <f t="shared" si="0"/>
        <v>&lt;eu:AddressPostCode&gt;</v>
      </c>
      <c r="K12" s="10" t="s">
        <v>2325</v>
      </c>
    </row>
    <row r="13" spans="1:14" x14ac:dyDescent="0.3">
      <c r="A13" s="9">
        <v>12</v>
      </c>
      <c r="B13" s="4" t="s">
        <v>312</v>
      </c>
      <c r="C13" s="4" t="s">
        <v>530</v>
      </c>
      <c r="D13" s="9" t="s">
        <v>31</v>
      </c>
      <c r="E13" s="9" t="s">
        <v>3</v>
      </c>
      <c r="F13" s="11" t="s">
        <v>726</v>
      </c>
      <c r="H13" s="10" t="s">
        <v>753</v>
      </c>
      <c r="J13" s="13" t="str">
        <f t="shared" si="0"/>
        <v>&lt;eu:AddressAddressID&gt;</v>
      </c>
      <c r="K13" s="10" t="s">
        <v>2325</v>
      </c>
    </row>
    <row r="14" spans="1:14" x14ac:dyDescent="0.3">
      <c r="A14" s="9">
        <v>13</v>
      </c>
      <c r="B14" s="4" t="s">
        <v>313</v>
      </c>
      <c r="C14" s="4" t="s">
        <v>531</v>
      </c>
      <c r="D14" s="9" t="s">
        <v>757</v>
      </c>
      <c r="E14" s="9" t="s">
        <v>2</v>
      </c>
      <c r="F14" s="11" t="s">
        <v>726</v>
      </c>
      <c r="H14" s="10" t="s">
        <v>753</v>
      </c>
      <c r="J14" s="13" t="str">
        <f t="shared" si="0"/>
        <v>&lt;eu:Agent&gt;</v>
      </c>
      <c r="K14" s="10" t="s">
        <v>2325</v>
      </c>
    </row>
    <row r="15" spans="1:14" x14ac:dyDescent="0.3">
      <c r="A15" s="9">
        <v>14</v>
      </c>
      <c r="B15" s="4" t="s">
        <v>314</v>
      </c>
      <c r="C15" s="4" t="s">
        <v>532</v>
      </c>
      <c r="D15" s="9" t="s">
        <v>757</v>
      </c>
      <c r="E15" s="9" t="s">
        <v>3</v>
      </c>
      <c r="F15" s="11" t="s">
        <v>726</v>
      </c>
      <c r="H15" s="10" t="s">
        <v>753</v>
      </c>
      <c r="J15" s="13" t="str">
        <f t="shared" si="0"/>
        <v>&lt;eu:AgentIdentifier&gt;</v>
      </c>
      <c r="K15" s="10" t="s">
        <v>2325</v>
      </c>
    </row>
    <row r="16" spans="1:14" x14ac:dyDescent="0.3">
      <c r="A16" s="9">
        <v>15</v>
      </c>
      <c r="B16" s="4" t="s">
        <v>315</v>
      </c>
      <c r="C16" s="4" t="s">
        <v>1976</v>
      </c>
      <c r="D16" s="9" t="s">
        <v>757</v>
      </c>
      <c r="E16" s="9" t="s">
        <v>3</v>
      </c>
      <c r="F16" s="11" t="s">
        <v>726</v>
      </c>
      <c r="H16" s="10" t="s">
        <v>753</v>
      </c>
      <c r="J16" s="13" t="str">
        <f t="shared" si="0"/>
        <v>&lt;eu:AgentName&gt;</v>
      </c>
      <c r="K16" s="10" t="s">
        <v>2325</v>
      </c>
    </row>
    <row r="17" spans="1:11" ht="43.2" x14ac:dyDescent="0.3">
      <c r="A17" s="9">
        <v>16</v>
      </c>
      <c r="B17" s="4" t="s">
        <v>316</v>
      </c>
      <c r="C17" s="4" t="s">
        <v>534</v>
      </c>
      <c r="D17" s="9" t="s">
        <v>757</v>
      </c>
      <c r="E17" s="9" t="s">
        <v>3</v>
      </c>
      <c r="F17" s="11" t="s">
        <v>726</v>
      </c>
      <c r="H17" s="10" t="s">
        <v>753</v>
      </c>
      <c r="J17" s="13" t="str">
        <f t="shared" si="0"/>
        <v>&lt;eu:AgentType&gt;</v>
      </c>
      <c r="K17" s="10" t="s">
        <v>2325</v>
      </c>
    </row>
    <row r="18" spans="1:11" x14ac:dyDescent="0.3">
      <c r="A18" s="9">
        <v>17</v>
      </c>
      <c r="B18" s="4" t="s">
        <v>317</v>
      </c>
      <c r="C18" s="4" t="s">
        <v>536</v>
      </c>
      <c r="D18" s="9" t="s">
        <v>757</v>
      </c>
      <c r="E18" s="9" t="s">
        <v>535</v>
      </c>
      <c r="F18" s="11" t="s">
        <v>726</v>
      </c>
      <c r="H18" s="10" t="s">
        <v>753</v>
      </c>
      <c r="J18" s="13" t="str">
        <f t="shared" si="0"/>
        <v>&lt;eu:AgentPlaysRole&gt;</v>
      </c>
      <c r="K18" s="10" t="s">
        <v>2325</v>
      </c>
    </row>
    <row r="19" spans="1:11" x14ac:dyDescent="0.3">
      <c r="A19" s="9">
        <v>18</v>
      </c>
      <c r="B19" s="4" t="s">
        <v>318</v>
      </c>
      <c r="C19" s="4" t="s">
        <v>537</v>
      </c>
      <c r="D19" s="9" t="s">
        <v>757</v>
      </c>
      <c r="E19" s="9" t="s">
        <v>535</v>
      </c>
      <c r="F19" s="11" t="s">
        <v>726</v>
      </c>
      <c r="H19" s="10" t="s">
        <v>753</v>
      </c>
      <c r="J19" s="13" t="str">
        <f t="shared" si="0"/>
        <v>&lt;eu:AgentUses&gt;</v>
      </c>
      <c r="K19" s="10" t="s">
        <v>2325</v>
      </c>
    </row>
    <row r="20" spans="1:11" ht="28.8" x14ac:dyDescent="0.3">
      <c r="A20" s="9">
        <v>19</v>
      </c>
      <c r="B20" s="4" t="s">
        <v>319</v>
      </c>
      <c r="C20" s="4" t="s">
        <v>538</v>
      </c>
      <c r="D20" s="9" t="s">
        <v>757</v>
      </c>
      <c r="E20" s="9" t="s">
        <v>535</v>
      </c>
      <c r="F20" s="11" t="s">
        <v>726</v>
      </c>
      <c r="H20" s="10" t="s">
        <v>753</v>
      </c>
      <c r="J20" s="13" t="str">
        <f t="shared" si="0"/>
        <v>&lt;eu:AgentHasAddress&gt;</v>
      </c>
      <c r="K20" s="10" t="s">
        <v>2325</v>
      </c>
    </row>
    <row r="21" spans="1:11" x14ac:dyDescent="0.3">
      <c r="A21" s="9">
        <v>20</v>
      </c>
      <c r="B21" s="4" t="s">
        <v>320</v>
      </c>
      <c r="D21" s="9" t="s">
        <v>757</v>
      </c>
      <c r="E21" s="9" t="s">
        <v>535</v>
      </c>
      <c r="F21" s="11" t="s">
        <v>726</v>
      </c>
      <c r="H21" s="10" t="s">
        <v>753</v>
      </c>
      <c r="J21" s="13" t="str">
        <f t="shared" si="0"/>
        <v>&lt;eu:AgentSatisfiesCriterion&gt;</v>
      </c>
      <c r="K21" s="10" t="s">
        <v>2325</v>
      </c>
    </row>
    <row r="22" spans="1:11" ht="28.8" x14ac:dyDescent="0.3">
      <c r="A22" s="9">
        <v>21</v>
      </c>
      <c r="B22" s="4" t="s">
        <v>321</v>
      </c>
      <c r="D22" s="9" t="s">
        <v>757</v>
      </c>
      <c r="E22" s="9" t="s">
        <v>535</v>
      </c>
      <c r="F22" s="11" t="s">
        <v>726</v>
      </c>
      <c r="H22" s="10" t="s">
        <v>753</v>
      </c>
      <c r="J22" s="13" t="str">
        <f t="shared" si="0"/>
        <v>&lt;eu:AgentProvidesRequirementResponse&gt;</v>
      </c>
      <c r="K22" s="10" t="s">
        <v>2325</v>
      </c>
    </row>
    <row r="23" spans="1:11" ht="158.4" x14ac:dyDescent="0.3">
      <c r="A23" s="9">
        <v>22</v>
      </c>
      <c r="B23" s="4" t="s">
        <v>322</v>
      </c>
      <c r="C23" s="4" t="s">
        <v>1516</v>
      </c>
      <c r="D23" s="9" t="s">
        <v>71</v>
      </c>
      <c r="E23" s="9" t="s">
        <v>2</v>
      </c>
      <c r="F23" s="11" t="s">
        <v>726</v>
      </c>
      <c r="H23" s="10" t="s">
        <v>753</v>
      </c>
      <c r="J23" s="13" t="str">
        <f t="shared" si="0"/>
        <v>&lt;eu:BusinessEvent&gt;</v>
      </c>
      <c r="K23" s="10" t="s">
        <v>2325</v>
      </c>
    </row>
    <row r="24" spans="1:11" ht="187.2" x14ac:dyDescent="0.3">
      <c r="A24" s="9">
        <v>23</v>
      </c>
      <c r="B24" s="4" t="s">
        <v>323</v>
      </c>
      <c r="C24" s="4" t="s">
        <v>539</v>
      </c>
      <c r="D24" s="9" t="s">
        <v>71</v>
      </c>
      <c r="E24" s="9" t="s">
        <v>2</v>
      </c>
      <c r="F24" s="11" t="s">
        <v>726</v>
      </c>
      <c r="H24" s="10" t="s">
        <v>753</v>
      </c>
      <c r="J24" s="13" t="str">
        <f t="shared" si="0"/>
        <v>&lt;eu:ChangeEvent&gt;</v>
      </c>
      <c r="K24" s="10" t="s">
        <v>2325</v>
      </c>
    </row>
    <row r="25" spans="1:11" ht="86.4" x14ac:dyDescent="0.3">
      <c r="A25" s="9">
        <v>24</v>
      </c>
      <c r="B25" s="4" t="s">
        <v>324</v>
      </c>
      <c r="C25" s="4" t="s">
        <v>540</v>
      </c>
      <c r="D25" s="9" t="s">
        <v>71</v>
      </c>
      <c r="E25" s="9" t="s">
        <v>535</v>
      </c>
      <c r="F25" s="11" t="s">
        <v>726</v>
      </c>
      <c r="H25" s="10" t="s">
        <v>753</v>
      </c>
      <c r="J25" s="13" t="str">
        <f t="shared" si="0"/>
        <v>&lt;eu:ChangeEventHasFormalFramework&gt;</v>
      </c>
      <c r="K25" s="10" t="s">
        <v>2325</v>
      </c>
    </row>
    <row r="26" spans="1:11" ht="129.6" x14ac:dyDescent="0.3">
      <c r="A26" s="9">
        <v>25</v>
      </c>
      <c r="B26" s="4" t="s">
        <v>325</v>
      </c>
      <c r="C26" s="4" t="s">
        <v>541</v>
      </c>
      <c r="D26" s="9" t="s">
        <v>71</v>
      </c>
      <c r="E26" s="9" t="s">
        <v>535</v>
      </c>
      <c r="F26" s="11" t="s">
        <v>726</v>
      </c>
      <c r="H26" s="10" t="s">
        <v>753</v>
      </c>
      <c r="J26" s="13" t="str">
        <f t="shared" si="0"/>
        <v>&lt;eu:ChangeEventOriginalOrganisation&gt;</v>
      </c>
      <c r="K26" s="10" t="s">
        <v>2325</v>
      </c>
    </row>
    <row r="27" spans="1:11" ht="86.4" x14ac:dyDescent="0.3">
      <c r="A27" s="9">
        <v>26</v>
      </c>
      <c r="B27" s="4" t="s">
        <v>326</v>
      </c>
      <c r="C27" s="4" t="s">
        <v>542</v>
      </c>
      <c r="D27" s="9" t="s">
        <v>71</v>
      </c>
      <c r="E27" s="9" t="s">
        <v>535</v>
      </c>
      <c r="F27" s="11" t="s">
        <v>726</v>
      </c>
      <c r="H27" s="10" t="s">
        <v>753</v>
      </c>
      <c r="J27" s="13" t="str">
        <f t="shared" si="0"/>
        <v>&lt;eu:ChangeEventResultingOrganisation&gt;</v>
      </c>
      <c r="K27" s="10" t="s">
        <v>2325</v>
      </c>
    </row>
    <row r="28" spans="1:11" ht="28.8" x14ac:dyDescent="0.3">
      <c r="A28" s="9">
        <v>27</v>
      </c>
      <c r="B28" s="4" t="s">
        <v>327</v>
      </c>
      <c r="C28" s="4" t="s">
        <v>543</v>
      </c>
      <c r="D28" s="9" t="s">
        <v>71</v>
      </c>
      <c r="E28" s="9" t="s">
        <v>2</v>
      </c>
      <c r="F28" s="11" t="s">
        <v>726</v>
      </c>
      <c r="H28" s="10" t="s">
        <v>753</v>
      </c>
      <c r="J28" s="13" t="str">
        <f t="shared" si="0"/>
        <v>&lt;eu:Channel&gt;</v>
      </c>
      <c r="K28" s="10" t="s">
        <v>2325</v>
      </c>
    </row>
    <row r="29" spans="1:11" ht="28.8" x14ac:dyDescent="0.3">
      <c r="A29" s="9">
        <v>28</v>
      </c>
      <c r="B29" s="4" t="s">
        <v>328</v>
      </c>
      <c r="C29" s="4" t="s">
        <v>544</v>
      </c>
      <c r="D29" s="9" t="s">
        <v>71</v>
      </c>
      <c r="E29" s="9" t="s">
        <v>3</v>
      </c>
      <c r="F29" s="11" t="s">
        <v>726</v>
      </c>
      <c r="H29" s="10" t="s">
        <v>753</v>
      </c>
      <c r="J29" s="13" t="str">
        <f t="shared" si="0"/>
        <v>&lt;eu:ChannelIdentifier&gt;</v>
      </c>
      <c r="K29" s="10" t="s">
        <v>2325</v>
      </c>
    </row>
    <row r="30" spans="1:11" ht="72" x14ac:dyDescent="0.3">
      <c r="A30" s="9">
        <v>29</v>
      </c>
      <c r="B30" s="4" t="s">
        <v>329</v>
      </c>
      <c r="C30" s="4" t="s">
        <v>545</v>
      </c>
      <c r="D30" s="9" t="s">
        <v>71</v>
      </c>
      <c r="E30" s="9" t="s">
        <v>3</v>
      </c>
      <c r="F30" s="11" t="s">
        <v>726</v>
      </c>
      <c r="H30" s="10" t="s">
        <v>753</v>
      </c>
      <c r="J30" s="13" t="str">
        <f t="shared" si="0"/>
        <v>&lt;eu:ChannelType&gt;</v>
      </c>
      <c r="K30" s="10" t="s">
        <v>2325</v>
      </c>
    </row>
    <row r="31" spans="1:11" ht="57.6" x14ac:dyDescent="0.3">
      <c r="A31" s="9">
        <v>30</v>
      </c>
      <c r="B31" s="4" t="s">
        <v>330</v>
      </c>
      <c r="C31" s="4" t="s">
        <v>546</v>
      </c>
      <c r="D31" s="9" t="s">
        <v>71</v>
      </c>
      <c r="E31" s="9" t="s">
        <v>3</v>
      </c>
      <c r="F31" s="11" t="s">
        <v>726</v>
      </c>
      <c r="H31" s="10" t="s">
        <v>753</v>
      </c>
      <c r="J31" s="13" t="str">
        <f t="shared" si="0"/>
        <v>&lt;eu:ChannelHasContactPoint&gt;</v>
      </c>
      <c r="K31" s="10" t="s">
        <v>2325</v>
      </c>
    </row>
    <row r="32" spans="1:11" ht="43.2" x14ac:dyDescent="0.3">
      <c r="A32" s="9">
        <v>31</v>
      </c>
      <c r="B32" s="4" t="s">
        <v>331</v>
      </c>
      <c r="C32" s="4" t="s">
        <v>547</v>
      </c>
      <c r="D32" s="9" t="s">
        <v>71</v>
      </c>
      <c r="E32" s="9" t="s">
        <v>535</v>
      </c>
      <c r="F32" s="11" t="s">
        <v>726</v>
      </c>
      <c r="H32" s="10" t="s">
        <v>753</v>
      </c>
      <c r="J32" s="13" t="str">
        <f t="shared" si="0"/>
        <v>&lt;eu:ChannelIsOwnedBy&gt;</v>
      </c>
      <c r="K32" s="10" t="s">
        <v>2325</v>
      </c>
    </row>
    <row r="33" spans="1:11" ht="43.2" x14ac:dyDescent="0.3">
      <c r="A33" s="9">
        <v>32</v>
      </c>
      <c r="B33" s="4" t="s">
        <v>332</v>
      </c>
      <c r="C33" s="4" t="s">
        <v>548</v>
      </c>
      <c r="D33" s="9" t="s">
        <v>71</v>
      </c>
      <c r="E33" s="9" t="s">
        <v>535</v>
      </c>
      <c r="F33" s="11" t="s">
        <v>726</v>
      </c>
      <c r="H33" s="10" t="s">
        <v>753</v>
      </c>
      <c r="J33" s="13" t="str">
        <f t="shared" si="0"/>
        <v>&lt;eu:ChannelAvailability&gt;</v>
      </c>
      <c r="K33" s="10" t="s">
        <v>2325</v>
      </c>
    </row>
    <row r="34" spans="1:11" ht="57.6" x14ac:dyDescent="0.3">
      <c r="A34" s="9">
        <v>33</v>
      </c>
      <c r="B34" s="4" t="s">
        <v>333</v>
      </c>
      <c r="C34" s="4" t="s">
        <v>549</v>
      </c>
      <c r="D34" s="9" t="s">
        <v>71</v>
      </c>
      <c r="E34" s="9" t="s">
        <v>535</v>
      </c>
      <c r="F34" s="11" t="s">
        <v>726</v>
      </c>
      <c r="H34" s="10" t="s">
        <v>753</v>
      </c>
      <c r="J34" s="13" t="str">
        <f t="shared" si="0"/>
        <v>&lt;eu:ChannelProcessingTime&gt;</v>
      </c>
      <c r="K34" s="10" t="s">
        <v>2325</v>
      </c>
    </row>
    <row r="35" spans="1:11" ht="57.6" x14ac:dyDescent="0.3">
      <c r="A35" s="9">
        <v>34</v>
      </c>
      <c r="B35" s="4" t="s">
        <v>334</v>
      </c>
      <c r="C35" s="4" t="s">
        <v>550</v>
      </c>
      <c r="D35" s="9" t="s">
        <v>71</v>
      </c>
      <c r="E35" s="9" t="s">
        <v>535</v>
      </c>
      <c r="F35" s="11" t="s">
        <v>726</v>
      </c>
      <c r="H35" s="10" t="s">
        <v>753</v>
      </c>
      <c r="J35" s="13" t="str">
        <f t="shared" si="0"/>
        <v>&lt;eu:ChannelHasCost&gt;</v>
      </c>
      <c r="K35" s="10" t="s">
        <v>2325</v>
      </c>
    </row>
    <row r="36" spans="1:11" ht="28.8" x14ac:dyDescent="0.3">
      <c r="A36" s="9">
        <v>35</v>
      </c>
      <c r="B36" s="4" t="s">
        <v>335</v>
      </c>
      <c r="C36" s="4" t="s">
        <v>551</v>
      </c>
      <c r="D36" s="9" t="s">
        <v>71</v>
      </c>
      <c r="E36" s="9" t="s">
        <v>2</v>
      </c>
      <c r="F36" s="11" t="s">
        <v>726</v>
      </c>
      <c r="H36" s="10" t="s">
        <v>753</v>
      </c>
      <c r="J36" s="13" t="str">
        <f t="shared" si="0"/>
        <v>&lt;eu:Cost&gt;</v>
      </c>
      <c r="K36" s="10" t="s">
        <v>2325</v>
      </c>
    </row>
    <row r="37" spans="1:11" x14ac:dyDescent="0.3">
      <c r="A37" s="9">
        <v>36</v>
      </c>
      <c r="B37" s="4" t="s">
        <v>336</v>
      </c>
      <c r="C37" s="4" t="s">
        <v>552</v>
      </c>
      <c r="D37" s="9" t="s">
        <v>71</v>
      </c>
      <c r="E37" s="9" t="s">
        <v>3</v>
      </c>
      <c r="F37" s="11" t="s">
        <v>726</v>
      </c>
      <c r="H37" s="10" t="s">
        <v>753</v>
      </c>
      <c r="J37" s="13" t="str">
        <f t="shared" si="0"/>
        <v>&lt;eu:CostIdentifier&gt;</v>
      </c>
      <c r="K37" s="10" t="s">
        <v>2325</v>
      </c>
    </row>
    <row r="38" spans="1:11" ht="28.8" x14ac:dyDescent="0.3">
      <c r="A38" s="9">
        <v>37</v>
      </c>
      <c r="B38" s="4" t="s">
        <v>337</v>
      </c>
      <c r="C38" s="4" t="s">
        <v>553</v>
      </c>
      <c r="D38" s="9" t="s">
        <v>71</v>
      </c>
      <c r="E38" s="9" t="s">
        <v>3</v>
      </c>
      <c r="F38" s="11" t="s">
        <v>726</v>
      </c>
      <c r="H38" s="10" t="s">
        <v>753</v>
      </c>
      <c r="J38" s="13" t="str">
        <f t="shared" si="0"/>
        <v>&lt;eu:CostValue&gt;</v>
      </c>
      <c r="K38" s="10" t="s">
        <v>2325</v>
      </c>
    </row>
    <row r="39" spans="1:11" ht="43.2" x14ac:dyDescent="0.3">
      <c r="A39" s="9">
        <v>38</v>
      </c>
      <c r="B39" s="4" t="s">
        <v>338</v>
      </c>
      <c r="C39" s="4" t="s">
        <v>554</v>
      </c>
      <c r="D39" s="9" t="s">
        <v>71</v>
      </c>
      <c r="E39" s="9" t="s">
        <v>3</v>
      </c>
      <c r="F39" s="11" t="s">
        <v>726</v>
      </c>
      <c r="H39" s="10" t="s">
        <v>753</v>
      </c>
      <c r="J39" s="13" t="str">
        <f t="shared" si="0"/>
        <v>&lt;eu:CostCurrency&gt;</v>
      </c>
      <c r="K39" s="10" t="s">
        <v>2325</v>
      </c>
    </row>
    <row r="40" spans="1:11" x14ac:dyDescent="0.3">
      <c r="A40" s="9">
        <v>39</v>
      </c>
      <c r="B40" s="4" t="s">
        <v>339</v>
      </c>
      <c r="C40" s="4" t="s">
        <v>555</v>
      </c>
      <c r="D40" s="9" t="s">
        <v>71</v>
      </c>
      <c r="E40" s="9" t="s">
        <v>3</v>
      </c>
      <c r="F40" s="11" t="s">
        <v>726</v>
      </c>
      <c r="H40" s="10" t="s">
        <v>753</v>
      </c>
      <c r="J40" s="13" t="str">
        <f t="shared" si="0"/>
        <v>&lt;eu:CostDescription&gt;</v>
      </c>
      <c r="K40" s="10" t="s">
        <v>2325</v>
      </c>
    </row>
    <row r="41" spans="1:11" ht="86.4" x14ac:dyDescent="0.3">
      <c r="A41" s="9">
        <v>40</v>
      </c>
      <c r="B41" s="4" t="s">
        <v>340</v>
      </c>
      <c r="C41" s="4" t="s">
        <v>556</v>
      </c>
      <c r="D41" s="9" t="s">
        <v>71</v>
      </c>
      <c r="E41" s="9" t="s">
        <v>535</v>
      </c>
      <c r="F41" s="11" t="s">
        <v>726</v>
      </c>
      <c r="H41" s="10" t="s">
        <v>753</v>
      </c>
      <c r="J41" s="13" t="str">
        <f t="shared" si="0"/>
        <v>&lt;eu:OutputIsDefinedBy&gt;</v>
      </c>
      <c r="K41" s="10" t="s">
        <v>2325</v>
      </c>
    </row>
    <row r="42" spans="1:11" ht="43.2" x14ac:dyDescent="0.3">
      <c r="A42" s="9">
        <v>41</v>
      </c>
      <c r="B42" s="4" t="s">
        <v>341</v>
      </c>
      <c r="C42" s="4" t="s">
        <v>557</v>
      </c>
      <c r="D42" s="9" t="s">
        <v>757</v>
      </c>
      <c r="E42" s="9" t="s">
        <v>2</v>
      </c>
      <c r="F42" s="11" t="s">
        <v>726</v>
      </c>
      <c r="H42" s="10" t="s">
        <v>753</v>
      </c>
      <c r="J42" s="13" t="str">
        <f t="shared" si="0"/>
        <v>&lt;eu:Criterion&gt;</v>
      </c>
      <c r="K42" s="10" t="s">
        <v>2325</v>
      </c>
    </row>
    <row r="43" spans="1:11" ht="43.2" x14ac:dyDescent="0.3">
      <c r="A43" s="9">
        <v>42</v>
      </c>
      <c r="B43" s="4" t="s">
        <v>342</v>
      </c>
      <c r="C43" s="4" t="s">
        <v>558</v>
      </c>
      <c r="D43" s="9" t="s">
        <v>757</v>
      </c>
      <c r="E43" s="9" t="s">
        <v>3</v>
      </c>
      <c r="F43" s="11" t="s">
        <v>726</v>
      </c>
      <c r="H43" s="10" t="s">
        <v>753</v>
      </c>
      <c r="J43" s="13" t="str">
        <f t="shared" si="0"/>
        <v>&lt;eu:CriterionIdentifier&gt;</v>
      </c>
      <c r="K43" s="10" t="s">
        <v>2325</v>
      </c>
    </row>
    <row r="44" spans="1:11" ht="72" x14ac:dyDescent="0.3">
      <c r="A44" s="9">
        <v>43</v>
      </c>
      <c r="B44" s="4" t="s">
        <v>343</v>
      </c>
      <c r="C44" s="4" t="s">
        <v>559</v>
      </c>
      <c r="D44" s="9" t="s">
        <v>757</v>
      </c>
      <c r="E44" s="9" t="s">
        <v>3</v>
      </c>
      <c r="F44" s="11" t="s">
        <v>726</v>
      </c>
      <c r="H44" s="10" t="s">
        <v>753</v>
      </c>
      <c r="J44" s="13" t="str">
        <f t="shared" si="0"/>
        <v>&lt;eu:CriterionCriterionType&gt;</v>
      </c>
      <c r="K44" s="10" t="s">
        <v>2325</v>
      </c>
    </row>
    <row r="45" spans="1:11" ht="28.8" x14ac:dyDescent="0.3">
      <c r="A45" s="9">
        <v>44</v>
      </c>
      <c r="B45" s="4" t="s">
        <v>344</v>
      </c>
      <c r="C45" s="4" t="s">
        <v>560</v>
      </c>
      <c r="D45" s="9" t="s">
        <v>757</v>
      </c>
      <c r="E45" s="9" t="s">
        <v>3</v>
      </c>
      <c r="F45" s="11" t="s">
        <v>726</v>
      </c>
      <c r="H45" s="10" t="s">
        <v>753</v>
      </c>
      <c r="J45" s="13" t="str">
        <f t="shared" si="0"/>
        <v>&lt;eu:CriterionName&gt;</v>
      </c>
      <c r="K45" s="10" t="s">
        <v>2325</v>
      </c>
    </row>
    <row r="46" spans="1:11" ht="43.2" x14ac:dyDescent="0.3">
      <c r="A46" s="9">
        <v>45</v>
      </c>
      <c r="B46" s="4" t="s">
        <v>345</v>
      </c>
      <c r="C46" s="4" t="s">
        <v>561</v>
      </c>
      <c r="D46" s="9" t="s">
        <v>757</v>
      </c>
      <c r="E46" s="9" t="s">
        <v>3</v>
      </c>
      <c r="F46" s="11" t="s">
        <v>726</v>
      </c>
      <c r="H46" s="10" t="s">
        <v>753</v>
      </c>
      <c r="J46" s="13" t="str">
        <f t="shared" si="0"/>
        <v>&lt;eu:CriterionDescription&gt;</v>
      </c>
      <c r="K46" s="10" t="s">
        <v>2325</v>
      </c>
    </row>
    <row r="47" spans="1:11" ht="57.6" x14ac:dyDescent="0.3">
      <c r="A47" s="9">
        <v>46</v>
      </c>
      <c r="B47" s="4" t="s">
        <v>346</v>
      </c>
      <c r="C47" s="4" t="s">
        <v>562</v>
      </c>
      <c r="D47" s="9" t="s">
        <v>757</v>
      </c>
      <c r="E47" s="9" t="s">
        <v>3</v>
      </c>
      <c r="F47" s="11" t="s">
        <v>726</v>
      </c>
      <c r="H47" s="10" t="s">
        <v>753</v>
      </c>
      <c r="J47" s="13" t="str">
        <f t="shared" si="0"/>
        <v>&lt;eu:CriterionFulfilledIndicator&gt;</v>
      </c>
      <c r="K47" s="10" t="s">
        <v>2325</v>
      </c>
    </row>
    <row r="48" spans="1:11" ht="72" x14ac:dyDescent="0.3">
      <c r="A48" s="9">
        <v>47</v>
      </c>
      <c r="B48" s="4" t="s">
        <v>347</v>
      </c>
      <c r="C48" s="4" t="s">
        <v>563</v>
      </c>
      <c r="D48" s="9" t="s">
        <v>757</v>
      </c>
      <c r="E48" s="9" t="s">
        <v>3</v>
      </c>
      <c r="F48" s="11" t="s">
        <v>726</v>
      </c>
      <c r="H48" s="10" t="s">
        <v>753</v>
      </c>
      <c r="J48" s="13" t="str">
        <f t="shared" si="0"/>
        <v>&lt;eu:CriterionWeight&gt;</v>
      </c>
      <c r="K48" s="10" t="s">
        <v>2325</v>
      </c>
    </row>
    <row r="49" spans="1:11" ht="43.2" x14ac:dyDescent="0.3">
      <c r="A49" s="9">
        <v>48</v>
      </c>
      <c r="B49" s="4" t="s">
        <v>348</v>
      </c>
      <c r="C49" s="4" t="s">
        <v>564</v>
      </c>
      <c r="D49" s="9" t="s">
        <v>757</v>
      </c>
      <c r="E49" s="9" t="s">
        <v>535</v>
      </c>
      <c r="F49" s="11" t="s">
        <v>726</v>
      </c>
      <c r="H49" s="10" t="s">
        <v>753</v>
      </c>
      <c r="J49" s="13" t="str">
        <f t="shared" si="0"/>
        <v>&lt;eu:CriterionFulfilledbyRequirementGroup&gt;</v>
      </c>
      <c r="K49" s="10" t="s">
        <v>2325</v>
      </c>
    </row>
    <row r="50" spans="1:11" ht="28.8" x14ac:dyDescent="0.3">
      <c r="A50" s="9">
        <v>49</v>
      </c>
      <c r="B50" s="4" t="s">
        <v>349</v>
      </c>
      <c r="C50" s="4" t="s">
        <v>1391</v>
      </c>
      <c r="D50" s="9" t="s">
        <v>757</v>
      </c>
      <c r="E50" s="9" t="s">
        <v>535</v>
      </c>
      <c r="F50" s="11" t="s">
        <v>726</v>
      </c>
      <c r="H50" s="10" t="s">
        <v>753</v>
      </c>
      <c r="J50" s="13" t="str">
        <f t="shared" si="0"/>
        <v>&lt;eu:CriterionIsDefinedInFormalFramework&gt;</v>
      </c>
      <c r="K50" s="10" t="s">
        <v>2325</v>
      </c>
    </row>
    <row r="51" spans="1:11" ht="316.8" x14ac:dyDescent="0.3">
      <c r="A51" s="9">
        <v>50</v>
      </c>
      <c r="B51" s="4" t="s">
        <v>350</v>
      </c>
      <c r="C51" s="4" t="s">
        <v>565</v>
      </c>
      <c r="D51" s="9" t="s">
        <v>757</v>
      </c>
      <c r="E51" s="9" t="s">
        <v>2</v>
      </c>
      <c r="F51" s="11" t="s">
        <v>726</v>
      </c>
      <c r="H51" s="10" t="s">
        <v>753</v>
      </c>
      <c r="J51" s="13" t="str">
        <f t="shared" si="0"/>
        <v>&lt;eu:CriterionRequirement&gt;</v>
      </c>
      <c r="K51" s="10" t="s">
        <v>2325</v>
      </c>
    </row>
    <row r="52" spans="1:11" x14ac:dyDescent="0.3">
      <c r="A52" s="9">
        <v>51</v>
      </c>
      <c r="B52" s="4" t="s">
        <v>351</v>
      </c>
      <c r="C52" s="4" t="s">
        <v>566</v>
      </c>
      <c r="D52" s="9" t="s">
        <v>757</v>
      </c>
      <c r="E52" s="9" t="s">
        <v>3</v>
      </c>
      <c r="F52" s="11" t="s">
        <v>726</v>
      </c>
      <c r="H52" s="10" t="s">
        <v>753</v>
      </c>
      <c r="J52" s="13" t="str">
        <f t="shared" si="0"/>
        <v>&lt;eu:CriterionRequirementIdentifier&gt;</v>
      </c>
      <c r="K52" s="10" t="s">
        <v>2325</v>
      </c>
    </row>
    <row r="53" spans="1:11" ht="28.8" x14ac:dyDescent="0.3">
      <c r="A53" s="9">
        <v>52</v>
      </c>
      <c r="B53" s="4" t="s">
        <v>352</v>
      </c>
      <c r="C53" s="4" t="s">
        <v>567</v>
      </c>
      <c r="D53" s="9" t="s">
        <v>757</v>
      </c>
      <c r="E53" s="9" t="s">
        <v>3</v>
      </c>
      <c r="F53" s="11" t="s">
        <v>726</v>
      </c>
      <c r="H53" s="10" t="s">
        <v>753</v>
      </c>
      <c r="J53" s="13" t="str">
        <f t="shared" si="0"/>
        <v>&lt;eu:CriterionRequirementName&gt;</v>
      </c>
      <c r="K53" s="10" t="s">
        <v>2325</v>
      </c>
    </row>
    <row r="54" spans="1:11" x14ac:dyDescent="0.3">
      <c r="A54" s="9">
        <v>53</v>
      </c>
      <c r="B54" s="4" t="s">
        <v>353</v>
      </c>
      <c r="C54" s="4" t="s">
        <v>568</v>
      </c>
      <c r="D54" s="9" t="s">
        <v>757</v>
      </c>
      <c r="E54" s="9" t="s">
        <v>3</v>
      </c>
      <c r="F54" s="11" t="s">
        <v>726</v>
      </c>
      <c r="H54" s="10" t="s">
        <v>753</v>
      </c>
      <c r="J54" s="13" t="str">
        <f t="shared" si="0"/>
        <v>&lt;eu:CriterionRequirementDescription&gt;</v>
      </c>
      <c r="K54" s="10" t="s">
        <v>2325</v>
      </c>
    </row>
    <row r="55" spans="1:11" ht="43.2" x14ac:dyDescent="0.3">
      <c r="A55" s="9">
        <v>54</v>
      </c>
      <c r="B55" s="4" t="s">
        <v>354</v>
      </c>
      <c r="C55" s="4" t="s">
        <v>569</v>
      </c>
      <c r="D55" s="9" t="s">
        <v>757</v>
      </c>
      <c r="E55" s="9" t="s">
        <v>3</v>
      </c>
      <c r="F55" s="11" t="s">
        <v>726</v>
      </c>
      <c r="H55" s="10" t="s">
        <v>753</v>
      </c>
      <c r="J55" s="13" t="str">
        <f t="shared" si="0"/>
        <v>&lt;eu:CriterionRequirementExpectedDataType&gt;</v>
      </c>
      <c r="K55" s="10" t="s">
        <v>2325</v>
      </c>
    </row>
    <row r="56" spans="1:11" ht="43.2" x14ac:dyDescent="0.3">
      <c r="A56" s="9">
        <v>55</v>
      </c>
      <c r="B56" s="4" t="s">
        <v>355</v>
      </c>
      <c r="C56" s="4" t="s">
        <v>570</v>
      </c>
      <c r="D56" s="9" t="s">
        <v>757</v>
      </c>
      <c r="E56" s="9" t="s">
        <v>3</v>
      </c>
      <c r="F56" s="11" t="s">
        <v>726</v>
      </c>
      <c r="H56" s="10" t="s">
        <v>753</v>
      </c>
      <c r="J56" s="13" t="str">
        <f t="shared" si="0"/>
        <v>&lt;eu:CriterionRequirementExpeectedValue&gt;</v>
      </c>
      <c r="K56" s="10" t="s">
        <v>2325</v>
      </c>
    </row>
    <row r="57" spans="1:11" ht="57.6" x14ac:dyDescent="0.3">
      <c r="A57" s="9">
        <v>56</v>
      </c>
      <c r="B57" s="4" t="s">
        <v>356</v>
      </c>
      <c r="C57" s="4" t="s">
        <v>571</v>
      </c>
      <c r="D57" s="9" t="s">
        <v>757</v>
      </c>
      <c r="E57" s="9" t="s">
        <v>3</v>
      </c>
      <c r="F57" s="11" t="s">
        <v>726</v>
      </c>
      <c r="H57" s="10" t="s">
        <v>753</v>
      </c>
      <c r="J57" s="13" t="str">
        <f t="shared" si="0"/>
        <v>&lt;eu:CriterionRequirementMaximumValue&gt;</v>
      </c>
      <c r="K57" s="10" t="s">
        <v>2325</v>
      </c>
    </row>
    <row r="58" spans="1:11" ht="72" x14ac:dyDescent="0.3">
      <c r="A58" s="9">
        <v>57</v>
      </c>
      <c r="B58" s="4" t="s">
        <v>357</v>
      </c>
      <c r="C58" s="4" t="s">
        <v>572</v>
      </c>
      <c r="D58" s="9" t="s">
        <v>757</v>
      </c>
      <c r="E58" s="9" t="s">
        <v>3</v>
      </c>
      <c r="F58" s="11" t="s">
        <v>726</v>
      </c>
      <c r="H58" s="10" t="s">
        <v>753</v>
      </c>
      <c r="J58" s="13" t="str">
        <f t="shared" si="0"/>
        <v>&lt;eu:CriterionRequirementMinimumValue&gt;</v>
      </c>
      <c r="K58" s="10" t="s">
        <v>2325</v>
      </c>
    </row>
    <row r="59" spans="1:11" ht="72" x14ac:dyDescent="0.3">
      <c r="A59" s="9">
        <v>58</v>
      </c>
      <c r="B59" s="4" t="s">
        <v>358</v>
      </c>
      <c r="C59" s="4" t="s">
        <v>573</v>
      </c>
      <c r="D59" s="9" t="s">
        <v>757</v>
      </c>
      <c r="E59" s="9" t="s">
        <v>3</v>
      </c>
      <c r="F59" s="11" t="s">
        <v>726</v>
      </c>
      <c r="H59" s="10" t="s">
        <v>753</v>
      </c>
      <c r="J59" s="13" t="str">
        <f t="shared" si="0"/>
        <v>&lt;eu:CriterionRequirementTypeofTranslation&gt;</v>
      </c>
      <c r="K59" s="10" t="s">
        <v>2325</v>
      </c>
    </row>
    <row r="60" spans="1:11" ht="57.6" x14ac:dyDescent="0.3">
      <c r="A60" s="9">
        <v>59</v>
      </c>
      <c r="B60" s="4" t="s">
        <v>359</v>
      </c>
      <c r="C60" s="4" t="s">
        <v>574</v>
      </c>
      <c r="D60" s="9" t="s">
        <v>757</v>
      </c>
      <c r="E60" s="9" t="s">
        <v>3</v>
      </c>
      <c r="F60" s="11" t="s">
        <v>726</v>
      </c>
      <c r="H60" s="10" t="s">
        <v>753</v>
      </c>
      <c r="J60" s="13" t="str">
        <f t="shared" si="0"/>
        <v>&lt;eu:CriterionRequirementLevelofCertification&gt;</v>
      </c>
      <c r="K60" s="10" t="s">
        <v>2325</v>
      </c>
    </row>
    <row r="61" spans="1:11" ht="57.6" x14ac:dyDescent="0.3">
      <c r="A61" s="9">
        <v>60</v>
      </c>
      <c r="B61" s="4" t="s">
        <v>360</v>
      </c>
      <c r="C61" s="4" t="s">
        <v>575</v>
      </c>
      <c r="D61" s="9" t="s">
        <v>757</v>
      </c>
      <c r="E61" s="9" t="s">
        <v>3</v>
      </c>
      <c r="F61" s="11" t="s">
        <v>726</v>
      </c>
      <c r="H61" s="10" t="s">
        <v>753</v>
      </c>
      <c r="J61" s="13" t="str">
        <f t="shared" si="0"/>
        <v>&lt;eu:CriterionRequirementTypeofCopyQuality&gt;</v>
      </c>
      <c r="K61" s="10" t="s">
        <v>2325</v>
      </c>
    </row>
    <row r="62" spans="1:11" ht="43.2" x14ac:dyDescent="0.3">
      <c r="A62" s="9">
        <v>61</v>
      </c>
      <c r="B62" s="4" t="s">
        <v>361</v>
      </c>
      <c r="C62" s="4" t="s">
        <v>576</v>
      </c>
      <c r="D62" s="9" t="s">
        <v>757</v>
      </c>
      <c r="E62" s="9" t="s">
        <v>535</v>
      </c>
      <c r="F62" s="11" t="s">
        <v>726</v>
      </c>
      <c r="H62" s="10" t="s">
        <v>753</v>
      </c>
      <c r="J62" s="13" t="str">
        <f t="shared" si="0"/>
        <v>&lt;eu:CriterionRequirementApplicableinPeriodOfTime&gt;</v>
      </c>
      <c r="K62" s="10" t="s">
        <v>2325</v>
      </c>
    </row>
    <row r="63" spans="1:11" ht="43.2" x14ac:dyDescent="0.3">
      <c r="A63" s="9">
        <v>62</v>
      </c>
      <c r="B63" s="4" t="s">
        <v>362</v>
      </c>
      <c r="C63" s="4" t="s">
        <v>577</v>
      </c>
      <c r="D63" s="9" t="s">
        <v>757</v>
      </c>
      <c r="E63" s="9" t="s">
        <v>535</v>
      </c>
      <c r="F63" s="11" t="s">
        <v>726</v>
      </c>
      <c r="H63" s="10" t="s">
        <v>753</v>
      </c>
      <c r="J63" s="13" t="str">
        <f t="shared" si="0"/>
        <v>&lt;eu:CriterionRequirementMetByEvidence&gt;</v>
      </c>
      <c r="K63" s="10" t="s">
        <v>2325</v>
      </c>
    </row>
    <row r="64" spans="1:11" ht="57.6" x14ac:dyDescent="0.3">
      <c r="A64" s="9">
        <v>63</v>
      </c>
      <c r="B64" s="4" t="s">
        <v>363</v>
      </c>
      <c r="C64" s="4" t="s">
        <v>578</v>
      </c>
      <c r="D64" s="9" t="s">
        <v>757</v>
      </c>
      <c r="E64" s="9" t="s">
        <v>2</v>
      </c>
      <c r="F64" s="11" t="s">
        <v>726</v>
      </c>
      <c r="H64" s="10" t="s">
        <v>753</v>
      </c>
      <c r="J64" s="13" t="str">
        <f t="shared" si="0"/>
        <v>&lt;eu:DocumentReference&gt;</v>
      </c>
      <c r="K64" s="10" t="s">
        <v>2325</v>
      </c>
    </row>
    <row r="65" spans="1:11" x14ac:dyDescent="0.3">
      <c r="A65" s="9">
        <v>64</v>
      </c>
      <c r="B65" s="4" t="s">
        <v>364</v>
      </c>
      <c r="C65" s="4" t="s">
        <v>579</v>
      </c>
      <c r="D65" s="9" t="s">
        <v>757</v>
      </c>
      <c r="E65" s="9" t="s">
        <v>3</v>
      </c>
      <c r="F65" s="11" t="s">
        <v>726</v>
      </c>
      <c r="H65" s="10" t="s">
        <v>753</v>
      </c>
      <c r="J65" s="13" t="str">
        <f t="shared" si="0"/>
        <v>&lt;eu:DocumentReferenceIdentifier&gt;</v>
      </c>
      <c r="K65" s="10" t="s">
        <v>2325</v>
      </c>
    </row>
    <row r="66" spans="1:11" ht="28.8" x14ac:dyDescent="0.3">
      <c r="A66" s="9">
        <v>65</v>
      </c>
      <c r="B66" s="4" t="s">
        <v>365</v>
      </c>
      <c r="C66" s="4" t="s">
        <v>580</v>
      </c>
      <c r="D66" s="9" t="s">
        <v>757</v>
      </c>
      <c r="E66" s="9" t="s">
        <v>3</v>
      </c>
      <c r="F66" s="11" t="s">
        <v>726</v>
      </c>
      <c r="H66" s="10" t="s">
        <v>753</v>
      </c>
      <c r="J66" s="13" t="str">
        <f t="shared" ref="J66:J129" si="1">IF(F66="FED",IF(AND(E66="ConceptScheme",LEFT(H66,7) &lt;&gt; "inspire"),CONCATENATE("&lt;",H66,":",LOWER(IF(I66="",B66,I66)),"#id&gt;"),CONCATENATE("&lt;",H66,":",IF(I66="",B66,I66),"&gt;")),CONCATENATE("&lt;",H66,":",IF(I66="",B66,I66),"&gt;"))</f>
        <v>&lt;eu:DocumentReferenceURL&gt;</v>
      </c>
      <c r="K66" s="10" t="s">
        <v>2325</v>
      </c>
    </row>
    <row r="67" spans="1:11" ht="43.2" x14ac:dyDescent="0.3">
      <c r="A67" s="9">
        <v>66</v>
      </c>
      <c r="B67" s="4" t="s">
        <v>366</v>
      </c>
      <c r="C67" s="4" t="s">
        <v>581</v>
      </c>
      <c r="D67" s="9" t="s">
        <v>757</v>
      </c>
      <c r="E67" s="9" t="s">
        <v>3</v>
      </c>
      <c r="F67" s="11" t="s">
        <v>726</v>
      </c>
      <c r="H67" s="10" t="s">
        <v>753</v>
      </c>
      <c r="J67" s="13" t="str">
        <f t="shared" si="1"/>
        <v>&lt;eu:DocumentReferenceDescription&gt;</v>
      </c>
      <c r="K67" s="10" t="s">
        <v>2325</v>
      </c>
    </row>
    <row r="68" spans="1:11" ht="43.2" x14ac:dyDescent="0.3">
      <c r="A68" s="9">
        <v>67</v>
      </c>
      <c r="B68" s="4" t="s">
        <v>367</v>
      </c>
      <c r="C68" s="4" t="s">
        <v>582</v>
      </c>
      <c r="D68" s="9" t="s">
        <v>757</v>
      </c>
      <c r="E68" s="9" t="s">
        <v>3</v>
      </c>
      <c r="F68" s="11" t="s">
        <v>726</v>
      </c>
      <c r="H68" s="10" t="s">
        <v>753</v>
      </c>
      <c r="J68" s="13" t="str">
        <f t="shared" si="1"/>
        <v>&lt;eu:DocumentReferenceType&gt;</v>
      </c>
      <c r="K68" s="10" t="s">
        <v>2325</v>
      </c>
    </row>
    <row r="69" spans="1:11" ht="230.4" x14ac:dyDescent="0.3">
      <c r="A69" s="9">
        <v>68</v>
      </c>
      <c r="B69" s="4" t="s">
        <v>368</v>
      </c>
      <c r="C69" s="4" t="s">
        <v>583</v>
      </c>
      <c r="D69" s="9" t="s">
        <v>757</v>
      </c>
      <c r="E69" s="9" t="s">
        <v>2</v>
      </c>
      <c r="F69" s="11" t="s">
        <v>726</v>
      </c>
      <c r="H69" s="10" t="s">
        <v>753</v>
      </c>
      <c r="J69" s="13" t="str">
        <f t="shared" si="1"/>
        <v>&lt;eu:Event&gt;</v>
      </c>
      <c r="K69" s="10" t="s">
        <v>2325</v>
      </c>
    </row>
    <row r="70" spans="1:11" x14ac:dyDescent="0.3">
      <c r="A70" s="9">
        <v>69</v>
      </c>
      <c r="B70" s="4" t="s">
        <v>369</v>
      </c>
      <c r="C70" s="4" t="s">
        <v>584</v>
      </c>
      <c r="D70" s="9" t="s">
        <v>757</v>
      </c>
      <c r="E70" s="9" t="s">
        <v>3</v>
      </c>
      <c r="F70" s="11" t="s">
        <v>726</v>
      </c>
      <c r="H70" s="10" t="s">
        <v>753</v>
      </c>
      <c r="J70" s="13" t="str">
        <f t="shared" si="1"/>
        <v>&lt;eu:EventIdentifier&gt;</v>
      </c>
      <c r="K70" s="10" t="s">
        <v>2325</v>
      </c>
    </row>
    <row r="71" spans="1:11" x14ac:dyDescent="0.3">
      <c r="A71" s="9">
        <v>70</v>
      </c>
      <c r="B71" s="4" t="s">
        <v>370</v>
      </c>
      <c r="C71" s="4" t="s">
        <v>585</v>
      </c>
      <c r="D71" s="9" t="s">
        <v>757</v>
      </c>
      <c r="E71" s="9" t="s">
        <v>3</v>
      </c>
      <c r="F71" s="11" t="s">
        <v>726</v>
      </c>
      <c r="H71" s="10" t="s">
        <v>753</v>
      </c>
      <c r="J71" s="13" t="str">
        <f t="shared" si="1"/>
        <v>&lt;eu:EventName&gt;</v>
      </c>
      <c r="K71" s="10" t="s">
        <v>2325</v>
      </c>
    </row>
    <row r="72" spans="1:11" ht="72" x14ac:dyDescent="0.3">
      <c r="A72" s="9">
        <v>71</v>
      </c>
      <c r="B72" s="4" t="s">
        <v>371</v>
      </c>
      <c r="C72" s="4" t="s">
        <v>586</v>
      </c>
      <c r="D72" s="9" t="s">
        <v>757</v>
      </c>
      <c r="E72" s="9" t="s">
        <v>3</v>
      </c>
      <c r="F72" s="11" t="s">
        <v>726</v>
      </c>
      <c r="H72" s="10" t="s">
        <v>753</v>
      </c>
      <c r="J72" s="13" t="str">
        <f t="shared" si="1"/>
        <v>&lt;eu:EventDescription&gt;</v>
      </c>
      <c r="K72" s="10" t="s">
        <v>2325</v>
      </c>
    </row>
    <row r="73" spans="1:11" ht="72" x14ac:dyDescent="0.3">
      <c r="A73" s="9">
        <v>72</v>
      </c>
      <c r="B73" s="4" t="s">
        <v>372</v>
      </c>
      <c r="C73" s="4" t="s">
        <v>587</v>
      </c>
      <c r="D73" s="9" t="s">
        <v>757</v>
      </c>
      <c r="E73" s="9" t="s">
        <v>3</v>
      </c>
      <c r="F73" s="11" t="s">
        <v>726</v>
      </c>
      <c r="H73" s="10" t="s">
        <v>753</v>
      </c>
      <c r="J73" s="13" t="str">
        <f t="shared" si="1"/>
        <v>&lt;eu:EventType&gt;</v>
      </c>
      <c r="K73" s="10" t="s">
        <v>2325</v>
      </c>
    </row>
    <row r="74" spans="1:11" ht="28.8" x14ac:dyDescent="0.3">
      <c r="A74" s="9">
        <v>73</v>
      </c>
      <c r="B74" s="4" t="s">
        <v>373</v>
      </c>
      <c r="C74" s="4" t="s">
        <v>588</v>
      </c>
      <c r="D74" s="9" t="s">
        <v>757</v>
      </c>
      <c r="E74" s="9" t="s">
        <v>535</v>
      </c>
      <c r="F74" s="11" t="s">
        <v>726</v>
      </c>
      <c r="H74" s="10" t="s">
        <v>753</v>
      </c>
      <c r="J74" s="13" t="str">
        <f t="shared" si="1"/>
        <v>&lt;eu:EventRelatedService&gt;</v>
      </c>
      <c r="K74" s="10" t="s">
        <v>2325</v>
      </c>
    </row>
    <row r="75" spans="1:11" ht="100.8" x14ac:dyDescent="0.3">
      <c r="A75" s="9">
        <v>74</v>
      </c>
      <c r="B75" s="4" t="s">
        <v>374</v>
      </c>
      <c r="C75" s="4" t="s">
        <v>589</v>
      </c>
      <c r="D75" s="9" t="s">
        <v>757</v>
      </c>
      <c r="E75" s="9" t="s">
        <v>2</v>
      </c>
      <c r="F75" s="11" t="s">
        <v>726</v>
      </c>
      <c r="H75" s="10" t="s">
        <v>753</v>
      </c>
      <c r="J75" s="13" t="str">
        <f t="shared" si="1"/>
        <v>&lt;eu:Evidence&gt;</v>
      </c>
      <c r="K75" s="10" t="s">
        <v>2325</v>
      </c>
    </row>
    <row r="76" spans="1:11" x14ac:dyDescent="0.3">
      <c r="A76" s="9">
        <v>75</v>
      </c>
      <c r="B76" s="4" t="s">
        <v>375</v>
      </c>
      <c r="C76" s="4" t="s">
        <v>590</v>
      </c>
      <c r="D76" s="9" t="s">
        <v>757</v>
      </c>
      <c r="E76" s="9" t="s">
        <v>3</v>
      </c>
      <c r="F76" s="11" t="s">
        <v>726</v>
      </c>
      <c r="H76" s="10" t="s">
        <v>753</v>
      </c>
      <c r="J76" s="13" t="str">
        <f t="shared" si="1"/>
        <v>&lt;eu:EvidenceIdentifier&gt;</v>
      </c>
      <c r="K76" s="10" t="s">
        <v>2325</v>
      </c>
    </row>
    <row r="77" spans="1:11" ht="57.6" x14ac:dyDescent="0.3">
      <c r="A77" s="9">
        <v>76</v>
      </c>
      <c r="B77" s="4" t="s">
        <v>376</v>
      </c>
      <c r="C77" s="4" t="s">
        <v>591</v>
      </c>
      <c r="D77" s="9" t="s">
        <v>757</v>
      </c>
      <c r="E77" s="9" t="s">
        <v>3</v>
      </c>
      <c r="F77" s="11" t="s">
        <v>726</v>
      </c>
      <c r="H77" s="10" t="s">
        <v>753</v>
      </c>
      <c r="J77" s="13" t="str">
        <f t="shared" si="1"/>
        <v>&lt;eu:EvidenceEvidenceType&gt;</v>
      </c>
      <c r="K77" s="10" t="s">
        <v>2325</v>
      </c>
    </row>
    <row r="78" spans="1:11" x14ac:dyDescent="0.3">
      <c r="A78" s="9">
        <v>77</v>
      </c>
      <c r="B78" s="4" t="s">
        <v>377</v>
      </c>
      <c r="C78" s="4" t="s">
        <v>592</v>
      </c>
      <c r="D78" s="9" t="s">
        <v>757</v>
      </c>
      <c r="E78" s="9" t="s">
        <v>3</v>
      </c>
      <c r="F78" s="11" t="s">
        <v>726</v>
      </c>
      <c r="H78" s="10" t="s">
        <v>753</v>
      </c>
      <c r="J78" s="13" t="str">
        <f t="shared" si="1"/>
        <v>&lt;eu:EvidenceName&gt;</v>
      </c>
      <c r="K78" s="10" t="s">
        <v>2325</v>
      </c>
    </row>
    <row r="79" spans="1:11" x14ac:dyDescent="0.3">
      <c r="A79" s="9">
        <v>78</v>
      </c>
      <c r="B79" s="4" t="s">
        <v>378</v>
      </c>
      <c r="C79" s="4" t="s">
        <v>593</v>
      </c>
      <c r="D79" s="9" t="s">
        <v>757</v>
      </c>
      <c r="E79" s="9" t="s">
        <v>3</v>
      </c>
      <c r="F79" s="11" t="s">
        <v>726</v>
      </c>
      <c r="H79" s="10" t="s">
        <v>753</v>
      </c>
      <c r="J79" s="13" t="str">
        <f t="shared" si="1"/>
        <v>&lt;eu:EvidenceDescription&gt;</v>
      </c>
      <c r="K79" s="10" t="s">
        <v>2325</v>
      </c>
    </row>
    <row r="80" spans="1:11" ht="43.2" x14ac:dyDescent="0.3">
      <c r="A80" s="9">
        <v>79</v>
      </c>
      <c r="B80" s="4" t="s">
        <v>379</v>
      </c>
      <c r="C80" s="4" t="s">
        <v>594</v>
      </c>
      <c r="D80" s="9" t="s">
        <v>757</v>
      </c>
      <c r="E80" s="9" t="s">
        <v>3</v>
      </c>
      <c r="F80" s="11" t="s">
        <v>726</v>
      </c>
      <c r="H80" s="10" t="s">
        <v>753</v>
      </c>
      <c r="J80" s="13" t="str">
        <f t="shared" si="1"/>
        <v>&lt;eu:EvidenceLanguage&gt;</v>
      </c>
      <c r="K80" s="10" t="s">
        <v>2325</v>
      </c>
    </row>
    <row r="81" spans="1:11" x14ac:dyDescent="0.3">
      <c r="A81" s="9">
        <v>80</v>
      </c>
      <c r="B81" s="4" t="s">
        <v>380</v>
      </c>
      <c r="C81" s="4" t="s">
        <v>752</v>
      </c>
      <c r="D81" s="9" t="s">
        <v>757</v>
      </c>
      <c r="E81" s="9" t="s">
        <v>535</v>
      </c>
      <c r="F81" s="11" t="s">
        <v>726</v>
      </c>
      <c r="H81" s="10" t="s">
        <v>753</v>
      </c>
      <c r="J81" s="13" t="str">
        <f t="shared" si="1"/>
        <v>&lt;eu:EvidenceBelongsToAgent&gt;</v>
      </c>
      <c r="K81" s="10" t="s">
        <v>2325</v>
      </c>
    </row>
    <row r="82" spans="1:11" ht="43.2" x14ac:dyDescent="0.3">
      <c r="A82" s="9">
        <v>81</v>
      </c>
      <c r="B82" s="4" t="s">
        <v>381</v>
      </c>
      <c r="C82" s="4" t="s">
        <v>595</v>
      </c>
      <c r="D82" s="9" t="s">
        <v>757</v>
      </c>
      <c r="E82" s="9" t="s">
        <v>535</v>
      </c>
      <c r="F82" s="11" t="s">
        <v>726</v>
      </c>
      <c r="H82" s="10" t="s">
        <v>753</v>
      </c>
      <c r="J82" s="13" t="str">
        <f t="shared" si="1"/>
        <v>&lt;eu:EvidenceIssuedByOrganisation&gt;</v>
      </c>
      <c r="K82" s="10" t="s">
        <v>2325</v>
      </c>
    </row>
    <row r="83" spans="1:11" ht="43.2" x14ac:dyDescent="0.3">
      <c r="A83" s="9">
        <v>82</v>
      </c>
      <c r="B83" s="4" t="s">
        <v>382</v>
      </c>
      <c r="C83" s="4" t="s">
        <v>596</v>
      </c>
      <c r="D83" s="9" t="s">
        <v>757</v>
      </c>
      <c r="E83" s="9" t="s">
        <v>535</v>
      </c>
      <c r="F83" s="11" t="s">
        <v>726</v>
      </c>
      <c r="H83" s="10" t="s">
        <v>753</v>
      </c>
      <c r="J83" s="13" t="str">
        <f t="shared" si="1"/>
        <v>&lt;eu:EvidenceIsSupportedByDocumentReference&gt;</v>
      </c>
      <c r="K83" s="10" t="s">
        <v>2325</v>
      </c>
    </row>
    <row r="84" spans="1:11" ht="129.6" x14ac:dyDescent="0.3">
      <c r="A84" s="9">
        <v>83</v>
      </c>
      <c r="B84" s="4" t="s">
        <v>383</v>
      </c>
      <c r="C84" s="4" t="s">
        <v>597</v>
      </c>
      <c r="D84" s="9" t="s">
        <v>757</v>
      </c>
      <c r="E84" s="9" t="s">
        <v>2</v>
      </c>
      <c r="F84" s="11" t="s">
        <v>726</v>
      </c>
      <c r="H84" s="10" t="s">
        <v>753</v>
      </c>
      <c r="J84" s="13" t="str">
        <f t="shared" si="1"/>
        <v>&lt;eu:FormalFramework&gt;</v>
      </c>
      <c r="K84" s="10" t="s">
        <v>2325</v>
      </c>
    </row>
    <row r="85" spans="1:11" ht="57.6" x14ac:dyDescent="0.3">
      <c r="A85" s="9">
        <v>84</v>
      </c>
      <c r="B85" s="4" t="s">
        <v>384</v>
      </c>
      <c r="C85" s="4" t="s">
        <v>598</v>
      </c>
      <c r="D85" s="9" t="s">
        <v>757</v>
      </c>
      <c r="E85" s="9" t="s">
        <v>3</v>
      </c>
      <c r="F85" s="11" t="s">
        <v>726</v>
      </c>
      <c r="H85" s="10" t="s">
        <v>753</v>
      </c>
      <c r="J85" s="13" t="str">
        <f t="shared" si="1"/>
        <v>&lt;eu:FormalFrameworkIdentifier&gt;</v>
      </c>
      <c r="K85" s="10" t="s">
        <v>2325</v>
      </c>
    </row>
    <row r="86" spans="1:11" x14ac:dyDescent="0.3">
      <c r="A86" s="9">
        <v>85</v>
      </c>
      <c r="B86" s="4" t="s">
        <v>385</v>
      </c>
      <c r="C86" s="4" t="s">
        <v>599</v>
      </c>
      <c r="D86" s="9" t="s">
        <v>757</v>
      </c>
      <c r="E86" s="9" t="s">
        <v>3</v>
      </c>
      <c r="F86" s="11" t="s">
        <v>726</v>
      </c>
      <c r="H86" s="10" t="s">
        <v>753</v>
      </c>
      <c r="J86" s="13" t="str">
        <f t="shared" si="1"/>
        <v>&lt;eu:FormalFrameworkName&gt;</v>
      </c>
      <c r="K86" s="10" t="s">
        <v>2325</v>
      </c>
    </row>
    <row r="87" spans="1:11" ht="28.8" x14ac:dyDescent="0.3">
      <c r="A87" s="9">
        <v>86</v>
      </c>
      <c r="B87" s="4" t="s">
        <v>386</v>
      </c>
      <c r="C87" s="4" t="s">
        <v>600</v>
      </c>
      <c r="D87" s="9" t="s">
        <v>757</v>
      </c>
      <c r="E87" s="9" t="s">
        <v>3</v>
      </c>
      <c r="F87" s="11" t="s">
        <v>726</v>
      </c>
      <c r="H87" s="10" t="s">
        <v>753</v>
      </c>
      <c r="J87" s="13" t="str">
        <f t="shared" si="1"/>
        <v>&lt;eu:FormalFrameworkDescription&gt;</v>
      </c>
      <c r="K87" s="10" t="s">
        <v>2325</v>
      </c>
    </row>
    <row r="88" spans="1:11" ht="43.2" x14ac:dyDescent="0.3">
      <c r="A88" s="9">
        <v>87</v>
      </c>
      <c r="B88" s="4" t="s">
        <v>387</v>
      </c>
      <c r="C88" s="4" t="s">
        <v>601</v>
      </c>
      <c r="D88" s="9" t="s">
        <v>757</v>
      </c>
      <c r="E88" s="9" t="s">
        <v>3</v>
      </c>
      <c r="F88" s="11" t="s">
        <v>726</v>
      </c>
      <c r="H88" s="10" t="s">
        <v>753</v>
      </c>
      <c r="J88" s="13" t="str">
        <f t="shared" si="1"/>
        <v>&lt;eu:FormalFrameworkLanguage&gt;</v>
      </c>
      <c r="K88" s="10" t="s">
        <v>2325</v>
      </c>
    </row>
    <row r="89" spans="1:11" ht="72" x14ac:dyDescent="0.3">
      <c r="A89" s="9">
        <v>88</v>
      </c>
      <c r="B89" s="4" t="s">
        <v>388</v>
      </c>
      <c r="C89" s="4" t="s">
        <v>602</v>
      </c>
      <c r="D89" s="9" t="s">
        <v>757</v>
      </c>
      <c r="E89" s="9" t="s">
        <v>3</v>
      </c>
      <c r="F89" s="11" t="s">
        <v>726</v>
      </c>
      <c r="H89" s="10" t="s">
        <v>753</v>
      </c>
      <c r="J89" s="13" t="str">
        <f t="shared" si="1"/>
        <v>&lt;eu:FormalFrameworkStatus&gt;</v>
      </c>
      <c r="K89" s="10" t="s">
        <v>2325</v>
      </c>
    </row>
    <row r="90" spans="1:11" ht="43.2" x14ac:dyDescent="0.3">
      <c r="A90" s="9">
        <v>89</v>
      </c>
      <c r="B90" s="4" t="s">
        <v>389</v>
      </c>
      <c r="C90" s="4" t="s">
        <v>603</v>
      </c>
      <c r="D90" s="9" t="s">
        <v>757</v>
      </c>
      <c r="E90" s="9" t="s">
        <v>3</v>
      </c>
      <c r="F90" s="11" t="s">
        <v>726</v>
      </c>
      <c r="H90" s="10" t="s">
        <v>753</v>
      </c>
      <c r="J90" s="13" t="str">
        <f t="shared" si="1"/>
        <v>&lt;eu:FormalFrameworkSubject&gt;</v>
      </c>
      <c r="K90" s="10" t="s">
        <v>2325</v>
      </c>
    </row>
    <row r="91" spans="1:11" ht="72" x14ac:dyDescent="0.3">
      <c r="A91" s="9">
        <v>90</v>
      </c>
      <c r="B91" s="4" t="s">
        <v>390</v>
      </c>
      <c r="C91" s="4" t="s">
        <v>604</v>
      </c>
      <c r="D91" s="9" t="s">
        <v>757</v>
      </c>
      <c r="E91" s="9" t="s">
        <v>3</v>
      </c>
      <c r="F91" s="11" t="s">
        <v>726</v>
      </c>
      <c r="H91" s="10" t="s">
        <v>753</v>
      </c>
      <c r="J91" s="13" t="str">
        <f t="shared" si="1"/>
        <v>&lt;eu:FormalFrameworkTerritorialApplication&gt;</v>
      </c>
      <c r="K91" s="10" t="s">
        <v>2325</v>
      </c>
    </row>
    <row r="92" spans="1:11" ht="72" x14ac:dyDescent="0.3">
      <c r="A92" s="9">
        <v>91</v>
      </c>
      <c r="B92" s="4" t="s">
        <v>391</v>
      </c>
      <c r="C92" s="4" t="s">
        <v>605</v>
      </c>
      <c r="D92" s="9" t="s">
        <v>757</v>
      </c>
      <c r="E92" s="9" t="s">
        <v>3</v>
      </c>
      <c r="F92" s="11" t="s">
        <v>726</v>
      </c>
      <c r="H92" s="10" t="s">
        <v>753</v>
      </c>
      <c r="J92" s="13" t="str">
        <f t="shared" si="1"/>
        <v>&lt;eu:FormalFrameworkType&gt;</v>
      </c>
      <c r="K92" s="10" t="s">
        <v>2325</v>
      </c>
    </row>
    <row r="93" spans="1:11" x14ac:dyDescent="0.3">
      <c r="A93" s="9">
        <v>92</v>
      </c>
      <c r="B93" s="4" t="s">
        <v>392</v>
      </c>
      <c r="C93" s="4" t="s">
        <v>606</v>
      </c>
      <c r="D93" s="9" t="s">
        <v>757</v>
      </c>
      <c r="E93" s="9" t="s">
        <v>535</v>
      </c>
      <c r="F93" s="11" t="s">
        <v>726</v>
      </c>
      <c r="H93" s="10" t="s">
        <v>753</v>
      </c>
      <c r="J93" s="13" t="str">
        <f t="shared" si="1"/>
        <v>&lt;eu:FormalFrameworkRelated&gt;</v>
      </c>
      <c r="K93" s="10" t="s">
        <v>2325</v>
      </c>
    </row>
    <row r="94" spans="1:11" ht="187.2" x14ac:dyDescent="0.3">
      <c r="A94" s="9">
        <v>93</v>
      </c>
      <c r="B94" s="4" t="s">
        <v>393</v>
      </c>
      <c r="C94" s="4" t="s">
        <v>539</v>
      </c>
      <c r="D94" s="9" t="s">
        <v>71</v>
      </c>
      <c r="E94" s="9" t="s">
        <v>2</v>
      </c>
      <c r="F94" s="11" t="s">
        <v>726</v>
      </c>
      <c r="H94" s="10" t="s">
        <v>753</v>
      </c>
      <c r="J94" s="13" t="str">
        <f t="shared" si="1"/>
        <v>&lt;eu:FoundationEvent&gt;</v>
      </c>
      <c r="K94" s="10" t="s">
        <v>2325</v>
      </c>
    </row>
    <row r="95" spans="1:11" x14ac:dyDescent="0.3">
      <c r="A95" s="9">
        <v>94</v>
      </c>
      <c r="B95" s="4" t="s">
        <v>394</v>
      </c>
      <c r="C95" s="4" t="s">
        <v>607</v>
      </c>
      <c r="D95" s="9" t="s">
        <v>31</v>
      </c>
      <c r="E95" s="9" t="s">
        <v>2</v>
      </c>
      <c r="F95" s="11" t="s">
        <v>726</v>
      </c>
      <c r="H95" s="10" t="s">
        <v>753</v>
      </c>
      <c r="J95" s="13" t="str">
        <f t="shared" si="1"/>
        <v>&lt;eu:Geometry&gt;</v>
      </c>
      <c r="K95" s="10" t="s">
        <v>2325</v>
      </c>
    </row>
    <row r="96" spans="1:11" x14ac:dyDescent="0.3">
      <c r="A96" s="9">
        <v>95</v>
      </c>
      <c r="B96" s="4" t="s">
        <v>395</v>
      </c>
      <c r="C96" s="4" t="s">
        <v>608</v>
      </c>
      <c r="D96" s="9" t="s">
        <v>31</v>
      </c>
      <c r="E96" s="9" t="s">
        <v>3</v>
      </c>
      <c r="F96" s="11" t="s">
        <v>726</v>
      </c>
      <c r="H96" s="10" t="s">
        <v>753</v>
      </c>
      <c r="J96" s="13" t="str">
        <f t="shared" si="1"/>
        <v>&lt;eu:GeometryCoordinates&gt;</v>
      </c>
      <c r="K96" s="10" t="s">
        <v>2325</v>
      </c>
    </row>
    <row r="97" spans="1:11" ht="28.8" x14ac:dyDescent="0.3">
      <c r="A97" s="9">
        <v>96</v>
      </c>
      <c r="B97" s="4" t="s">
        <v>396</v>
      </c>
      <c r="C97" s="4" t="s">
        <v>609</v>
      </c>
      <c r="D97" s="9" t="s">
        <v>31</v>
      </c>
      <c r="E97" s="9" t="s">
        <v>3</v>
      </c>
      <c r="F97" s="11" t="s">
        <v>726</v>
      </c>
      <c r="H97" s="10" t="s">
        <v>753</v>
      </c>
      <c r="J97" s="13" t="str">
        <f t="shared" si="1"/>
        <v>&lt;eu:GeometryCRS&gt;</v>
      </c>
      <c r="K97" s="10" t="s">
        <v>2325</v>
      </c>
    </row>
    <row r="98" spans="1:11" x14ac:dyDescent="0.3">
      <c r="A98" s="9">
        <v>97</v>
      </c>
      <c r="B98" s="4" t="s">
        <v>397</v>
      </c>
      <c r="C98" s="4" t="s">
        <v>610</v>
      </c>
      <c r="D98" s="9" t="s">
        <v>31</v>
      </c>
      <c r="E98" s="9" t="s">
        <v>3</v>
      </c>
      <c r="F98" s="11" t="s">
        <v>726</v>
      </c>
      <c r="H98" s="10" t="s">
        <v>753</v>
      </c>
      <c r="J98" s="13" t="str">
        <f t="shared" si="1"/>
        <v>&lt;eu:GeometryType&gt;</v>
      </c>
      <c r="K98" s="10" t="s">
        <v>2325</v>
      </c>
    </row>
    <row r="99" spans="1:11" ht="28.8" x14ac:dyDescent="0.3">
      <c r="A99" s="9">
        <v>98</v>
      </c>
      <c r="B99" s="4" t="s">
        <v>398</v>
      </c>
      <c r="C99" s="4" t="s">
        <v>611</v>
      </c>
      <c r="D99" s="9" t="s">
        <v>31</v>
      </c>
      <c r="E99" s="9" t="s">
        <v>2</v>
      </c>
      <c r="F99" s="11" t="s">
        <v>726</v>
      </c>
      <c r="H99" s="10" t="s">
        <v>753</v>
      </c>
      <c r="J99" s="13" t="str">
        <f t="shared" si="1"/>
        <v>&lt;eu:Jurisdiction&gt;</v>
      </c>
      <c r="K99" s="10" t="s">
        <v>2325</v>
      </c>
    </row>
    <row r="100" spans="1:11" x14ac:dyDescent="0.3">
      <c r="A100" s="9">
        <v>99</v>
      </c>
      <c r="B100" s="4" t="s">
        <v>399</v>
      </c>
      <c r="C100" s="4" t="s">
        <v>612</v>
      </c>
      <c r="D100" s="9" t="s">
        <v>31</v>
      </c>
      <c r="E100" s="9" t="s">
        <v>3</v>
      </c>
      <c r="F100" s="11" t="s">
        <v>726</v>
      </c>
      <c r="H100" s="10" t="s">
        <v>753</v>
      </c>
      <c r="J100" s="13" t="str">
        <f t="shared" si="1"/>
        <v>&lt;eu:JurisdictionName&gt;</v>
      </c>
      <c r="K100" s="10" t="s">
        <v>2325</v>
      </c>
    </row>
    <row r="101" spans="1:11" x14ac:dyDescent="0.3">
      <c r="A101" s="9">
        <v>100</v>
      </c>
      <c r="B101" s="4" t="s">
        <v>400</v>
      </c>
      <c r="C101" s="4" t="s">
        <v>614</v>
      </c>
      <c r="D101" s="9" t="s">
        <v>31</v>
      </c>
      <c r="E101" s="9" t="s">
        <v>3</v>
      </c>
      <c r="F101" s="11" t="s">
        <v>726</v>
      </c>
      <c r="H101" s="10" t="s">
        <v>753</v>
      </c>
      <c r="J101" s="13" t="str">
        <f t="shared" si="1"/>
        <v>&lt;eu:JurisdictionIdentifier&gt;</v>
      </c>
      <c r="K101" s="10" t="s">
        <v>2325</v>
      </c>
    </row>
    <row r="102" spans="1:11" x14ac:dyDescent="0.3">
      <c r="A102" s="9">
        <v>101</v>
      </c>
      <c r="B102" s="4" t="s">
        <v>401</v>
      </c>
      <c r="C102" s="4" t="s">
        <v>615</v>
      </c>
      <c r="D102" s="9" t="s">
        <v>71</v>
      </c>
      <c r="E102" s="9" t="s">
        <v>2</v>
      </c>
      <c r="F102" s="11" t="s">
        <v>726</v>
      </c>
      <c r="H102" s="10" t="s">
        <v>753</v>
      </c>
      <c r="J102" s="13" t="str">
        <f t="shared" si="1"/>
        <v>&lt;eu:LegalEntity&gt;</v>
      </c>
      <c r="K102" s="10" t="s">
        <v>2325</v>
      </c>
    </row>
    <row r="103" spans="1:11" ht="28.8" x14ac:dyDescent="0.3">
      <c r="A103" s="9">
        <v>102</v>
      </c>
      <c r="B103" s="4" t="s">
        <v>402</v>
      </c>
      <c r="C103" s="4" t="s">
        <v>616</v>
      </c>
      <c r="D103" s="9" t="s">
        <v>71</v>
      </c>
      <c r="E103" s="9" t="s">
        <v>3</v>
      </c>
      <c r="F103" s="11" t="s">
        <v>726</v>
      </c>
      <c r="H103" s="10" t="s">
        <v>753</v>
      </c>
      <c r="J103" s="13" t="str">
        <f t="shared" si="1"/>
        <v>&lt;eu:LegalEntityLegalIdentifier&gt;</v>
      </c>
      <c r="K103" s="10" t="s">
        <v>2325</v>
      </c>
    </row>
    <row r="104" spans="1:11" ht="28.8" x14ac:dyDescent="0.3">
      <c r="A104" s="9">
        <v>103</v>
      </c>
      <c r="B104" s="4" t="s">
        <v>403</v>
      </c>
      <c r="C104" s="4" t="s">
        <v>617</v>
      </c>
      <c r="D104" s="9" t="s">
        <v>71</v>
      </c>
      <c r="E104" s="9" t="s">
        <v>3</v>
      </c>
      <c r="F104" s="11" t="s">
        <v>726</v>
      </c>
      <c r="H104" s="10" t="s">
        <v>753</v>
      </c>
      <c r="J104" s="13" t="str">
        <f t="shared" si="1"/>
        <v>&lt;eu:LegalEntityIdentifier&gt;</v>
      </c>
      <c r="K104" s="10" t="s">
        <v>2325</v>
      </c>
    </row>
    <row r="105" spans="1:11" x14ac:dyDescent="0.3">
      <c r="A105" s="9">
        <v>104</v>
      </c>
      <c r="B105" s="4" t="s">
        <v>404</v>
      </c>
      <c r="C105" s="4" t="s">
        <v>618</v>
      </c>
      <c r="D105" s="9" t="s">
        <v>71</v>
      </c>
      <c r="E105" s="9" t="s">
        <v>3</v>
      </c>
      <c r="F105" s="11" t="s">
        <v>726</v>
      </c>
      <c r="H105" s="10" t="s">
        <v>753</v>
      </c>
      <c r="J105" s="13" t="str">
        <f t="shared" si="1"/>
        <v>&lt;eu:LegalEntityLegalName&gt;</v>
      </c>
      <c r="K105" s="10" t="s">
        <v>2325</v>
      </c>
    </row>
    <row r="106" spans="1:11" x14ac:dyDescent="0.3">
      <c r="A106" s="9">
        <v>105</v>
      </c>
      <c r="B106" s="4" t="s">
        <v>405</v>
      </c>
      <c r="C106" s="4" t="s">
        <v>619</v>
      </c>
      <c r="D106" s="9" t="s">
        <v>71</v>
      </c>
      <c r="E106" s="9" t="s">
        <v>3</v>
      </c>
      <c r="F106" s="11" t="s">
        <v>726</v>
      </c>
      <c r="H106" s="10" t="s">
        <v>753</v>
      </c>
      <c r="J106" s="13" t="str">
        <f t="shared" si="1"/>
        <v>&lt;eu:LegalEntityAlternativeName&gt;</v>
      </c>
      <c r="K106" s="10" t="s">
        <v>2325</v>
      </c>
    </row>
    <row r="107" spans="1:11" x14ac:dyDescent="0.3">
      <c r="A107" s="9">
        <v>106</v>
      </c>
      <c r="B107" s="4" t="s">
        <v>406</v>
      </c>
      <c r="C107" s="4" t="s">
        <v>620</v>
      </c>
      <c r="D107" s="9" t="s">
        <v>71</v>
      </c>
      <c r="E107" s="9" t="s">
        <v>3</v>
      </c>
      <c r="F107" s="11" t="s">
        <v>726</v>
      </c>
      <c r="H107" s="10" t="s">
        <v>753</v>
      </c>
      <c r="J107" s="13" t="str">
        <f t="shared" si="1"/>
        <v>&lt;eu:LegalEntityCompanyType&gt;</v>
      </c>
      <c r="K107" s="10" t="s">
        <v>2325</v>
      </c>
    </row>
    <row r="108" spans="1:11" x14ac:dyDescent="0.3">
      <c r="A108" s="9">
        <v>107</v>
      </c>
      <c r="B108" s="4" t="s">
        <v>407</v>
      </c>
      <c r="C108" s="4" t="s">
        <v>621</v>
      </c>
      <c r="D108" s="9" t="s">
        <v>71</v>
      </c>
      <c r="E108" s="9" t="s">
        <v>3</v>
      </c>
      <c r="F108" s="11" t="s">
        <v>726</v>
      </c>
      <c r="H108" s="10" t="s">
        <v>753</v>
      </c>
      <c r="J108" s="13" t="str">
        <f t="shared" si="1"/>
        <v>&lt;eu:LegalEntityCompanyStatus&gt;</v>
      </c>
      <c r="K108" s="10" t="s">
        <v>2325</v>
      </c>
    </row>
    <row r="109" spans="1:11" x14ac:dyDescent="0.3">
      <c r="A109" s="9">
        <v>108</v>
      </c>
      <c r="B109" s="4" t="s">
        <v>408</v>
      </c>
      <c r="C109" s="4" t="s">
        <v>622</v>
      </c>
      <c r="D109" s="9" t="s">
        <v>71</v>
      </c>
      <c r="E109" s="9" t="s">
        <v>3</v>
      </c>
      <c r="F109" s="11" t="s">
        <v>726</v>
      </c>
      <c r="H109" s="10" t="s">
        <v>753</v>
      </c>
      <c r="J109" s="13" t="str">
        <f t="shared" si="1"/>
        <v>&lt;eu:LegalEntityCompanyActivity&gt;</v>
      </c>
      <c r="K109" s="10" t="s">
        <v>2325</v>
      </c>
    </row>
    <row r="110" spans="1:11" x14ac:dyDescent="0.3">
      <c r="A110" s="9">
        <v>109</v>
      </c>
      <c r="B110" s="4" t="s">
        <v>409</v>
      </c>
      <c r="C110" s="4" t="s">
        <v>623</v>
      </c>
      <c r="D110" s="9" t="s">
        <v>71</v>
      </c>
      <c r="E110" s="9" t="s">
        <v>535</v>
      </c>
      <c r="F110" s="11" t="s">
        <v>726</v>
      </c>
      <c r="H110" s="10" t="s">
        <v>753</v>
      </c>
      <c r="J110" s="13" t="str">
        <f t="shared" si="1"/>
        <v>&lt;eu:LegalEntityRegisteredAddress&gt;</v>
      </c>
      <c r="K110" s="10" t="s">
        <v>2325</v>
      </c>
    </row>
    <row r="111" spans="1:11" ht="28.8" x14ac:dyDescent="0.3">
      <c r="A111" s="9">
        <v>110</v>
      </c>
      <c r="B111" s="4" t="s">
        <v>410</v>
      </c>
      <c r="C111" s="4" t="s">
        <v>624</v>
      </c>
      <c r="D111" s="9" t="s">
        <v>71</v>
      </c>
      <c r="E111" s="9" t="s">
        <v>535</v>
      </c>
      <c r="F111" s="11" t="s">
        <v>726</v>
      </c>
      <c r="H111" s="10" t="s">
        <v>753</v>
      </c>
      <c r="J111" s="13" t="str">
        <f t="shared" si="1"/>
        <v>&lt;eu:LegalEntityAddress&gt;</v>
      </c>
      <c r="K111" s="10" t="s">
        <v>2325</v>
      </c>
    </row>
    <row r="112" spans="1:11" x14ac:dyDescent="0.3">
      <c r="A112" s="9">
        <v>111</v>
      </c>
      <c r="B112" s="4" t="s">
        <v>411</v>
      </c>
      <c r="C112" s="4" t="s">
        <v>625</v>
      </c>
      <c r="D112" s="9" t="s">
        <v>71</v>
      </c>
      <c r="E112" s="9" t="s">
        <v>535</v>
      </c>
      <c r="F112" s="11" t="s">
        <v>726</v>
      </c>
      <c r="H112" s="10" t="s">
        <v>753</v>
      </c>
      <c r="J112" s="13" t="str">
        <f t="shared" si="1"/>
        <v>&lt;eu:LegalEntityLocation&gt;</v>
      </c>
      <c r="K112" s="10" t="s">
        <v>2325</v>
      </c>
    </row>
    <row r="113" spans="1:11" ht="115.2" x14ac:dyDescent="0.3">
      <c r="A113" s="9">
        <v>112</v>
      </c>
      <c r="B113" s="4" t="s">
        <v>412</v>
      </c>
      <c r="C113" s="4" t="s">
        <v>626</v>
      </c>
      <c r="D113" s="9" t="s">
        <v>4</v>
      </c>
      <c r="E113" s="9" t="s">
        <v>2</v>
      </c>
      <c r="F113" s="11" t="s">
        <v>726</v>
      </c>
      <c r="H113" s="10" t="s">
        <v>753</v>
      </c>
      <c r="J113" s="13" t="str">
        <f t="shared" si="1"/>
        <v>&lt;eu:LifeEvent&gt;</v>
      </c>
      <c r="K113" s="10" t="s">
        <v>2325</v>
      </c>
    </row>
    <row r="114" spans="1:11" x14ac:dyDescent="0.3">
      <c r="A114" s="9">
        <v>113</v>
      </c>
      <c r="B114" s="4" t="s">
        <v>31</v>
      </c>
      <c r="C114" s="4" t="s">
        <v>627</v>
      </c>
      <c r="D114" s="9" t="s">
        <v>31</v>
      </c>
      <c r="E114" s="9" t="s">
        <v>2</v>
      </c>
      <c r="F114" s="11" t="s">
        <v>726</v>
      </c>
      <c r="H114" s="10" t="s">
        <v>753</v>
      </c>
      <c r="J114" s="13" t="str">
        <f t="shared" si="1"/>
        <v>&lt;eu:Location&gt;</v>
      </c>
      <c r="K114" s="10" t="s">
        <v>2325</v>
      </c>
    </row>
    <row r="115" spans="1:11" x14ac:dyDescent="0.3">
      <c r="A115" s="9">
        <v>114</v>
      </c>
      <c r="B115" s="4" t="s">
        <v>413</v>
      </c>
      <c r="C115" s="4" t="s">
        <v>628</v>
      </c>
      <c r="D115" s="9" t="s">
        <v>31</v>
      </c>
      <c r="E115" s="9" t="s">
        <v>3</v>
      </c>
      <c r="F115" s="11" t="s">
        <v>726</v>
      </c>
      <c r="H115" s="10" t="s">
        <v>753</v>
      </c>
      <c r="J115" s="13" t="str">
        <f t="shared" si="1"/>
        <v>&lt;eu:LocationGeographicName&gt;</v>
      </c>
      <c r="K115" s="10" t="s">
        <v>2325</v>
      </c>
    </row>
    <row r="116" spans="1:11" x14ac:dyDescent="0.3">
      <c r="A116" s="9">
        <v>115</v>
      </c>
      <c r="B116" s="4" t="s">
        <v>414</v>
      </c>
      <c r="C116" s="4" t="s">
        <v>629</v>
      </c>
      <c r="D116" s="9" t="s">
        <v>31</v>
      </c>
      <c r="E116" s="9" t="s">
        <v>3</v>
      </c>
      <c r="F116" s="11" t="s">
        <v>726</v>
      </c>
      <c r="H116" s="10" t="s">
        <v>753</v>
      </c>
      <c r="J116" s="13" t="str">
        <f t="shared" si="1"/>
        <v>&lt;eu:LocationGeographicIdentifier&gt;</v>
      </c>
      <c r="K116" s="10" t="s">
        <v>2325</v>
      </c>
    </row>
    <row r="117" spans="1:11" x14ac:dyDescent="0.3">
      <c r="A117" s="9">
        <v>116</v>
      </c>
      <c r="B117" s="4" t="s">
        <v>415</v>
      </c>
      <c r="C117" s="4" t="s">
        <v>630</v>
      </c>
      <c r="D117" s="9" t="s">
        <v>31</v>
      </c>
      <c r="E117" s="9" t="s">
        <v>535</v>
      </c>
      <c r="F117" s="11" t="s">
        <v>726</v>
      </c>
      <c r="H117" s="10" t="s">
        <v>753</v>
      </c>
      <c r="J117" s="13" t="str">
        <f t="shared" si="1"/>
        <v>&lt;eu:LocationAddress&gt;</v>
      </c>
      <c r="K117" s="10" t="s">
        <v>2325</v>
      </c>
    </row>
    <row r="118" spans="1:11" x14ac:dyDescent="0.3">
      <c r="A118" s="9">
        <v>117</v>
      </c>
      <c r="B118" s="4" t="s">
        <v>416</v>
      </c>
      <c r="C118" s="4" t="s">
        <v>631</v>
      </c>
      <c r="D118" s="9" t="s">
        <v>31</v>
      </c>
      <c r="E118" s="9" t="s">
        <v>535</v>
      </c>
      <c r="F118" s="11" t="s">
        <v>726</v>
      </c>
      <c r="H118" s="10" t="s">
        <v>753</v>
      </c>
      <c r="J118" s="13" t="str">
        <f t="shared" si="1"/>
        <v>&lt;eu:LocationGeometry&gt;</v>
      </c>
      <c r="K118" s="10" t="s">
        <v>2325</v>
      </c>
    </row>
    <row r="119" spans="1:11" ht="28.8" x14ac:dyDescent="0.3">
      <c r="A119" s="9">
        <v>118</v>
      </c>
      <c r="B119" s="4" t="s">
        <v>417</v>
      </c>
      <c r="C119" s="4" t="s">
        <v>632</v>
      </c>
      <c r="D119" s="9" t="s">
        <v>71</v>
      </c>
      <c r="E119" s="9" t="s">
        <v>2</v>
      </c>
      <c r="F119" s="11" t="s">
        <v>726</v>
      </c>
      <c r="H119" s="10" t="s">
        <v>753</v>
      </c>
      <c r="J119" s="13" t="str">
        <f t="shared" si="1"/>
        <v>&lt;eu:Output&gt;</v>
      </c>
      <c r="K119" s="10" t="s">
        <v>2325</v>
      </c>
    </row>
    <row r="120" spans="1:11" x14ac:dyDescent="0.3">
      <c r="A120" s="9">
        <v>119</v>
      </c>
      <c r="B120" s="4" t="s">
        <v>418</v>
      </c>
      <c r="C120" s="4" t="s">
        <v>552</v>
      </c>
      <c r="D120" s="9" t="s">
        <v>71</v>
      </c>
      <c r="E120" s="9" t="s">
        <v>3</v>
      </c>
      <c r="F120" s="11" t="s">
        <v>726</v>
      </c>
      <c r="H120" s="10" t="s">
        <v>753</v>
      </c>
      <c r="J120" s="13" t="str">
        <f t="shared" si="1"/>
        <v>&lt;eu:OutputIdentifier&gt;</v>
      </c>
      <c r="K120" s="10" t="s">
        <v>2325</v>
      </c>
    </row>
    <row r="121" spans="1:11" x14ac:dyDescent="0.3">
      <c r="A121" s="9">
        <v>120</v>
      </c>
      <c r="B121" s="4" t="s">
        <v>419</v>
      </c>
      <c r="C121" s="4" t="s">
        <v>633</v>
      </c>
      <c r="D121" s="9" t="s">
        <v>71</v>
      </c>
      <c r="E121" s="9" t="s">
        <v>3</v>
      </c>
      <c r="F121" s="11" t="s">
        <v>726</v>
      </c>
      <c r="H121" s="10" t="s">
        <v>753</v>
      </c>
      <c r="J121" s="13" t="str">
        <f t="shared" si="1"/>
        <v>&lt;eu:OutputName&gt;</v>
      </c>
      <c r="K121" s="10" t="s">
        <v>2325</v>
      </c>
    </row>
    <row r="122" spans="1:11" x14ac:dyDescent="0.3">
      <c r="A122" s="9">
        <v>121</v>
      </c>
      <c r="B122" s="4" t="s">
        <v>420</v>
      </c>
      <c r="C122" s="4" t="s">
        <v>634</v>
      </c>
      <c r="D122" s="9" t="s">
        <v>71</v>
      </c>
      <c r="E122" s="9" t="s">
        <v>3</v>
      </c>
      <c r="F122" s="11" t="s">
        <v>726</v>
      </c>
      <c r="H122" s="10" t="s">
        <v>753</v>
      </c>
      <c r="J122" s="13" t="str">
        <f t="shared" si="1"/>
        <v>&lt;eu:OutputDescription&gt;</v>
      </c>
      <c r="K122" s="10" t="s">
        <v>2325</v>
      </c>
    </row>
    <row r="123" spans="1:11" x14ac:dyDescent="0.3">
      <c r="A123" s="9">
        <v>122</v>
      </c>
      <c r="B123" s="4" t="s">
        <v>421</v>
      </c>
      <c r="C123" s="4" t="s">
        <v>635</v>
      </c>
      <c r="D123" s="9" t="s">
        <v>71</v>
      </c>
      <c r="E123" s="9" t="s">
        <v>3</v>
      </c>
      <c r="F123" s="11" t="s">
        <v>726</v>
      </c>
      <c r="H123" s="10" t="s">
        <v>753</v>
      </c>
      <c r="J123" s="13" t="str">
        <f t="shared" si="1"/>
        <v>&lt;eu:OutputType&gt;</v>
      </c>
      <c r="K123" s="10" t="s">
        <v>2325</v>
      </c>
    </row>
    <row r="124" spans="1:11" x14ac:dyDescent="0.3">
      <c r="A124" s="9">
        <v>123</v>
      </c>
      <c r="B124" s="4" t="s">
        <v>422</v>
      </c>
      <c r="D124" s="9" t="s">
        <v>757</v>
      </c>
      <c r="E124" s="9" t="s">
        <v>2</v>
      </c>
      <c r="F124" s="11" t="s">
        <v>726</v>
      </c>
      <c r="H124" s="10" t="s">
        <v>753</v>
      </c>
      <c r="J124" s="13" t="str">
        <f t="shared" si="1"/>
        <v>&lt;eu:Participation&gt;</v>
      </c>
      <c r="K124" s="10" t="s">
        <v>2325</v>
      </c>
    </row>
    <row r="125" spans="1:11" ht="28.8" x14ac:dyDescent="0.3">
      <c r="A125" s="9">
        <v>124</v>
      </c>
      <c r="B125" s="4" t="s">
        <v>423</v>
      </c>
      <c r="C125" s="4" t="s">
        <v>636</v>
      </c>
      <c r="D125" s="9" t="s">
        <v>757</v>
      </c>
      <c r="E125" s="9" t="s">
        <v>3</v>
      </c>
      <c r="F125" s="11" t="s">
        <v>726</v>
      </c>
      <c r="H125" s="10" t="s">
        <v>753</v>
      </c>
      <c r="J125" s="13" t="str">
        <f t="shared" si="1"/>
        <v>&lt;eu:ParticipationIdentifier&gt;</v>
      </c>
      <c r="K125" s="10" t="s">
        <v>2325</v>
      </c>
    </row>
    <row r="126" spans="1:11" x14ac:dyDescent="0.3">
      <c r="A126" s="9">
        <v>125</v>
      </c>
      <c r="B126" s="4" t="s">
        <v>424</v>
      </c>
      <c r="C126" s="4" t="s">
        <v>637</v>
      </c>
      <c r="D126" s="9" t="s">
        <v>757</v>
      </c>
      <c r="E126" s="9" t="s">
        <v>3</v>
      </c>
      <c r="F126" s="11" t="s">
        <v>726</v>
      </c>
      <c r="H126" s="10" t="s">
        <v>753</v>
      </c>
      <c r="J126" s="13" t="str">
        <f t="shared" si="1"/>
        <v>&lt;eu:ParticipationDescription&gt;</v>
      </c>
      <c r="K126" s="10" t="s">
        <v>2325</v>
      </c>
    </row>
    <row r="127" spans="1:11" ht="57.6" x14ac:dyDescent="0.3">
      <c r="A127" s="9">
        <v>126</v>
      </c>
      <c r="B127" s="4" t="s">
        <v>425</v>
      </c>
      <c r="C127" s="4" t="s">
        <v>638</v>
      </c>
      <c r="D127" s="9" t="s">
        <v>757</v>
      </c>
      <c r="E127" s="9" t="s">
        <v>3</v>
      </c>
      <c r="F127" s="11" t="s">
        <v>726</v>
      </c>
      <c r="H127" s="10" t="s">
        <v>753</v>
      </c>
      <c r="J127" s="13" t="str">
        <f t="shared" si="1"/>
        <v>&lt;eu:ParticipationTemporal&gt;</v>
      </c>
      <c r="K127" s="10" t="s">
        <v>2325</v>
      </c>
    </row>
    <row r="128" spans="1:11" ht="28.8" x14ac:dyDescent="0.3">
      <c r="A128" s="9">
        <v>127</v>
      </c>
      <c r="B128" s="4" t="s">
        <v>426</v>
      </c>
      <c r="C128" s="4" t="s">
        <v>639</v>
      </c>
      <c r="D128" s="9" t="s">
        <v>110</v>
      </c>
      <c r="E128" s="9" t="s">
        <v>2</v>
      </c>
      <c r="F128" s="11" t="s">
        <v>726</v>
      </c>
      <c r="H128" s="10" t="s">
        <v>753</v>
      </c>
      <c r="J128" s="13" t="str">
        <f t="shared" si="1"/>
        <v>&lt;eu:PeriodOfTime&gt;</v>
      </c>
      <c r="K128" s="10" t="s">
        <v>2325</v>
      </c>
    </row>
    <row r="129" spans="1:11" ht="28.8" x14ac:dyDescent="0.3">
      <c r="A129" s="9">
        <v>128</v>
      </c>
      <c r="B129" s="4" t="s">
        <v>427</v>
      </c>
      <c r="C129" s="4" t="s">
        <v>640</v>
      </c>
      <c r="D129" s="9" t="s">
        <v>110</v>
      </c>
      <c r="E129" s="9" t="s">
        <v>3</v>
      </c>
      <c r="F129" s="11" t="s">
        <v>726</v>
      </c>
      <c r="H129" s="10" t="s">
        <v>753</v>
      </c>
      <c r="J129" s="13" t="str">
        <f t="shared" si="1"/>
        <v>&lt;eu:PeriodOfTimeIdentifier&gt;</v>
      </c>
      <c r="K129" s="10" t="s">
        <v>2325</v>
      </c>
    </row>
    <row r="130" spans="1:11" ht="28.8" x14ac:dyDescent="0.3">
      <c r="A130" s="9">
        <v>129</v>
      </c>
      <c r="B130" s="4" t="s">
        <v>428</v>
      </c>
      <c r="C130" s="4" t="s">
        <v>641</v>
      </c>
      <c r="D130" s="9" t="s">
        <v>110</v>
      </c>
      <c r="E130" s="9" t="s">
        <v>3</v>
      </c>
      <c r="F130" s="11" t="s">
        <v>726</v>
      </c>
      <c r="H130" s="10" t="s">
        <v>753</v>
      </c>
      <c r="J130" s="13" t="str">
        <f t="shared" ref="J130:J193" si="2">IF(F130="FED",IF(AND(E130="ConceptScheme",LEFT(H130,7) &lt;&gt; "inspire"),CONCATENATE("&lt;",H130,":",LOWER(IF(I130="",B130,I130)),"#id&gt;"),CONCATENATE("&lt;",H130,":",IF(I130="",B130,I130),"&gt;")),CONCATENATE("&lt;",H130,":",IF(I130="",B130,I130),"&gt;"))</f>
        <v>&lt;eu:PeriodOfTimeStartDate/Time&gt;</v>
      </c>
      <c r="K130" s="10" t="s">
        <v>2325</v>
      </c>
    </row>
    <row r="131" spans="1:11" ht="28.8" x14ac:dyDescent="0.3">
      <c r="A131" s="9">
        <v>130</v>
      </c>
      <c r="B131" s="4" t="s">
        <v>429</v>
      </c>
      <c r="C131" s="4" t="s">
        <v>642</v>
      </c>
      <c r="D131" s="9" t="s">
        <v>110</v>
      </c>
      <c r="E131" s="9" t="s">
        <v>3</v>
      </c>
      <c r="F131" s="11" t="s">
        <v>726</v>
      </c>
      <c r="H131" s="10" t="s">
        <v>753</v>
      </c>
      <c r="J131" s="13" t="str">
        <f t="shared" si="2"/>
        <v>&lt;eu:PeriodOfTimeEndDate/Time&gt;</v>
      </c>
      <c r="K131" s="10" t="s">
        <v>2325</v>
      </c>
    </row>
    <row r="132" spans="1:11" x14ac:dyDescent="0.3">
      <c r="A132" s="9">
        <v>131</v>
      </c>
      <c r="B132" s="4" t="s">
        <v>4</v>
      </c>
      <c r="C132" s="4" t="s">
        <v>643</v>
      </c>
      <c r="D132" s="9" t="s">
        <v>4</v>
      </c>
      <c r="E132" s="9" t="s">
        <v>2</v>
      </c>
      <c r="F132" s="11" t="s">
        <v>726</v>
      </c>
      <c r="H132" s="10" t="s">
        <v>753</v>
      </c>
      <c r="J132" s="13" t="str">
        <f t="shared" si="2"/>
        <v>&lt;eu:Person&gt;</v>
      </c>
      <c r="K132" s="10" t="s">
        <v>2325</v>
      </c>
    </row>
    <row r="133" spans="1:11" x14ac:dyDescent="0.3">
      <c r="A133" s="9">
        <v>132</v>
      </c>
      <c r="B133" s="4" t="s">
        <v>430</v>
      </c>
      <c r="C133" s="4" t="s">
        <v>644</v>
      </c>
      <c r="D133" s="9" t="s">
        <v>4</v>
      </c>
      <c r="E133" s="9" t="s">
        <v>3</v>
      </c>
      <c r="F133" s="11" t="s">
        <v>726</v>
      </c>
      <c r="H133" s="10" t="s">
        <v>753</v>
      </c>
      <c r="J133" s="13" t="str">
        <f t="shared" si="2"/>
        <v>&lt;eu:PersonIdentifier&gt;</v>
      </c>
      <c r="K133" s="10" t="s">
        <v>2325</v>
      </c>
    </row>
    <row r="134" spans="1:11" x14ac:dyDescent="0.3">
      <c r="A134" s="9">
        <v>133</v>
      </c>
      <c r="B134" s="4" t="s">
        <v>431</v>
      </c>
      <c r="C134" s="4" t="s">
        <v>645</v>
      </c>
      <c r="D134" s="9" t="s">
        <v>4</v>
      </c>
      <c r="E134" s="9" t="s">
        <v>3</v>
      </c>
      <c r="F134" s="11" t="s">
        <v>726</v>
      </c>
      <c r="H134" s="10" t="s">
        <v>753</v>
      </c>
      <c r="J134" s="13" t="str">
        <f t="shared" si="2"/>
        <v>&lt;eu:PersonFullName&gt;</v>
      </c>
      <c r="K134" s="10" t="s">
        <v>2325</v>
      </c>
    </row>
    <row r="135" spans="1:11" x14ac:dyDescent="0.3">
      <c r="A135" s="9">
        <v>134</v>
      </c>
      <c r="B135" s="4" t="s">
        <v>432</v>
      </c>
      <c r="C135" s="4" t="s">
        <v>646</v>
      </c>
      <c r="D135" s="9" t="s">
        <v>4</v>
      </c>
      <c r="E135" s="9" t="s">
        <v>3</v>
      </c>
      <c r="F135" s="11" t="s">
        <v>726</v>
      </c>
      <c r="H135" s="10" t="s">
        <v>753</v>
      </c>
      <c r="J135" s="13" t="str">
        <f t="shared" si="2"/>
        <v>&lt;eu:PersonGivenName&gt;</v>
      </c>
      <c r="K135" s="10" t="s">
        <v>2325</v>
      </c>
    </row>
    <row r="136" spans="1:11" x14ac:dyDescent="0.3">
      <c r="A136" s="9">
        <v>135</v>
      </c>
      <c r="B136" s="4" t="s">
        <v>433</v>
      </c>
      <c r="C136" s="4" t="s">
        <v>647</v>
      </c>
      <c r="D136" s="9" t="s">
        <v>4</v>
      </c>
      <c r="E136" s="9" t="s">
        <v>3</v>
      </c>
      <c r="F136" s="11" t="s">
        <v>726</v>
      </c>
      <c r="H136" s="10" t="s">
        <v>753</v>
      </c>
      <c r="J136" s="13" t="str">
        <f t="shared" si="2"/>
        <v>&lt;eu:PersonFamilyName&gt;</v>
      </c>
      <c r="K136" s="10" t="s">
        <v>2325</v>
      </c>
    </row>
    <row r="137" spans="1:11" x14ac:dyDescent="0.3">
      <c r="A137" s="9">
        <v>136</v>
      </c>
      <c r="B137" s="4" t="s">
        <v>434</v>
      </c>
      <c r="C137" s="4" t="s">
        <v>648</v>
      </c>
      <c r="D137" s="9" t="s">
        <v>4</v>
      </c>
      <c r="E137" s="9" t="s">
        <v>3</v>
      </c>
      <c r="F137" s="11" t="s">
        <v>726</v>
      </c>
      <c r="H137" s="10" t="s">
        <v>753</v>
      </c>
      <c r="J137" s="13" t="str">
        <f t="shared" si="2"/>
        <v>&lt;eu:PersonPatronymicName&gt;</v>
      </c>
      <c r="K137" s="10" t="s">
        <v>2325</v>
      </c>
    </row>
    <row r="138" spans="1:11" ht="28.8" x14ac:dyDescent="0.3">
      <c r="A138" s="9">
        <v>137</v>
      </c>
      <c r="B138" s="4" t="s">
        <v>435</v>
      </c>
      <c r="C138" s="4" t="s">
        <v>649</v>
      </c>
      <c r="D138" s="9" t="s">
        <v>4</v>
      </c>
      <c r="E138" s="9" t="s">
        <v>3</v>
      </c>
      <c r="F138" s="11" t="s">
        <v>726</v>
      </c>
      <c r="H138" s="10" t="s">
        <v>753</v>
      </c>
      <c r="J138" s="13" t="str">
        <f t="shared" si="2"/>
        <v>&lt;eu:PersonAlternativeName&gt;</v>
      </c>
      <c r="K138" s="10" t="s">
        <v>2325</v>
      </c>
    </row>
    <row r="139" spans="1:11" x14ac:dyDescent="0.3">
      <c r="A139" s="9">
        <v>138</v>
      </c>
      <c r="B139" s="4" t="s">
        <v>436</v>
      </c>
      <c r="C139" s="4" t="s">
        <v>650</v>
      </c>
      <c r="D139" s="9" t="s">
        <v>4</v>
      </c>
      <c r="E139" s="9" t="s">
        <v>3</v>
      </c>
      <c r="F139" s="11" t="s">
        <v>726</v>
      </c>
      <c r="H139" s="10" t="s">
        <v>753</v>
      </c>
      <c r="J139" s="13" t="str">
        <f t="shared" si="2"/>
        <v>&lt;eu:PersonGender&gt;</v>
      </c>
      <c r="K139" s="10" t="s">
        <v>2325</v>
      </c>
    </row>
    <row r="140" spans="1:11" ht="28.8" x14ac:dyDescent="0.3">
      <c r="A140" s="9">
        <v>139</v>
      </c>
      <c r="B140" s="4" t="s">
        <v>437</v>
      </c>
      <c r="C140" s="4" t="s">
        <v>651</v>
      </c>
      <c r="D140" s="9" t="s">
        <v>4</v>
      </c>
      <c r="E140" s="9" t="s">
        <v>3</v>
      </c>
      <c r="F140" s="11" t="s">
        <v>726</v>
      </c>
      <c r="H140" s="10" t="s">
        <v>753</v>
      </c>
      <c r="J140" s="13" t="str">
        <f t="shared" si="2"/>
        <v>&lt;eu:PersonBirthName&gt;</v>
      </c>
      <c r="K140" s="10" t="s">
        <v>2325</v>
      </c>
    </row>
    <row r="141" spans="1:11" x14ac:dyDescent="0.3">
      <c r="A141" s="9">
        <v>140</v>
      </c>
      <c r="B141" s="4" t="s">
        <v>438</v>
      </c>
      <c r="C141" s="4" t="s">
        <v>652</v>
      </c>
      <c r="D141" s="9" t="s">
        <v>4</v>
      </c>
      <c r="E141" s="9" t="s">
        <v>3</v>
      </c>
      <c r="F141" s="11" t="s">
        <v>726</v>
      </c>
      <c r="H141" s="10" t="s">
        <v>753</v>
      </c>
      <c r="J141" s="13" t="str">
        <f t="shared" si="2"/>
        <v>&lt;eu:PersonDateOfBirth&gt;</v>
      </c>
      <c r="K141" s="10" t="s">
        <v>2325</v>
      </c>
    </row>
    <row r="142" spans="1:11" x14ac:dyDescent="0.3">
      <c r="A142" s="9">
        <v>141</v>
      </c>
      <c r="B142" s="4" t="s">
        <v>439</v>
      </c>
      <c r="C142" s="4" t="s">
        <v>653</v>
      </c>
      <c r="D142" s="9" t="s">
        <v>4</v>
      </c>
      <c r="E142" s="9" t="s">
        <v>3</v>
      </c>
      <c r="F142" s="11" t="s">
        <v>726</v>
      </c>
      <c r="H142" s="10" t="s">
        <v>753</v>
      </c>
      <c r="J142" s="13" t="str">
        <f t="shared" si="2"/>
        <v>&lt;eu:PersonDateOfDeath&gt;</v>
      </c>
      <c r="K142" s="10" t="s">
        <v>2325</v>
      </c>
    </row>
    <row r="143" spans="1:11" x14ac:dyDescent="0.3">
      <c r="A143" s="9">
        <v>142</v>
      </c>
      <c r="B143" s="4" t="s">
        <v>440</v>
      </c>
      <c r="C143" s="4" t="s">
        <v>654</v>
      </c>
      <c r="D143" s="9" t="s">
        <v>4</v>
      </c>
      <c r="E143" s="9" t="s">
        <v>535</v>
      </c>
      <c r="F143" s="11" t="s">
        <v>726</v>
      </c>
      <c r="H143" s="10" t="s">
        <v>753</v>
      </c>
      <c r="J143" s="13" t="str">
        <f t="shared" si="2"/>
        <v>&lt;eu:PersonCountryOfBirth&gt;</v>
      </c>
      <c r="K143" s="10" t="s">
        <v>2325</v>
      </c>
    </row>
    <row r="144" spans="1:11" x14ac:dyDescent="0.3">
      <c r="A144" s="9">
        <v>143</v>
      </c>
      <c r="B144" s="4" t="s">
        <v>441</v>
      </c>
      <c r="C144" s="4" t="s">
        <v>655</v>
      </c>
      <c r="D144" s="9" t="s">
        <v>4</v>
      </c>
      <c r="E144" s="9" t="s">
        <v>535</v>
      </c>
      <c r="F144" s="11" t="s">
        <v>726</v>
      </c>
      <c r="H144" s="10" t="s">
        <v>753</v>
      </c>
      <c r="J144" s="13" t="str">
        <f t="shared" si="2"/>
        <v>&lt;eu:PersonCountryOfDeath&gt;</v>
      </c>
      <c r="K144" s="10" t="s">
        <v>2325</v>
      </c>
    </row>
    <row r="145" spans="1:11" x14ac:dyDescent="0.3">
      <c r="A145" s="9">
        <v>144</v>
      </c>
      <c r="B145" s="4" t="s">
        <v>442</v>
      </c>
      <c r="C145" s="4" t="s">
        <v>656</v>
      </c>
      <c r="D145" s="9" t="s">
        <v>4</v>
      </c>
      <c r="E145" s="9" t="s">
        <v>535</v>
      </c>
      <c r="F145" s="11" t="s">
        <v>726</v>
      </c>
      <c r="H145" s="10" t="s">
        <v>753</v>
      </c>
      <c r="J145" s="13" t="str">
        <f t="shared" si="2"/>
        <v>&lt;eu:PersonPlaceOfBirth&gt;</v>
      </c>
      <c r="K145" s="10" t="s">
        <v>2325</v>
      </c>
    </row>
    <row r="146" spans="1:11" x14ac:dyDescent="0.3">
      <c r="A146" s="9">
        <v>145</v>
      </c>
      <c r="B146" s="4" t="s">
        <v>443</v>
      </c>
      <c r="C146" s="4" t="s">
        <v>657</v>
      </c>
      <c r="D146" s="9" t="s">
        <v>4</v>
      </c>
      <c r="E146" s="9" t="s">
        <v>535</v>
      </c>
      <c r="F146" s="11" t="s">
        <v>726</v>
      </c>
      <c r="H146" s="10" t="s">
        <v>753</v>
      </c>
      <c r="J146" s="13" t="str">
        <f t="shared" si="2"/>
        <v>&lt;eu:PersonPlaceOfDeath&gt;</v>
      </c>
      <c r="K146" s="10" t="s">
        <v>2325</v>
      </c>
    </row>
    <row r="147" spans="1:11" x14ac:dyDescent="0.3">
      <c r="A147" s="9">
        <v>146</v>
      </c>
      <c r="B147" s="4" t="s">
        <v>444</v>
      </c>
      <c r="C147" s="4" t="s">
        <v>658</v>
      </c>
      <c r="D147" s="9" t="s">
        <v>4</v>
      </c>
      <c r="E147" s="9" t="s">
        <v>535</v>
      </c>
      <c r="F147" s="11" t="s">
        <v>726</v>
      </c>
      <c r="H147" s="10" t="s">
        <v>753</v>
      </c>
      <c r="J147" s="13" t="str">
        <f t="shared" si="2"/>
        <v>&lt;eu:PersonCitizenship&gt;</v>
      </c>
      <c r="K147" s="10" t="s">
        <v>2325</v>
      </c>
    </row>
    <row r="148" spans="1:11" ht="28.8" x14ac:dyDescent="0.3">
      <c r="A148" s="9">
        <v>147</v>
      </c>
      <c r="B148" s="4" t="s">
        <v>445</v>
      </c>
      <c r="C148" s="4" t="s">
        <v>659</v>
      </c>
      <c r="D148" s="9" t="s">
        <v>4</v>
      </c>
      <c r="E148" s="9" t="s">
        <v>535</v>
      </c>
      <c r="F148" s="11" t="s">
        <v>726</v>
      </c>
      <c r="H148" s="10" t="s">
        <v>753</v>
      </c>
      <c r="J148" s="13" t="str">
        <f t="shared" si="2"/>
        <v>&lt;eu:PersonResidency&gt;</v>
      </c>
      <c r="K148" s="10" t="s">
        <v>2325</v>
      </c>
    </row>
    <row r="149" spans="1:11" x14ac:dyDescent="0.3">
      <c r="A149" s="9">
        <v>148</v>
      </c>
      <c r="B149" s="4" t="s">
        <v>446</v>
      </c>
      <c r="C149" s="4" t="s">
        <v>660</v>
      </c>
      <c r="D149" s="9" t="s">
        <v>4</v>
      </c>
      <c r="E149" s="9" t="s">
        <v>535</v>
      </c>
      <c r="F149" s="11" t="s">
        <v>726</v>
      </c>
      <c r="H149" s="10" t="s">
        <v>753</v>
      </c>
      <c r="J149" s="13" t="str">
        <f t="shared" si="2"/>
        <v>&lt;eu:PersonAddress&gt;</v>
      </c>
      <c r="K149" s="10" t="s">
        <v>2325</v>
      </c>
    </row>
    <row r="150" spans="1:11" ht="187.2" x14ac:dyDescent="0.3">
      <c r="A150" s="9">
        <v>149</v>
      </c>
      <c r="B150" s="4" t="s">
        <v>447</v>
      </c>
      <c r="C150" s="4" t="s">
        <v>661</v>
      </c>
      <c r="D150" s="9" t="s">
        <v>71</v>
      </c>
      <c r="E150" s="9" t="s">
        <v>2</v>
      </c>
      <c r="F150" s="11" t="s">
        <v>726</v>
      </c>
      <c r="H150" s="10" t="s">
        <v>753</v>
      </c>
      <c r="J150" s="13" t="str">
        <f t="shared" si="2"/>
        <v>&lt;eu:ProcessingTime&gt;</v>
      </c>
      <c r="K150" s="10" t="s">
        <v>2325</v>
      </c>
    </row>
    <row r="151" spans="1:11" ht="28.8" x14ac:dyDescent="0.3">
      <c r="A151" s="9">
        <v>150</v>
      </c>
      <c r="B151" s="4" t="s">
        <v>448</v>
      </c>
      <c r="C151" s="4" t="s">
        <v>662</v>
      </c>
      <c r="D151" s="9" t="s">
        <v>71</v>
      </c>
      <c r="E151" s="9" t="s">
        <v>3</v>
      </c>
      <c r="F151" s="11" t="s">
        <v>726</v>
      </c>
      <c r="H151" s="10" t="s">
        <v>753</v>
      </c>
      <c r="J151" s="13" t="str">
        <f t="shared" si="2"/>
        <v>&lt;eu:ProcessingTimeIdentifier&gt;</v>
      </c>
      <c r="K151" s="10" t="s">
        <v>2325</v>
      </c>
    </row>
    <row r="152" spans="1:11" ht="28.8" x14ac:dyDescent="0.3">
      <c r="A152" s="9">
        <v>151</v>
      </c>
      <c r="B152" s="4" t="s">
        <v>449</v>
      </c>
      <c r="C152" s="4" t="s">
        <v>663</v>
      </c>
      <c r="D152" s="9" t="s">
        <v>71</v>
      </c>
      <c r="E152" s="9" t="s">
        <v>3</v>
      </c>
      <c r="F152" s="11" t="s">
        <v>726</v>
      </c>
      <c r="H152" s="10" t="s">
        <v>753</v>
      </c>
      <c r="J152" s="13" t="str">
        <f t="shared" si="2"/>
        <v>&lt;eu:ProcessingTimeMeasurementUnit&gt;</v>
      </c>
      <c r="K152" s="10" t="s">
        <v>2325</v>
      </c>
    </row>
    <row r="153" spans="1:11" x14ac:dyDescent="0.3">
      <c r="A153" s="9">
        <v>152</v>
      </c>
      <c r="B153" s="4" t="s">
        <v>450</v>
      </c>
      <c r="C153" s="4" t="s">
        <v>664</v>
      </c>
      <c r="D153" s="9" t="s">
        <v>71</v>
      </c>
      <c r="E153" s="9" t="s">
        <v>3</v>
      </c>
      <c r="F153" s="11" t="s">
        <v>726</v>
      </c>
      <c r="H153" s="10" t="s">
        <v>753</v>
      </c>
      <c r="J153" s="13" t="str">
        <f t="shared" si="2"/>
        <v>&lt;eu:ProcessingTimeQuantitativeValue&gt;</v>
      </c>
      <c r="K153" s="10" t="s">
        <v>2325</v>
      </c>
    </row>
    <row r="154" spans="1:11" ht="43.2" x14ac:dyDescent="0.3">
      <c r="A154" s="9">
        <v>153</v>
      </c>
      <c r="B154" s="4" t="s">
        <v>451</v>
      </c>
      <c r="C154" s="4" t="s">
        <v>665</v>
      </c>
      <c r="D154" s="9" t="s">
        <v>71</v>
      </c>
      <c r="E154" s="9" t="s">
        <v>3</v>
      </c>
      <c r="F154" s="11" t="s">
        <v>726</v>
      </c>
      <c r="H154" s="10" t="s">
        <v>753</v>
      </c>
      <c r="J154" s="13" t="str">
        <f t="shared" si="2"/>
        <v>&lt;eu:ProcessingTimeOpeningHours&gt;</v>
      </c>
      <c r="K154" s="10" t="s">
        <v>2325</v>
      </c>
    </row>
    <row r="155" spans="1:11" ht="259.2" x14ac:dyDescent="0.3">
      <c r="A155" s="9">
        <v>154</v>
      </c>
      <c r="B155" s="4" t="s">
        <v>452</v>
      </c>
      <c r="C155" s="4" t="s">
        <v>666</v>
      </c>
      <c r="D155" s="9" t="s">
        <v>71</v>
      </c>
      <c r="E155" s="9" t="s">
        <v>2</v>
      </c>
      <c r="F155" s="11" t="s">
        <v>726</v>
      </c>
      <c r="H155" s="10" t="s">
        <v>1947</v>
      </c>
      <c r="J155" s="13" t="str">
        <f t="shared" si="2"/>
        <v>&lt;eu-org:PublicOrganization&gt;</v>
      </c>
      <c r="K155" s="10" t="s">
        <v>2325</v>
      </c>
    </row>
    <row r="156" spans="1:11" ht="187.2" x14ac:dyDescent="0.3">
      <c r="A156" s="9">
        <v>155</v>
      </c>
      <c r="B156" s="4" t="s">
        <v>453</v>
      </c>
      <c r="C156" s="4" t="s">
        <v>667</v>
      </c>
      <c r="D156" s="9" t="s">
        <v>71</v>
      </c>
      <c r="E156" s="9" t="s">
        <v>3</v>
      </c>
      <c r="F156" s="11" t="s">
        <v>726</v>
      </c>
      <c r="H156" s="10" t="s">
        <v>753</v>
      </c>
      <c r="J156" s="13" t="str">
        <f t="shared" si="2"/>
        <v>&lt;eu:PublicOrganizationIdentifier&gt;</v>
      </c>
      <c r="K156" s="10" t="s">
        <v>2325</v>
      </c>
    </row>
    <row r="157" spans="1:11" ht="129.6" x14ac:dyDescent="0.3">
      <c r="A157" s="9">
        <v>156</v>
      </c>
      <c r="B157" s="4" t="s">
        <v>454</v>
      </c>
      <c r="C157" s="4" t="s">
        <v>668</v>
      </c>
      <c r="D157" s="9" t="s">
        <v>71</v>
      </c>
      <c r="E157" s="9" t="s">
        <v>3</v>
      </c>
      <c r="F157" s="11" t="s">
        <v>726</v>
      </c>
      <c r="H157" s="10" t="s">
        <v>753</v>
      </c>
      <c r="J157" s="13" t="str">
        <f t="shared" si="2"/>
        <v>&lt;eu:PublicOrganizationPreferredLabel&gt;</v>
      </c>
      <c r="K157" s="10" t="s">
        <v>2325</v>
      </c>
    </row>
    <row r="158" spans="1:11" ht="72" x14ac:dyDescent="0.3">
      <c r="A158" s="9">
        <v>157</v>
      </c>
      <c r="B158" s="4" t="s">
        <v>455</v>
      </c>
      <c r="C158" s="4" t="s">
        <v>669</v>
      </c>
      <c r="D158" s="9" t="s">
        <v>71</v>
      </c>
      <c r="E158" s="9" t="s">
        <v>3</v>
      </c>
      <c r="F158" s="11" t="s">
        <v>726</v>
      </c>
      <c r="H158" s="10" t="s">
        <v>753</v>
      </c>
      <c r="J158" s="13" t="str">
        <f t="shared" si="2"/>
        <v>&lt;eu:PublicOrganizationAlternativeLabel&gt;</v>
      </c>
      <c r="K158" s="10" t="s">
        <v>2325</v>
      </c>
    </row>
    <row r="159" spans="1:11" ht="43.2" x14ac:dyDescent="0.3">
      <c r="A159" s="9">
        <v>158</v>
      </c>
      <c r="B159" s="4" t="s">
        <v>456</v>
      </c>
      <c r="C159" s="4" t="s">
        <v>670</v>
      </c>
      <c r="D159" s="9" t="s">
        <v>71</v>
      </c>
      <c r="E159" s="9" t="s">
        <v>3</v>
      </c>
      <c r="F159" s="11" t="s">
        <v>726</v>
      </c>
      <c r="H159" s="10" t="s">
        <v>753</v>
      </c>
      <c r="J159" s="13" t="str">
        <f t="shared" si="2"/>
        <v>&lt;eu:PublicOrganizationDescription&gt;</v>
      </c>
      <c r="K159" s="10" t="s">
        <v>2325</v>
      </c>
    </row>
    <row r="160" spans="1:11" ht="43.2" x14ac:dyDescent="0.3">
      <c r="A160" s="9">
        <v>159</v>
      </c>
      <c r="B160" s="4" t="s">
        <v>457</v>
      </c>
      <c r="C160" s="4" t="s">
        <v>671</v>
      </c>
      <c r="D160" s="9" t="s">
        <v>71</v>
      </c>
      <c r="E160" s="9" t="s">
        <v>535</v>
      </c>
      <c r="F160" s="11" t="s">
        <v>726</v>
      </c>
      <c r="H160" s="10" t="s">
        <v>753</v>
      </c>
      <c r="J160" s="13" t="str">
        <f t="shared" si="2"/>
        <v>&lt;eu:PublicOrganizationSpatial&gt;</v>
      </c>
      <c r="K160" s="10" t="s">
        <v>2325</v>
      </c>
    </row>
    <row r="161" spans="1:11" ht="144" x14ac:dyDescent="0.3">
      <c r="A161" s="9">
        <v>160</v>
      </c>
      <c r="B161" s="4" t="s">
        <v>458</v>
      </c>
      <c r="C161" s="4" t="s">
        <v>672</v>
      </c>
      <c r="D161" s="9" t="s">
        <v>71</v>
      </c>
      <c r="E161" s="9" t="s">
        <v>535</v>
      </c>
      <c r="F161" s="11" t="s">
        <v>726</v>
      </c>
      <c r="H161" s="10" t="s">
        <v>753</v>
      </c>
      <c r="J161" s="13" t="str">
        <f t="shared" si="2"/>
        <v>&lt;eu:PublicOrganizationPurpose&gt;</v>
      </c>
      <c r="K161" s="10" t="s">
        <v>2325</v>
      </c>
    </row>
    <row r="162" spans="1:11" ht="158.4" x14ac:dyDescent="0.3">
      <c r="A162" s="9">
        <v>161</v>
      </c>
      <c r="B162" s="4" t="s">
        <v>459</v>
      </c>
      <c r="C162" s="4" t="s">
        <v>673</v>
      </c>
      <c r="D162" s="9" t="s">
        <v>71</v>
      </c>
      <c r="E162" s="9" t="s">
        <v>535</v>
      </c>
      <c r="F162" s="11" t="s">
        <v>726</v>
      </c>
      <c r="H162" s="10" t="s">
        <v>753</v>
      </c>
      <c r="J162" s="13" t="str">
        <f t="shared" si="2"/>
        <v>&lt;eu:PublicOrganizationClassification&gt;</v>
      </c>
      <c r="K162" s="10" t="s">
        <v>2325</v>
      </c>
    </row>
    <row r="163" spans="1:11" ht="72" x14ac:dyDescent="0.3">
      <c r="A163" s="9">
        <v>162</v>
      </c>
      <c r="B163" s="4" t="s">
        <v>460</v>
      </c>
      <c r="C163" s="4" t="s">
        <v>674</v>
      </c>
      <c r="D163" s="9" t="s">
        <v>71</v>
      </c>
      <c r="E163" s="9" t="s">
        <v>535</v>
      </c>
      <c r="F163" s="11" t="s">
        <v>726</v>
      </c>
      <c r="H163" s="10" t="s">
        <v>753</v>
      </c>
      <c r="J163" s="13" t="str">
        <f t="shared" si="2"/>
        <v>&lt;eu:PublicOrganizationHomepage&gt;</v>
      </c>
      <c r="K163" s="10" t="s">
        <v>2325</v>
      </c>
    </row>
    <row r="164" spans="1:11" ht="158.4" x14ac:dyDescent="0.3">
      <c r="A164" s="9">
        <v>163</v>
      </c>
      <c r="B164" s="4" t="s">
        <v>461</v>
      </c>
      <c r="C164" s="4" t="s">
        <v>675</v>
      </c>
      <c r="D164" s="9" t="s">
        <v>71</v>
      </c>
      <c r="E164" s="9" t="s">
        <v>535</v>
      </c>
      <c r="F164" s="11" t="s">
        <v>726</v>
      </c>
      <c r="H164" s="10" t="s">
        <v>753</v>
      </c>
      <c r="J164" s="13" t="str">
        <f t="shared" si="2"/>
        <v>&lt;eu:PublicOrganizationLogo&gt;</v>
      </c>
      <c r="K164" s="10" t="s">
        <v>2325</v>
      </c>
    </row>
    <row r="165" spans="1:11" ht="216" x14ac:dyDescent="0.3">
      <c r="A165" s="9">
        <v>164</v>
      </c>
      <c r="B165" s="4" t="s">
        <v>462</v>
      </c>
      <c r="C165" s="4" t="s">
        <v>676</v>
      </c>
      <c r="D165" s="9" t="s">
        <v>71</v>
      </c>
      <c r="E165" s="9" t="s">
        <v>535</v>
      </c>
      <c r="F165" s="11" t="s">
        <v>726</v>
      </c>
      <c r="H165" s="10" t="s">
        <v>753</v>
      </c>
      <c r="J165" s="13" t="str">
        <f t="shared" si="2"/>
        <v>&lt;eu:PublicOrganizationSubOrganisation&gt;</v>
      </c>
      <c r="K165" s="10" t="s">
        <v>2325</v>
      </c>
    </row>
    <row r="166" spans="1:11" ht="216" x14ac:dyDescent="0.3">
      <c r="A166" s="9">
        <v>165</v>
      </c>
      <c r="B166" s="4" t="s">
        <v>463</v>
      </c>
      <c r="C166" s="4" t="s">
        <v>676</v>
      </c>
      <c r="D166" s="9" t="s">
        <v>71</v>
      </c>
      <c r="E166" s="9" t="s">
        <v>535</v>
      </c>
      <c r="F166" s="11" t="s">
        <v>726</v>
      </c>
      <c r="H166" s="10" t="s">
        <v>753</v>
      </c>
      <c r="J166" s="13" t="str">
        <f t="shared" si="2"/>
        <v>&lt;eu:PublicOrganizationSubOrganisationOf&gt;</v>
      </c>
      <c r="K166" s="10" t="s">
        <v>2325</v>
      </c>
    </row>
    <row r="167" spans="1:11" ht="216" x14ac:dyDescent="0.3">
      <c r="A167" s="9">
        <v>166</v>
      </c>
      <c r="B167" s="4" t="s">
        <v>464</v>
      </c>
      <c r="C167" s="4" t="s">
        <v>677</v>
      </c>
      <c r="D167" s="9" t="s">
        <v>71</v>
      </c>
      <c r="E167" s="9" t="s">
        <v>535</v>
      </c>
      <c r="F167" s="11" t="s">
        <v>726</v>
      </c>
      <c r="H167" s="10" t="s">
        <v>753</v>
      </c>
      <c r="J167" s="13" t="str">
        <f t="shared" si="2"/>
        <v>&lt;eu:PublicOrganizationHasUnit&gt;</v>
      </c>
      <c r="K167" s="10" t="s">
        <v>2325</v>
      </c>
    </row>
    <row r="168" spans="1:11" ht="216" x14ac:dyDescent="0.3">
      <c r="A168" s="9">
        <v>167</v>
      </c>
      <c r="B168" s="4" t="s">
        <v>465</v>
      </c>
      <c r="C168" s="4" t="s">
        <v>677</v>
      </c>
      <c r="D168" s="9" t="s">
        <v>71</v>
      </c>
      <c r="E168" s="9" t="s">
        <v>535</v>
      </c>
      <c r="F168" s="11" t="s">
        <v>726</v>
      </c>
      <c r="H168" s="10" t="s">
        <v>753</v>
      </c>
      <c r="J168" s="13" t="str">
        <f t="shared" si="2"/>
        <v>&lt;eu:PublicOrganizationUnitOf&gt;</v>
      </c>
      <c r="K168" s="10" t="s">
        <v>2325</v>
      </c>
    </row>
    <row r="169" spans="1:11" ht="302.39999999999998" x14ac:dyDescent="0.3">
      <c r="A169" s="9">
        <v>168</v>
      </c>
      <c r="B169" s="4" t="s">
        <v>466</v>
      </c>
      <c r="C169" s="4" t="s">
        <v>678</v>
      </c>
      <c r="D169" s="9" t="s">
        <v>71</v>
      </c>
      <c r="E169" s="9" t="s">
        <v>535</v>
      </c>
      <c r="F169" s="11" t="s">
        <v>726</v>
      </c>
      <c r="H169" s="10" t="s">
        <v>753</v>
      </c>
      <c r="J169" s="13" t="str">
        <f t="shared" si="2"/>
        <v>&lt;eu:PublicOrganizationMemberOf&gt;</v>
      </c>
      <c r="K169" s="10" t="s">
        <v>2325</v>
      </c>
    </row>
    <row r="170" spans="1:11" ht="302.39999999999998" x14ac:dyDescent="0.3">
      <c r="A170" s="9">
        <v>169</v>
      </c>
      <c r="B170" s="4" t="s">
        <v>467</v>
      </c>
      <c r="C170" s="4" t="s">
        <v>678</v>
      </c>
      <c r="D170" s="9" t="s">
        <v>71</v>
      </c>
      <c r="E170" s="9" t="s">
        <v>535</v>
      </c>
      <c r="F170" s="11" t="s">
        <v>726</v>
      </c>
      <c r="H170" s="10" t="s">
        <v>753</v>
      </c>
      <c r="J170" s="13" t="str">
        <f t="shared" si="2"/>
        <v>&lt;eu:PublicOrganizationHasMember&gt;</v>
      </c>
      <c r="K170" s="10" t="s">
        <v>2325</v>
      </c>
    </row>
    <row r="171" spans="1:11" ht="288" x14ac:dyDescent="0.3">
      <c r="A171" s="9">
        <v>170</v>
      </c>
      <c r="B171" s="4" t="s">
        <v>468</v>
      </c>
      <c r="C171" s="4" t="s">
        <v>679</v>
      </c>
      <c r="D171" s="9" t="s">
        <v>71</v>
      </c>
      <c r="E171" s="9" t="s">
        <v>535</v>
      </c>
      <c r="F171" s="11" t="s">
        <v>726</v>
      </c>
      <c r="H171" s="10" t="s">
        <v>753</v>
      </c>
      <c r="J171" s="13" t="str">
        <f t="shared" si="2"/>
        <v>&lt;eu:PublicOrganizationContactPoint&gt;</v>
      </c>
      <c r="K171" s="10" t="s">
        <v>2325</v>
      </c>
    </row>
    <row r="172" spans="1:11" ht="100.8" x14ac:dyDescent="0.3">
      <c r="A172" s="9">
        <v>171</v>
      </c>
      <c r="B172" s="4" t="s">
        <v>469</v>
      </c>
      <c r="C172" s="4" t="s">
        <v>680</v>
      </c>
      <c r="D172" s="9" t="s">
        <v>71</v>
      </c>
      <c r="E172" s="9" t="s">
        <v>535</v>
      </c>
      <c r="F172" s="11" t="s">
        <v>726</v>
      </c>
      <c r="H172" s="10" t="s">
        <v>753</v>
      </c>
      <c r="J172" s="13" t="str">
        <f t="shared" si="2"/>
        <v>&lt;eu:PublicOrganizationAddress&gt;</v>
      </c>
      <c r="K172" s="10" t="s">
        <v>2325</v>
      </c>
    </row>
    <row r="173" spans="1:11" ht="158.4" x14ac:dyDescent="0.3">
      <c r="A173" s="9">
        <v>172</v>
      </c>
      <c r="B173" s="4" t="s">
        <v>470</v>
      </c>
      <c r="C173" s="4" t="s">
        <v>681</v>
      </c>
      <c r="D173" s="9" t="s">
        <v>71</v>
      </c>
      <c r="E173" s="9" t="s">
        <v>535</v>
      </c>
      <c r="F173" s="11" t="s">
        <v>726</v>
      </c>
      <c r="H173" s="10" t="s">
        <v>753</v>
      </c>
      <c r="J173" s="13" t="str">
        <f t="shared" si="2"/>
        <v>&lt;eu:PublicOrganizationPrev&gt;</v>
      </c>
      <c r="K173" s="10" t="s">
        <v>2325</v>
      </c>
    </row>
    <row r="174" spans="1:11" ht="158.4" x14ac:dyDescent="0.3">
      <c r="A174" s="9">
        <v>173</v>
      </c>
      <c r="B174" s="4" t="s">
        <v>471</v>
      </c>
      <c r="C174" s="4" t="s">
        <v>681</v>
      </c>
      <c r="D174" s="9" t="s">
        <v>71</v>
      </c>
      <c r="E174" s="9" t="s">
        <v>535</v>
      </c>
      <c r="F174" s="11" t="s">
        <v>726</v>
      </c>
      <c r="H174" s="10" t="s">
        <v>753</v>
      </c>
      <c r="J174" s="13" t="str">
        <f t="shared" si="2"/>
        <v>&lt;eu:PublicOrganizationNext&gt;</v>
      </c>
      <c r="K174" s="10" t="s">
        <v>2325</v>
      </c>
    </row>
    <row r="175" spans="1:11" x14ac:dyDescent="0.3">
      <c r="A175" s="9">
        <v>174</v>
      </c>
      <c r="B175" s="4" t="s">
        <v>760</v>
      </c>
      <c r="D175" s="9" t="s">
        <v>71</v>
      </c>
      <c r="E175" s="9" t="s">
        <v>535</v>
      </c>
      <c r="F175" s="11" t="s">
        <v>726</v>
      </c>
      <c r="H175" s="10" t="s">
        <v>753</v>
      </c>
      <c r="J175" s="13" t="str">
        <f t="shared" si="2"/>
        <v>&lt;eu:PublicOrganisationChangedBy&gt;</v>
      </c>
      <c r="K175" s="10" t="s">
        <v>2325</v>
      </c>
    </row>
    <row r="176" spans="1:11" x14ac:dyDescent="0.3">
      <c r="A176" s="9">
        <v>175</v>
      </c>
      <c r="B176" s="4" t="s">
        <v>472</v>
      </c>
      <c r="D176" s="9" t="s">
        <v>71</v>
      </c>
      <c r="E176" s="9" t="s">
        <v>535</v>
      </c>
      <c r="F176" s="11" t="s">
        <v>726</v>
      </c>
      <c r="H176" s="10" t="s">
        <v>753</v>
      </c>
      <c r="J176" s="13" t="str">
        <f t="shared" si="2"/>
        <v>&lt;eu:PublicOrganisationResultedFrom&gt;</v>
      </c>
      <c r="K176" s="10" t="s">
        <v>2325</v>
      </c>
    </row>
    <row r="177" spans="1:11" ht="43.2" x14ac:dyDescent="0.3">
      <c r="A177" s="9">
        <v>176</v>
      </c>
      <c r="B177" s="4" t="s">
        <v>473</v>
      </c>
      <c r="C177" s="4" t="s">
        <v>682</v>
      </c>
      <c r="D177" s="9" t="s">
        <v>71</v>
      </c>
      <c r="E177" s="9" t="s">
        <v>2</v>
      </c>
      <c r="F177" s="11" t="s">
        <v>726</v>
      </c>
      <c r="H177" s="10" t="s">
        <v>753</v>
      </c>
      <c r="J177" s="13" t="str">
        <f t="shared" si="2"/>
        <v>&lt;eu:PublicService&gt;</v>
      </c>
      <c r="K177" s="10" t="s">
        <v>2325</v>
      </c>
    </row>
    <row r="178" spans="1:11" ht="28.8" x14ac:dyDescent="0.3">
      <c r="A178" s="9">
        <v>177</v>
      </c>
      <c r="B178" s="4" t="s">
        <v>474</v>
      </c>
      <c r="C178" s="4" t="s">
        <v>683</v>
      </c>
      <c r="D178" s="9" t="s">
        <v>71</v>
      </c>
      <c r="E178" s="9" t="s">
        <v>3</v>
      </c>
      <c r="F178" s="11" t="s">
        <v>726</v>
      </c>
      <c r="H178" s="10" t="s">
        <v>753</v>
      </c>
      <c r="J178" s="13" t="str">
        <f t="shared" si="2"/>
        <v>&lt;eu:PublicServiceIdentifier&gt;</v>
      </c>
      <c r="K178" s="10" t="s">
        <v>2325</v>
      </c>
    </row>
    <row r="179" spans="1:11" x14ac:dyDescent="0.3">
      <c r="A179" s="9">
        <v>178</v>
      </c>
      <c r="B179" s="4" t="s">
        <v>475</v>
      </c>
      <c r="C179" s="4" t="s">
        <v>684</v>
      </c>
      <c r="D179" s="9" t="s">
        <v>71</v>
      </c>
      <c r="E179" s="9" t="s">
        <v>3</v>
      </c>
      <c r="F179" s="11" t="s">
        <v>726</v>
      </c>
      <c r="H179" s="10" t="s">
        <v>753</v>
      </c>
      <c r="J179" s="13" t="str">
        <f t="shared" si="2"/>
        <v>&lt;eu:PublicServiceName&gt;</v>
      </c>
      <c r="K179" s="10" t="s">
        <v>2325</v>
      </c>
    </row>
    <row r="180" spans="1:11" x14ac:dyDescent="0.3">
      <c r="A180" s="9">
        <v>179</v>
      </c>
      <c r="B180" s="4" t="s">
        <v>476</v>
      </c>
      <c r="C180" s="4" t="s">
        <v>685</v>
      </c>
      <c r="D180" s="9" t="s">
        <v>71</v>
      </c>
      <c r="E180" s="9" t="s">
        <v>3</v>
      </c>
      <c r="F180" s="11" t="s">
        <v>726</v>
      </c>
      <c r="H180" s="10" t="s">
        <v>753</v>
      </c>
      <c r="J180" s="13" t="str">
        <f t="shared" si="2"/>
        <v>&lt;eu:PublicServiceDescription&gt;</v>
      </c>
      <c r="K180" s="10" t="s">
        <v>2325</v>
      </c>
    </row>
    <row r="181" spans="1:11" ht="28.8" x14ac:dyDescent="0.3">
      <c r="A181" s="9">
        <v>180</v>
      </c>
      <c r="B181" s="4" t="s">
        <v>477</v>
      </c>
      <c r="C181" s="4" t="s">
        <v>686</v>
      </c>
      <c r="D181" s="9" t="s">
        <v>71</v>
      </c>
      <c r="E181" s="9" t="s">
        <v>3</v>
      </c>
      <c r="F181" s="11" t="s">
        <v>726</v>
      </c>
      <c r="H181" s="10" t="s">
        <v>753</v>
      </c>
      <c r="J181" s="13" t="str">
        <f t="shared" si="2"/>
        <v>&lt;eu:PublicServiceKeyword&gt;</v>
      </c>
      <c r="K181" s="10" t="s">
        <v>2325</v>
      </c>
    </row>
    <row r="182" spans="1:11" ht="115.2" x14ac:dyDescent="0.3">
      <c r="A182" s="9">
        <v>181</v>
      </c>
      <c r="B182" s="4" t="s">
        <v>478</v>
      </c>
      <c r="C182" s="4" t="s">
        <v>687</v>
      </c>
      <c r="D182" s="9" t="s">
        <v>71</v>
      </c>
      <c r="E182" s="9" t="s">
        <v>3</v>
      </c>
      <c r="F182" s="11" t="s">
        <v>726</v>
      </c>
      <c r="H182" s="10" t="s">
        <v>753</v>
      </c>
      <c r="J182" s="13" t="str">
        <f t="shared" si="2"/>
        <v>&lt;eu:PublicServiceSector&gt;</v>
      </c>
      <c r="K182" s="10" t="s">
        <v>2325</v>
      </c>
    </row>
    <row r="183" spans="1:11" x14ac:dyDescent="0.3">
      <c r="A183" s="9">
        <v>182</v>
      </c>
      <c r="B183" s="4" t="s">
        <v>479</v>
      </c>
      <c r="C183" s="4" t="s">
        <v>688</v>
      </c>
      <c r="D183" s="9" t="s">
        <v>71</v>
      </c>
      <c r="E183" s="9" t="s">
        <v>3</v>
      </c>
      <c r="F183" s="11" t="s">
        <v>726</v>
      </c>
      <c r="H183" s="10" t="s">
        <v>753</v>
      </c>
      <c r="J183" s="13" t="str">
        <f t="shared" si="2"/>
        <v>&lt;eu:PublicServiceType&gt;</v>
      </c>
      <c r="K183" s="10" t="s">
        <v>2325</v>
      </c>
    </row>
    <row r="184" spans="1:11" x14ac:dyDescent="0.3">
      <c r="A184" s="9">
        <v>183</v>
      </c>
      <c r="B184" s="4" t="s">
        <v>480</v>
      </c>
      <c r="C184" s="4" t="s">
        <v>689</v>
      </c>
      <c r="D184" s="9" t="s">
        <v>71</v>
      </c>
      <c r="E184" s="9" t="s">
        <v>3</v>
      </c>
      <c r="F184" s="11" t="s">
        <v>726</v>
      </c>
      <c r="H184" s="10" t="s">
        <v>753</v>
      </c>
      <c r="J184" s="13" t="str">
        <f t="shared" si="2"/>
        <v>&lt;eu:PublicServiceLanguage&gt;</v>
      </c>
      <c r="K184" s="10" t="s">
        <v>2325</v>
      </c>
    </row>
    <row r="185" spans="1:11" ht="86.4" x14ac:dyDescent="0.3">
      <c r="A185" s="9">
        <v>184</v>
      </c>
      <c r="B185" s="4" t="s">
        <v>481</v>
      </c>
      <c r="C185" s="4" t="s">
        <v>690</v>
      </c>
      <c r="D185" s="9" t="s">
        <v>71</v>
      </c>
      <c r="E185" s="9" t="s">
        <v>3</v>
      </c>
      <c r="F185" s="11" t="s">
        <v>726</v>
      </c>
      <c r="H185" s="10" t="s">
        <v>753</v>
      </c>
      <c r="J185" s="13" t="str">
        <f t="shared" si="2"/>
        <v>&lt;eu:PublicServiceStatus&gt;</v>
      </c>
      <c r="K185" s="10" t="s">
        <v>2325</v>
      </c>
    </row>
    <row r="186" spans="1:11" ht="158.4" x14ac:dyDescent="0.3">
      <c r="A186" s="9">
        <v>185</v>
      </c>
      <c r="B186" s="4" t="s">
        <v>482</v>
      </c>
      <c r="C186" s="4" t="s">
        <v>691</v>
      </c>
      <c r="D186" s="9" t="s">
        <v>71</v>
      </c>
      <c r="E186" s="9" t="s">
        <v>3</v>
      </c>
      <c r="F186" s="11" t="s">
        <v>726</v>
      </c>
      <c r="H186" s="10" t="s">
        <v>753</v>
      </c>
      <c r="J186" s="13" t="str">
        <f t="shared" si="2"/>
        <v>&lt;eu:PublicServiceHasContactPoint&gt;</v>
      </c>
      <c r="K186" s="10" t="s">
        <v>2325</v>
      </c>
    </row>
    <row r="187" spans="1:11" ht="43.2" x14ac:dyDescent="0.3">
      <c r="A187" s="9">
        <v>186</v>
      </c>
      <c r="B187" s="4" t="s">
        <v>483</v>
      </c>
      <c r="C187" s="4" t="s">
        <v>692</v>
      </c>
      <c r="D187" s="9" t="s">
        <v>71</v>
      </c>
      <c r="E187" s="9" t="s">
        <v>535</v>
      </c>
      <c r="F187" s="11" t="s">
        <v>726</v>
      </c>
      <c r="H187" s="10" t="s">
        <v>753</v>
      </c>
      <c r="J187" s="13" t="str">
        <f t="shared" si="2"/>
        <v>&lt;eu:PublicServiceServiceProvider&gt;</v>
      </c>
      <c r="K187" s="10" t="s">
        <v>2325</v>
      </c>
    </row>
    <row r="188" spans="1:11" ht="28.8" x14ac:dyDescent="0.3">
      <c r="A188" s="9">
        <v>187</v>
      </c>
      <c r="B188" s="4" t="s">
        <v>484</v>
      </c>
      <c r="C188" s="4" t="s">
        <v>693</v>
      </c>
      <c r="D188" s="9" t="s">
        <v>71</v>
      </c>
      <c r="E188" s="9" t="s">
        <v>535</v>
      </c>
      <c r="F188" s="11" t="s">
        <v>726</v>
      </c>
      <c r="H188" s="10" t="s">
        <v>753</v>
      </c>
      <c r="J188" s="13" t="str">
        <f t="shared" si="2"/>
        <v>&lt;eu:PublicServiceServiceUser&gt;</v>
      </c>
      <c r="K188" s="10" t="s">
        <v>2325</v>
      </c>
    </row>
    <row r="189" spans="1:11" ht="129.6" x14ac:dyDescent="0.3">
      <c r="A189" s="9">
        <v>188</v>
      </c>
      <c r="B189" s="4" t="s">
        <v>485</v>
      </c>
      <c r="C189" s="4" t="s">
        <v>694</v>
      </c>
      <c r="D189" s="9" t="s">
        <v>71</v>
      </c>
      <c r="E189" s="9" t="s">
        <v>535</v>
      </c>
      <c r="F189" s="11" t="s">
        <v>726</v>
      </c>
      <c r="H189" s="10" t="s">
        <v>753</v>
      </c>
      <c r="J189" s="13" t="str">
        <f t="shared" si="2"/>
        <v>&lt;eu:PublicServiceIsGroupedBy&gt;</v>
      </c>
      <c r="K189" s="10" t="s">
        <v>2325</v>
      </c>
    </row>
    <row r="190" spans="1:11" x14ac:dyDescent="0.3">
      <c r="A190" s="9">
        <v>189</v>
      </c>
      <c r="B190" s="4" t="s">
        <v>486</v>
      </c>
      <c r="C190" s="4" t="s">
        <v>695</v>
      </c>
      <c r="D190" s="9" t="s">
        <v>71</v>
      </c>
      <c r="E190" s="9" t="s">
        <v>535</v>
      </c>
      <c r="F190" s="11" t="s">
        <v>726</v>
      </c>
      <c r="H190" s="10" t="s">
        <v>753</v>
      </c>
      <c r="J190" s="13" t="str">
        <f t="shared" si="2"/>
        <v>&lt;eu:PublicServiceRequires&gt;</v>
      </c>
      <c r="K190" s="10" t="s">
        <v>2325</v>
      </c>
    </row>
    <row r="191" spans="1:11" ht="28.8" x14ac:dyDescent="0.3">
      <c r="A191" s="9">
        <v>190</v>
      </c>
      <c r="B191" s="4" t="s">
        <v>487</v>
      </c>
      <c r="C191" s="4" t="s">
        <v>696</v>
      </c>
      <c r="D191" s="9" t="s">
        <v>71</v>
      </c>
      <c r="E191" s="9" t="s">
        <v>535</v>
      </c>
      <c r="F191" s="11" t="s">
        <v>726</v>
      </c>
      <c r="H191" s="10" t="s">
        <v>753</v>
      </c>
      <c r="J191" s="13" t="str">
        <f t="shared" si="2"/>
        <v>&lt;eu:PublicServiceRelated&gt;</v>
      </c>
      <c r="K191" s="10" t="s">
        <v>2325</v>
      </c>
    </row>
    <row r="192" spans="1:11" ht="28.8" x14ac:dyDescent="0.3">
      <c r="A192" s="9">
        <v>191</v>
      </c>
      <c r="B192" s="4" t="s">
        <v>488</v>
      </c>
      <c r="C192" s="4" t="s">
        <v>697</v>
      </c>
      <c r="D192" s="9" t="s">
        <v>71</v>
      </c>
      <c r="E192" s="9" t="s">
        <v>535</v>
      </c>
      <c r="F192" s="11" t="s">
        <v>726</v>
      </c>
      <c r="H192" s="10" t="s">
        <v>753</v>
      </c>
      <c r="J192" s="13" t="str">
        <f t="shared" si="2"/>
        <v>&lt;eu:PublicServiceHasCriterion&gt;</v>
      </c>
      <c r="K192" s="10" t="s">
        <v>2325</v>
      </c>
    </row>
    <row r="193" spans="1:11" ht="273.60000000000002" x14ac:dyDescent="0.3">
      <c r="A193" s="9">
        <v>192</v>
      </c>
      <c r="B193" s="4" t="s">
        <v>489</v>
      </c>
      <c r="C193" s="4" t="s">
        <v>698</v>
      </c>
      <c r="D193" s="9" t="s">
        <v>71</v>
      </c>
      <c r="E193" s="9" t="s">
        <v>535</v>
      </c>
      <c r="F193" s="11" t="s">
        <v>726</v>
      </c>
      <c r="H193" s="10" t="s">
        <v>753</v>
      </c>
      <c r="J193" s="13" t="str">
        <f t="shared" si="2"/>
        <v>&lt;eu:PublicServiceHasCompetentAuthority&gt;</v>
      </c>
      <c r="K193" s="10" t="s">
        <v>2325</v>
      </c>
    </row>
    <row r="194" spans="1:11" ht="28.8" x14ac:dyDescent="0.3">
      <c r="A194" s="9">
        <v>193</v>
      </c>
      <c r="B194" s="4" t="s">
        <v>490</v>
      </c>
      <c r="C194" s="4" t="s">
        <v>699</v>
      </c>
      <c r="D194" s="9" t="s">
        <v>71</v>
      </c>
      <c r="E194" s="9" t="s">
        <v>535</v>
      </c>
      <c r="F194" s="11" t="s">
        <v>726</v>
      </c>
      <c r="H194" s="10" t="s">
        <v>753</v>
      </c>
      <c r="J194" s="13" t="str">
        <f t="shared" ref="J194:J255" si="3">IF(F194="FED",IF(AND(E194="ConceptScheme",LEFT(H194,7) &lt;&gt; "inspire"),CONCATENATE("&lt;",H194,":",LOWER(IF(I194="",B194,I194)),"#id&gt;"),CONCATENATE("&lt;",H194,":",IF(I194="",B194,I194),"&gt;")),CONCATENATE("&lt;",H194,":",IF(I194="",B194,I194),"&gt;"))</f>
        <v>&lt;eu:PublicServiceHasParticipation&gt;</v>
      </c>
      <c r="K194" s="10" t="s">
        <v>2325</v>
      </c>
    </row>
    <row r="195" spans="1:11" ht="57.6" x14ac:dyDescent="0.3">
      <c r="A195" s="9">
        <v>194</v>
      </c>
      <c r="B195" s="4" t="s">
        <v>491</v>
      </c>
      <c r="C195" s="4" t="s">
        <v>700</v>
      </c>
      <c r="D195" s="9" t="s">
        <v>71</v>
      </c>
      <c r="E195" s="9" t="s">
        <v>535</v>
      </c>
      <c r="F195" s="11" t="s">
        <v>726</v>
      </c>
      <c r="H195" s="10" t="s">
        <v>753</v>
      </c>
      <c r="J195" s="13" t="str">
        <f t="shared" si="3"/>
        <v>&lt;eu:PublicServiceHasFormalFramework&gt;</v>
      </c>
      <c r="K195" s="10" t="s">
        <v>2325</v>
      </c>
    </row>
    <row r="196" spans="1:11" x14ac:dyDescent="0.3">
      <c r="A196" s="9">
        <v>195</v>
      </c>
      <c r="B196" s="4" t="s">
        <v>492</v>
      </c>
      <c r="C196" s="4" t="s">
        <v>701</v>
      </c>
      <c r="D196" s="9" t="s">
        <v>71</v>
      </c>
      <c r="E196" s="9" t="s">
        <v>535</v>
      </c>
      <c r="F196" s="11" t="s">
        <v>726</v>
      </c>
      <c r="H196" s="10" t="s">
        <v>753</v>
      </c>
      <c r="J196" s="13" t="str">
        <f t="shared" si="3"/>
        <v>&lt;eu:PublicServiceProduces&gt;</v>
      </c>
      <c r="K196" s="10" t="s">
        <v>2325</v>
      </c>
    </row>
    <row r="197" spans="1:11" x14ac:dyDescent="0.3">
      <c r="A197" s="9">
        <v>196</v>
      </c>
      <c r="B197" s="4" t="s">
        <v>493</v>
      </c>
      <c r="C197" s="4" t="s">
        <v>702</v>
      </c>
      <c r="D197" s="9" t="s">
        <v>71</v>
      </c>
      <c r="E197" s="9" t="s">
        <v>535</v>
      </c>
      <c r="F197" s="11" t="s">
        <v>726</v>
      </c>
      <c r="H197" s="10" t="s">
        <v>753</v>
      </c>
      <c r="J197" s="13" t="str">
        <f t="shared" si="3"/>
        <v>&lt;eu:PublicServiceFollows&gt;</v>
      </c>
      <c r="K197" s="10" t="s">
        <v>2325</v>
      </c>
    </row>
    <row r="198" spans="1:11" x14ac:dyDescent="0.3">
      <c r="A198" s="9">
        <v>197</v>
      </c>
      <c r="B198" s="4" t="s">
        <v>494</v>
      </c>
      <c r="C198" s="4" t="s">
        <v>703</v>
      </c>
      <c r="D198" s="9" t="s">
        <v>71</v>
      </c>
      <c r="E198" s="9" t="s">
        <v>535</v>
      </c>
      <c r="F198" s="11" t="s">
        <v>726</v>
      </c>
      <c r="H198" s="10" t="s">
        <v>753</v>
      </c>
      <c r="J198" s="13" t="str">
        <f t="shared" si="3"/>
        <v>&lt;eu:PublicServiceSpatial&gt;</v>
      </c>
      <c r="K198" s="10" t="s">
        <v>2325</v>
      </c>
    </row>
    <row r="199" spans="1:11" x14ac:dyDescent="0.3">
      <c r="A199" s="9">
        <v>198</v>
      </c>
      <c r="B199" s="4" t="s">
        <v>495</v>
      </c>
      <c r="C199" s="4" t="s">
        <v>704</v>
      </c>
      <c r="D199" s="9" t="s">
        <v>71</v>
      </c>
      <c r="E199" s="9" t="s">
        <v>535</v>
      </c>
      <c r="F199" s="11" t="s">
        <v>726</v>
      </c>
      <c r="H199" s="10" t="s">
        <v>753</v>
      </c>
      <c r="J199" s="13" t="str">
        <f t="shared" si="3"/>
        <v>&lt;eu:PublicServiceTemporal&gt;</v>
      </c>
      <c r="K199" s="10" t="s">
        <v>2325</v>
      </c>
    </row>
    <row r="200" spans="1:11" ht="43.2" x14ac:dyDescent="0.3">
      <c r="A200" s="9">
        <v>199</v>
      </c>
      <c r="B200" s="4" t="s">
        <v>496</v>
      </c>
      <c r="C200" s="4" t="s">
        <v>705</v>
      </c>
      <c r="D200" s="9" t="s">
        <v>71</v>
      </c>
      <c r="E200" s="9" t="s">
        <v>535</v>
      </c>
      <c r="F200" s="11" t="s">
        <v>726</v>
      </c>
      <c r="H200" s="10" t="s">
        <v>753</v>
      </c>
      <c r="J200" s="13" t="str">
        <f t="shared" si="3"/>
        <v>&lt;eu:PublicServiceHasChannel&gt;</v>
      </c>
      <c r="K200" s="10" t="s">
        <v>2325</v>
      </c>
    </row>
    <row r="201" spans="1:11" ht="72" x14ac:dyDescent="0.3">
      <c r="A201" s="9">
        <v>200</v>
      </c>
      <c r="B201" s="4" t="s">
        <v>497</v>
      </c>
      <c r="C201" s="4" t="s">
        <v>706</v>
      </c>
      <c r="D201" s="9" t="s">
        <v>71</v>
      </c>
      <c r="E201" s="9" t="s">
        <v>535</v>
      </c>
      <c r="F201" s="11" t="s">
        <v>726</v>
      </c>
      <c r="H201" s="10" t="s">
        <v>753</v>
      </c>
      <c r="J201" s="13" t="str">
        <f t="shared" si="3"/>
        <v>&lt;eu:PublicServiceProcessingTime&gt;</v>
      </c>
      <c r="K201" s="10" t="s">
        <v>2325</v>
      </c>
    </row>
    <row r="202" spans="1:11" ht="100.8" x14ac:dyDescent="0.3">
      <c r="A202" s="9">
        <v>201</v>
      </c>
      <c r="B202" s="4" t="s">
        <v>498</v>
      </c>
      <c r="C202" s="4" t="s">
        <v>707</v>
      </c>
      <c r="D202" s="9" t="s">
        <v>71</v>
      </c>
      <c r="E202" s="9" t="s">
        <v>535</v>
      </c>
      <c r="F202" s="11" t="s">
        <v>726</v>
      </c>
      <c r="H202" s="10" t="s">
        <v>753</v>
      </c>
      <c r="J202" s="13" t="str">
        <f t="shared" si="3"/>
        <v>&lt;eu:PublicServiceHasCost&gt;</v>
      </c>
      <c r="K202" s="10" t="s">
        <v>2325</v>
      </c>
    </row>
    <row r="203" spans="1:11" ht="187.2" x14ac:dyDescent="0.3">
      <c r="A203" s="9">
        <v>202</v>
      </c>
      <c r="B203" s="4" t="s">
        <v>499</v>
      </c>
      <c r="C203" s="4" t="s">
        <v>708</v>
      </c>
      <c r="D203" s="9" t="s">
        <v>757</v>
      </c>
      <c r="E203" s="9" t="s">
        <v>2</v>
      </c>
      <c r="F203" s="11" t="s">
        <v>726</v>
      </c>
      <c r="H203" s="10" t="s">
        <v>753</v>
      </c>
      <c r="J203" s="13" t="str">
        <f t="shared" si="3"/>
        <v>&lt;eu:RequirementGroup&gt;</v>
      </c>
      <c r="K203" s="10" t="s">
        <v>2325</v>
      </c>
    </row>
    <row r="204" spans="1:11" x14ac:dyDescent="0.3">
      <c r="A204" s="9">
        <v>203</v>
      </c>
      <c r="B204" s="4" t="s">
        <v>500</v>
      </c>
      <c r="C204" s="4" t="s">
        <v>709</v>
      </c>
      <c r="D204" s="9" t="s">
        <v>757</v>
      </c>
      <c r="E204" s="9" t="s">
        <v>3</v>
      </c>
      <c r="F204" s="11" t="s">
        <v>726</v>
      </c>
      <c r="H204" s="10" t="s">
        <v>753</v>
      </c>
      <c r="J204" s="13" t="str">
        <f t="shared" si="3"/>
        <v>&lt;eu:RequirementGroupIdentifier&gt;</v>
      </c>
      <c r="K204" s="10" t="s">
        <v>2325</v>
      </c>
    </row>
    <row r="205" spans="1:11" ht="72" x14ac:dyDescent="0.3">
      <c r="A205" s="9">
        <v>204</v>
      </c>
      <c r="B205" s="4" t="s">
        <v>501</v>
      </c>
      <c r="C205" s="4" t="s">
        <v>710</v>
      </c>
      <c r="D205" s="9" t="s">
        <v>757</v>
      </c>
      <c r="E205" s="9" t="s">
        <v>3</v>
      </c>
      <c r="F205" s="11" t="s">
        <v>726</v>
      </c>
      <c r="H205" s="10" t="s">
        <v>753</v>
      </c>
      <c r="J205" s="13" t="str">
        <f t="shared" si="3"/>
        <v>&lt;eu:RequirementGroupDescription&gt;</v>
      </c>
      <c r="K205" s="10" t="s">
        <v>2325</v>
      </c>
    </row>
    <row r="206" spans="1:11" ht="43.2" x14ac:dyDescent="0.3">
      <c r="A206" s="9">
        <v>205</v>
      </c>
      <c r="B206" s="4" t="s">
        <v>502</v>
      </c>
      <c r="C206" s="4" t="s">
        <v>711</v>
      </c>
      <c r="D206" s="9" t="s">
        <v>757</v>
      </c>
      <c r="E206" s="9" t="s">
        <v>535</v>
      </c>
      <c r="F206" s="11" t="s">
        <v>726</v>
      </c>
      <c r="H206" s="10" t="s">
        <v>753</v>
      </c>
      <c r="J206" s="13" t="str">
        <f t="shared" si="3"/>
        <v>&lt;eu:RequirementGroupHasCriterionRequirement&gt;</v>
      </c>
      <c r="K206" s="10" t="s">
        <v>2325</v>
      </c>
    </row>
    <row r="207" spans="1:11" ht="129.6" x14ac:dyDescent="0.3">
      <c r="A207" s="9">
        <v>206</v>
      </c>
      <c r="B207" s="4" t="s">
        <v>503</v>
      </c>
      <c r="C207" s="4" t="s">
        <v>712</v>
      </c>
      <c r="D207" s="9" t="s">
        <v>757</v>
      </c>
      <c r="E207" s="9" t="s">
        <v>2</v>
      </c>
      <c r="F207" s="11" t="s">
        <v>726</v>
      </c>
      <c r="H207" s="10" t="s">
        <v>753</v>
      </c>
      <c r="J207" s="13" t="str">
        <f t="shared" si="3"/>
        <v>&lt;eu:RequirementResponse&gt;</v>
      </c>
      <c r="K207" s="10" t="s">
        <v>2325</v>
      </c>
    </row>
    <row r="208" spans="1:11" x14ac:dyDescent="0.3">
      <c r="A208" s="9">
        <v>207</v>
      </c>
      <c r="B208" s="4" t="s">
        <v>504</v>
      </c>
      <c r="C208" s="4" t="s">
        <v>713</v>
      </c>
      <c r="D208" s="9" t="s">
        <v>757</v>
      </c>
      <c r="E208" s="9" t="s">
        <v>3</v>
      </c>
      <c r="F208" s="11" t="s">
        <v>726</v>
      </c>
      <c r="H208" s="10" t="s">
        <v>753</v>
      </c>
      <c r="J208" s="13" t="str">
        <f t="shared" si="3"/>
        <v>&lt;eu:RequirementResponseIdentifier&gt;</v>
      </c>
      <c r="K208" s="10" t="s">
        <v>2325</v>
      </c>
    </row>
    <row r="209" spans="1:11" ht="28.8" x14ac:dyDescent="0.3">
      <c r="A209" s="9">
        <v>208</v>
      </c>
      <c r="B209" s="4" t="s">
        <v>505</v>
      </c>
      <c r="C209" s="4" t="s">
        <v>714</v>
      </c>
      <c r="D209" s="9" t="s">
        <v>757</v>
      </c>
      <c r="E209" s="9" t="s">
        <v>3</v>
      </c>
      <c r="F209" s="11" t="s">
        <v>726</v>
      </c>
      <c r="H209" s="10" t="s">
        <v>753</v>
      </c>
      <c r="J209" s="13" t="str">
        <f t="shared" si="3"/>
        <v>&lt;eu:RequirementResponseName&gt;</v>
      </c>
      <c r="K209" s="10" t="s">
        <v>2325</v>
      </c>
    </row>
    <row r="210" spans="1:11" x14ac:dyDescent="0.3">
      <c r="A210" s="9">
        <v>209</v>
      </c>
      <c r="B210" s="4" t="s">
        <v>506</v>
      </c>
      <c r="C210" s="4" t="s">
        <v>715</v>
      </c>
      <c r="D210" s="9" t="s">
        <v>757</v>
      </c>
      <c r="E210" s="9" t="s">
        <v>3</v>
      </c>
      <c r="F210" s="11" t="s">
        <v>726</v>
      </c>
      <c r="H210" s="10" t="s">
        <v>753</v>
      </c>
      <c r="J210" s="13" t="str">
        <f t="shared" si="3"/>
        <v>&lt;eu:RequirementResponseDescription&gt;</v>
      </c>
      <c r="K210" s="10" t="s">
        <v>2325</v>
      </c>
    </row>
    <row r="211" spans="1:11" ht="86.4" x14ac:dyDescent="0.3">
      <c r="A211" s="9">
        <v>210</v>
      </c>
      <c r="B211" s="4" t="s">
        <v>507</v>
      </c>
      <c r="C211" s="4" t="s">
        <v>716</v>
      </c>
      <c r="D211" s="9" t="s">
        <v>757</v>
      </c>
      <c r="E211" s="9" t="s">
        <v>3</v>
      </c>
      <c r="F211" s="11" t="s">
        <v>726</v>
      </c>
      <c r="H211" s="10" t="s">
        <v>753</v>
      </c>
      <c r="J211" s="13" t="str">
        <f t="shared" si="3"/>
        <v>&lt;eu:RequirementResponseValue&gt;</v>
      </c>
      <c r="K211" s="10" t="s">
        <v>2325</v>
      </c>
    </row>
    <row r="212" spans="1:11" ht="43.2" x14ac:dyDescent="0.3">
      <c r="A212" s="9">
        <v>211</v>
      </c>
      <c r="B212" s="4" t="s">
        <v>508</v>
      </c>
      <c r="C212" s="4" t="s">
        <v>717</v>
      </c>
      <c r="D212" s="9" t="s">
        <v>757</v>
      </c>
      <c r="E212" s="9" t="s">
        <v>535</v>
      </c>
      <c r="F212" s="11" t="s">
        <v>726</v>
      </c>
      <c r="H212" s="10" t="s">
        <v>753</v>
      </c>
      <c r="J212" s="13" t="str">
        <f t="shared" si="3"/>
        <v>&lt;eu:RequirementResponseProvenByEvidence&gt;</v>
      </c>
      <c r="K212" s="10" t="s">
        <v>2325</v>
      </c>
    </row>
    <row r="213" spans="1:11" ht="28.8" x14ac:dyDescent="0.3">
      <c r="A213" s="9">
        <v>212</v>
      </c>
      <c r="B213" s="4" t="s">
        <v>509</v>
      </c>
      <c r="C213" s="4" t="s">
        <v>718</v>
      </c>
      <c r="D213" s="9" t="s">
        <v>757</v>
      </c>
      <c r="E213" s="9" t="s">
        <v>535</v>
      </c>
      <c r="F213" s="11" t="s">
        <v>726</v>
      </c>
      <c r="H213" s="10" t="s">
        <v>753</v>
      </c>
      <c r="J213" s="13" t="str">
        <f t="shared" si="3"/>
        <v>&lt;eu:RequirementResponseAppliesToPeriodOfTime&gt;</v>
      </c>
      <c r="K213" s="10" t="s">
        <v>2325</v>
      </c>
    </row>
    <row r="214" spans="1:11" ht="43.2" x14ac:dyDescent="0.3">
      <c r="A214" s="9">
        <v>213</v>
      </c>
      <c r="B214" s="4" t="s">
        <v>510</v>
      </c>
      <c r="C214" s="4" t="s">
        <v>719</v>
      </c>
      <c r="D214" s="9" t="s">
        <v>757</v>
      </c>
      <c r="E214" s="9" t="s">
        <v>535</v>
      </c>
      <c r="F214" s="11" t="s">
        <v>726</v>
      </c>
      <c r="H214" s="10" t="s">
        <v>753</v>
      </c>
      <c r="J214" s="13" t="str">
        <f t="shared" si="3"/>
        <v>&lt;eu:RequirementResponseValidatesCriterionRequirement&gt;</v>
      </c>
      <c r="K214" s="10" t="s">
        <v>2325</v>
      </c>
    </row>
    <row r="215" spans="1:11" ht="28.8" x14ac:dyDescent="0.3">
      <c r="A215" s="9">
        <v>214</v>
      </c>
      <c r="B215" s="4" t="s">
        <v>511</v>
      </c>
      <c r="C215" s="4" t="s">
        <v>720</v>
      </c>
      <c r="D215" s="9" t="s">
        <v>71</v>
      </c>
      <c r="E215" s="9" t="s">
        <v>2</v>
      </c>
      <c r="F215" s="11" t="s">
        <v>726</v>
      </c>
      <c r="H215" s="10" t="s">
        <v>753</v>
      </c>
      <c r="J215" s="13" t="str">
        <f t="shared" si="3"/>
        <v>&lt;eu:Rule&gt;</v>
      </c>
      <c r="K215" s="10" t="s">
        <v>2325</v>
      </c>
    </row>
    <row r="216" spans="1:11" x14ac:dyDescent="0.3">
      <c r="A216" s="9">
        <v>215</v>
      </c>
      <c r="B216" s="4" t="s">
        <v>512</v>
      </c>
      <c r="C216" s="4" t="s">
        <v>721</v>
      </c>
      <c r="D216" s="9" t="s">
        <v>71</v>
      </c>
      <c r="E216" s="9" t="s">
        <v>3</v>
      </c>
      <c r="F216" s="11" t="s">
        <v>726</v>
      </c>
      <c r="H216" s="10" t="s">
        <v>753</v>
      </c>
      <c r="J216" s="13" t="str">
        <f t="shared" si="3"/>
        <v>&lt;eu:RuleIdentifier&gt;</v>
      </c>
      <c r="K216" s="10" t="s">
        <v>2325</v>
      </c>
    </row>
    <row r="217" spans="1:11" x14ac:dyDescent="0.3">
      <c r="A217" s="9">
        <v>216</v>
      </c>
      <c r="B217" s="4" t="s">
        <v>513</v>
      </c>
      <c r="C217" s="4" t="s">
        <v>722</v>
      </c>
      <c r="D217" s="9" t="s">
        <v>71</v>
      </c>
      <c r="E217" s="9" t="s">
        <v>3</v>
      </c>
      <c r="F217" s="11" t="s">
        <v>726</v>
      </c>
      <c r="H217" s="10" t="s">
        <v>753</v>
      </c>
      <c r="J217" s="13" t="str">
        <f t="shared" si="3"/>
        <v>&lt;eu:RuleDescription&gt;</v>
      </c>
      <c r="K217" s="10" t="s">
        <v>2325</v>
      </c>
    </row>
    <row r="218" spans="1:11" ht="57.6" x14ac:dyDescent="0.3">
      <c r="A218" s="9">
        <v>217</v>
      </c>
      <c r="B218" s="4" t="s">
        <v>514</v>
      </c>
      <c r="C218" s="4" t="s">
        <v>723</v>
      </c>
      <c r="D218" s="9" t="s">
        <v>71</v>
      </c>
      <c r="E218" s="9" t="s">
        <v>3</v>
      </c>
      <c r="F218" s="11" t="s">
        <v>726</v>
      </c>
      <c r="H218" s="10" t="s">
        <v>753</v>
      </c>
      <c r="J218" s="13" t="str">
        <f t="shared" si="3"/>
        <v>&lt;eu:RuleLanguage&gt;</v>
      </c>
      <c r="K218" s="10" t="s">
        <v>2325</v>
      </c>
    </row>
    <row r="219" spans="1:11" x14ac:dyDescent="0.3">
      <c r="A219" s="9">
        <v>218</v>
      </c>
      <c r="B219" s="4" t="s">
        <v>515</v>
      </c>
      <c r="C219" s="4" t="s">
        <v>724</v>
      </c>
      <c r="D219" s="9" t="s">
        <v>71</v>
      </c>
      <c r="E219" s="9" t="s">
        <v>3</v>
      </c>
      <c r="F219" s="11" t="s">
        <v>726</v>
      </c>
      <c r="H219" s="10" t="s">
        <v>753</v>
      </c>
      <c r="J219" s="13" t="str">
        <f t="shared" si="3"/>
        <v>&lt;eu:RuleName&gt;</v>
      </c>
      <c r="K219" s="10" t="s">
        <v>2325</v>
      </c>
    </row>
    <row r="220" spans="1:11" x14ac:dyDescent="0.3">
      <c r="A220" s="9">
        <v>219</v>
      </c>
      <c r="B220" s="4" t="s">
        <v>516</v>
      </c>
      <c r="C220" s="4" t="s">
        <v>725</v>
      </c>
      <c r="D220" s="9" t="s">
        <v>71</v>
      </c>
      <c r="E220" s="9" t="s">
        <v>535</v>
      </c>
      <c r="F220" s="11" t="s">
        <v>726</v>
      </c>
      <c r="H220" s="10" t="s">
        <v>753</v>
      </c>
      <c r="J220" s="13" t="str">
        <f t="shared" si="3"/>
        <v>&lt;eu:RuleImplements&gt;</v>
      </c>
      <c r="K220" s="10" t="s">
        <v>2325</v>
      </c>
    </row>
    <row r="221" spans="1:11" ht="57.6" x14ac:dyDescent="0.3">
      <c r="A221" s="9">
        <v>220</v>
      </c>
      <c r="B221" s="4" t="s">
        <v>1664</v>
      </c>
      <c r="C221" s="4" t="s">
        <v>1701</v>
      </c>
      <c r="D221" s="9" t="s">
        <v>71</v>
      </c>
      <c r="E221" s="9" t="s">
        <v>2</v>
      </c>
      <c r="F221" s="11" t="s">
        <v>727</v>
      </c>
      <c r="H221" s="10" t="s">
        <v>1016</v>
      </c>
      <c r="J221" s="13" t="str">
        <f t="shared" si="3"/>
        <v>&lt;org:OrganizationalUnit&gt;</v>
      </c>
      <c r="K221" s="10" t="s">
        <v>2325</v>
      </c>
    </row>
    <row r="222" spans="1:11" ht="86.4" x14ac:dyDescent="0.3">
      <c r="A222" s="9">
        <v>221</v>
      </c>
      <c r="B222" s="4" t="s">
        <v>71</v>
      </c>
      <c r="C222" s="4" t="s">
        <v>1362</v>
      </c>
      <c r="D222" s="9" t="s">
        <v>71</v>
      </c>
      <c r="E222" s="9" t="s">
        <v>2</v>
      </c>
      <c r="F222" s="11" t="s">
        <v>727</v>
      </c>
      <c r="H222" s="10" t="s">
        <v>1016</v>
      </c>
      <c r="J222" s="13" t="str">
        <f t="shared" si="3"/>
        <v>&lt;org:Organization&gt;</v>
      </c>
      <c r="K222" s="10" t="s">
        <v>2325</v>
      </c>
    </row>
    <row r="223" spans="1:11" ht="72" x14ac:dyDescent="0.3">
      <c r="A223" s="9">
        <v>222</v>
      </c>
      <c r="B223" s="4" t="s">
        <v>452</v>
      </c>
      <c r="C223" s="4" t="s">
        <v>1685</v>
      </c>
      <c r="D223" s="9" t="s">
        <v>71</v>
      </c>
      <c r="E223" s="9" t="s">
        <v>2</v>
      </c>
      <c r="F223" s="11" t="s">
        <v>727</v>
      </c>
      <c r="H223" s="10" t="s">
        <v>1947</v>
      </c>
      <c r="J223" s="13" t="str">
        <f t="shared" si="3"/>
        <v>&lt;eu-org:PublicOrganization&gt;</v>
      </c>
      <c r="K223" s="10" t="s">
        <v>2325</v>
      </c>
    </row>
    <row r="224" spans="1:11" x14ac:dyDescent="0.3">
      <c r="A224" s="9">
        <v>223</v>
      </c>
      <c r="B224" s="4" t="s">
        <v>292</v>
      </c>
      <c r="C224" s="4" t="s">
        <v>1882</v>
      </c>
      <c r="D224" s="9" t="s">
        <v>71</v>
      </c>
      <c r="E224" s="9" t="s">
        <v>3</v>
      </c>
      <c r="F224" s="11" t="s">
        <v>727</v>
      </c>
      <c r="G224" s="4" t="s">
        <v>1831</v>
      </c>
      <c r="H224" s="10" t="s">
        <v>1883</v>
      </c>
      <c r="I224" s="4" t="s">
        <v>1881</v>
      </c>
      <c r="J224" s="13" t="str">
        <f t="shared" si="3"/>
        <v>&lt;sto:abbreviation&gt;</v>
      </c>
      <c r="K224" s="10" t="s">
        <v>2325</v>
      </c>
    </row>
    <row r="225" spans="1:11" x14ac:dyDescent="0.3">
      <c r="A225" s="9">
        <v>224</v>
      </c>
      <c r="B225" s="4" t="s">
        <v>43</v>
      </c>
      <c r="C225" s="4" t="s">
        <v>1592</v>
      </c>
      <c r="D225" s="9" t="s">
        <v>31</v>
      </c>
      <c r="E225" s="9" t="s">
        <v>3</v>
      </c>
      <c r="F225" s="11" t="s">
        <v>727</v>
      </c>
      <c r="H225" s="10" t="s">
        <v>1003</v>
      </c>
      <c r="J225" s="13" t="str">
        <f t="shared" si="3"/>
        <v>&lt;locn:address&gt;</v>
      </c>
      <c r="K225" s="10" t="s">
        <v>2325</v>
      </c>
    </row>
    <row r="226" spans="1:11" ht="43.2" x14ac:dyDescent="0.3">
      <c r="A226" s="9">
        <v>225</v>
      </c>
      <c r="B226" s="4" t="s">
        <v>81</v>
      </c>
      <c r="C226" s="4" t="s">
        <v>623</v>
      </c>
      <c r="D226" s="9" t="s">
        <v>71</v>
      </c>
      <c r="E226" s="9" t="s">
        <v>3</v>
      </c>
      <c r="F226" s="11" t="s">
        <v>727</v>
      </c>
      <c r="G226" s="4" t="s">
        <v>1689</v>
      </c>
      <c r="H226" s="10" t="s">
        <v>2501</v>
      </c>
      <c r="J226" s="13" t="str">
        <f t="shared" si="3"/>
        <v>&lt;fed-org:addressRegisteredOffice&gt;</v>
      </c>
      <c r="K226" s="10" t="s">
        <v>2325</v>
      </c>
    </row>
    <row r="227" spans="1:11" x14ac:dyDescent="0.3">
      <c r="A227" s="9">
        <v>226</v>
      </c>
      <c r="B227" s="4" t="s">
        <v>250</v>
      </c>
      <c r="C227" s="4" t="s">
        <v>1878</v>
      </c>
      <c r="D227" s="9" t="s">
        <v>71</v>
      </c>
      <c r="E227" s="9" t="s">
        <v>3</v>
      </c>
      <c r="F227" s="11" t="s">
        <v>727</v>
      </c>
      <c r="G227" s="4" t="s">
        <v>619</v>
      </c>
      <c r="H227" s="10" t="s">
        <v>1009</v>
      </c>
      <c r="I227" s="4" t="s">
        <v>1877</v>
      </c>
      <c r="J227" s="13" t="str">
        <f t="shared" si="3"/>
        <v>&lt;skos:altLabel&gt;</v>
      </c>
      <c r="K227" s="10" t="s">
        <v>2325</v>
      </c>
    </row>
    <row r="228" spans="1:11" x14ac:dyDescent="0.3">
      <c r="A228" s="9">
        <v>227</v>
      </c>
      <c r="B228" s="4" t="s">
        <v>76</v>
      </c>
      <c r="C228" s="4" t="s">
        <v>622</v>
      </c>
      <c r="D228" s="9" t="s">
        <v>71</v>
      </c>
      <c r="E228" s="9" t="s">
        <v>3</v>
      </c>
      <c r="F228" s="11" t="s">
        <v>727</v>
      </c>
      <c r="G228" s="4" t="s">
        <v>1887</v>
      </c>
      <c r="H228" s="10" t="s">
        <v>2501</v>
      </c>
      <c r="J228" s="13" t="str">
        <f t="shared" si="3"/>
        <v>&lt;fed-org:economicActivity&gt;</v>
      </c>
      <c r="K228" s="10" t="s">
        <v>2325</v>
      </c>
    </row>
    <row r="229" spans="1:11" x14ac:dyDescent="0.3">
      <c r="A229" s="9">
        <v>228</v>
      </c>
      <c r="B229" s="4" t="s">
        <v>80</v>
      </c>
      <c r="C229" s="4" t="s">
        <v>1405</v>
      </c>
      <c r="D229" s="9" t="s">
        <v>71</v>
      </c>
      <c r="E229" s="9" t="s">
        <v>3</v>
      </c>
      <c r="F229" s="11" t="s">
        <v>727</v>
      </c>
      <c r="H229" s="10" t="s">
        <v>980</v>
      </c>
      <c r="J229" s="13" t="str">
        <f t="shared" si="3"/>
        <v>&lt;schema:email&gt;</v>
      </c>
      <c r="K229" s="10" t="s">
        <v>2325</v>
      </c>
    </row>
    <row r="230" spans="1:11" x14ac:dyDescent="0.3">
      <c r="A230" s="9">
        <v>230</v>
      </c>
      <c r="B230" s="4" t="s">
        <v>2185</v>
      </c>
      <c r="C230" s="4" t="s">
        <v>2093</v>
      </c>
      <c r="D230" s="9" t="s">
        <v>71</v>
      </c>
      <c r="E230" s="9" t="s">
        <v>3</v>
      </c>
      <c r="F230" s="11" t="s">
        <v>727</v>
      </c>
      <c r="H230" s="10" t="s">
        <v>2501</v>
      </c>
      <c r="J230" s="13" t="str">
        <f t="shared" si="3"/>
        <v>&lt;fed-org:endReason&gt;</v>
      </c>
      <c r="K230" s="10" t="s">
        <v>2325</v>
      </c>
    </row>
    <row r="231" spans="1:11" x14ac:dyDescent="0.3">
      <c r="A231" s="9">
        <v>231</v>
      </c>
      <c r="B231" s="4" t="s">
        <v>2204</v>
      </c>
      <c r="C231" s="4" t="s">
        <v>2294</v>
      </c>
      <c r="D231" s="9" t="s">
        <v>71</v>
      </c>
      <c r="E231" s="9" t="s">
        <v>3</v>
      </c>
      <c r="F231" s="11" t="s">
        <v>727</v>
      </c>
      <c r="G231" s="4" t="s">
        <v>2291</v>
      </c>
      <c r="H231" s="10" t="s">
        <v>1121</v>
      </c>
      <c r="I231" s="10" t="s">
        <v>1953</v>
      </c>
      <c r="J231" s="13" t="str">
        <f t="shared" si="3"/>
        <v>&lt;dcterms:identifier&gt;</v>
      </c>
      <c r="K231" s="10" t="s">
        <v>2324</v>
      </c>
    </row>
    <row r="232" spans="1:11" ht="28.8" x14ac:dyDescent="0.3">
      <c r="A232" s="9">
        <v>232</v>
      </c>
      <c r="B232" s="4" t="s">
        <v>2205</v>
      </c>
      <c r="C232" s="4" t="s">
        <v>2297</v>
      </c>
      <c r="D232" s="9" t="s">
        <v>71</v>
      </c>
      <c r="E232" s="9" t="s">
        <v>3</v>
      </c>
      <c r="F232" s="11" t="s">
        <v>727</v>
      </c>
      <c r="G232" s="4" t="s">
        <v>2291</v>
      </c>
      <c r="H232" s="10" t="s">
        <v>1121</v>
      </c>
      <c r="I232" s="10" t="s">
        <v>1953</v>
      </c>
      <c r="J232" s="13" t="str">
        <f t="shared" si="3"/>
        <v>&lt;dcterms:identifier&gt;</v>
      </c>
      <c r="K232" s="10" t="s">
        <v>2324</v>
      </c>
    </row>
    <row r="233" spans="1:11" x14ac:dyDescent="0.3">
      <c r="A233" s="9">
        <v>233</v>
      </c>
      <c r="B233" s="4" t="s">
        <v>1644</v>
      </c>
      <c r="C233" s="4" t="s">
        <v>1406</v>
      </c>
      <c r="D233" s="9" t="s">
        <v>71</v>
      </c>
      <c r="E233" s="9" t="s">
        <v>3</v>
      </c>
      <c r="F233" s="11" t="s">
        <v>727</v>
      </c>
      <c r="H233" s="10" t="s">
        <v>980</v>
      </c>
      <c r="J233" s="13" t="str">
        <f t="shared" si="3"/>
        <v>&lt;schema:faxNumber&gt;</v>
      </c>
      <c r="K233" s="10" t="s">
        <v>2325</v>
      </c>
    </row>
    <row r="234" spans="1:11" ht="28.8" x14ac:dyDescent="0.3">
      <c r="A234" s="9">
        <v>235</v>
      </c>
      <c r="B234" s="4" t="s">
        <v>267</v>
      </c>
      <c r="C234" s="4" t="s">
        <v>1407</v>
      </c>
      <c r="D234" s="9" t="s">
        <v>71</v>
      </c>
      <c r="E234" s="9" t="s">
        <v>3</v>
      </c>
      <c r="F234" s="11" t="s">
        <v>727</v>
      </c>
      <c r="H234" s="10" t="s">
        <v>2501</v>
      </c>
      <c r="J234" s="13" t="str">
        <f t="shared" si="3"/>
        <v>&lt;fed-org:function&gt;</v>
      </c>
      <c r="K234" s="10" t="s">
        <v>2325</v>
      </c>
    </row>
    <row r="235" spans="1:11" ht="43.2" x14ac:dyDescent="0.3">
      <c r="A235" s="9">
        <v>236</v>
      </c>
      <c r="B235" s="4" t="s">
        <v>1663</v>
      </c>
      <c r="C235" s="4" t="s">
        <v>1672</v>
      </c>
      <c r="D235" s="9" t="s">
        <v>71</v>
      </c>
      <c r="E235" s="9" t="s">
        <v>3</v>
      </c>
      <c r="F235" s="11" t="s">
        <v>727</v>
      </c>
      <c r="H235" s="10" t="s">
        <v>1016</v>
      </c>
      <c r="J235" s="13" t="str">
        <f t="shared" si="3"/>
        <v>&lt;org:hasSite&gt;</v>
      </c>
      <c r="K235" s="10" t="s">
        <v>2325</v>
      </c>
    </row>
    <row r="236" spans="1:11" ht="129.6" x14ac:dyDescent="0.3">
      <c r="A236" s="9">
        <v>237</v>
      </c>
      <c r="B236" s="4" t="s">
        <v>2082</v>
      </c>
      <c r="C236" s="4" t="s">
        <v>2083</v>
      </c>
      <c r="D236" s="9" t="s">
        <v>71</v>
      </c>
      <c r="E236" s="9" t="s">
        <v>3</v>
      </c>
      <c r="F236" s="11" t="s">
        <v>727</v>
      </c>
      <c r="G236" s="4" t="s">
        <v>2085</v>
      </c>
      <c r="H236" s="10" t="s">
        <v>1018</v>
      </c>
      <c r="J236" s="13" t="str">
        <f t="shared" si="3"/>
        <v>&lt;rov:legalForm&gt;</v>
      </c>
      <c r="K236" s="10" t="s">
        <v>2325</v>
      </c>
    </row>
    <row r="237" spans="1:11" ht="28.8" x14ac:dyDescent="0.3">
      <c r="A237" s="9">
        <v>238</v>
      </c>
      <c r="B237" s="4" t="s">
        <v>103</v>
      </c>
      <c r="C237" s="4" t="s">
        <v>618</v>
      </c>
      <c r="D237" s="9" t="s">
        <v>71</v>
      </c>
      <c r="E237" s="9" t="s">
        <v>3</v>
      </c>
      <c r="F237" s="11" t="s">
        <v>727</v>
      </c>
      <c r="G237" s="4" t="s">
        <v>1771</v>
      </c>
      <c r="H237" s="10" t="s">
        <v>1018</v>
      </c>
      <c r="J237" s="13" t="str">
        <f t="shared" si="3"/>
        <v>&lt;rov:legalName&gt;</v>
      </c>
      <c r="K237" s="10" t="s">
        <v>2325</v>
      </c>
    </row>
    <row r="238" spans="1:11" ht="28.8" x14ac:dyDescent="0.3">
      <c r="A238" s="9">
        <v>239</v>
      </c>
      <c r="B238" s="4" t="s">
        <v>77</v>
      </c>
      <c r="C238" s="4" t="s">
        <v>1408</v>
      </c>
      <c r="D238" s="9" t="s">
        <v>71</v>
      </c>
      <c r="E238" s="9" t="s">
        <v>3</v>
      </c>
      <c r="F238" s="11" t="s">
        <v>727</v>
      </c>
      <c r="H238" s="10" t="s">
        <v>2501</v>
      </c>
      <c r="J238" s="13" t="str">
        <f t="shared" si="3"/>
        <v>&lt;fed-org:legalStatus&gt;</v>
      </c>
      <c r="K238" s="10" t="s">
        <v>2325</v>
      </c>
    </row>
    <row r="239" spans="1:11" ht="43.2" x14ac:dyDescent="0.3">
      <c r="A239" s="9">
        <v>242</v>
      </c>
      <c r="B239" s="4" t="s">
        <v>2080</v>
      </c>
      <c r="C239" s="4" t="s">
        <v>2081</v>
      </c>
      <c r="D239" s="9" t="s">
        <v>71</v>
      </c>
      <c r="E239" s="9" t="s">
        <v>3</v>
      </c>
      <c r="F239" s="11" t="s">
        <v>727</v>
      </c>
      <c r="H239" s="10" t="s">
        <v>2501</v>
      </c>
      <c r="J239" s="13" t="str">
        <f t="shared" si="3"/>
        <v>&lt;fed-org:organizationType&gt;</v>
      </c>
      <c r="K239" s="10" t="s">
        <v>2325</v>
      </c>
    </row>
    <row r="240" spans="1:11" ht="43.2" x14ac:dyDescent="0.3">
      <c r="A240" s="9">
        <v>243</v>
      </c>
      <c r="B240" s="4" t="s">
        <v>2089</v>
      </c>
      <c r="C240" s="4" t="s">
        <v>2090</v>
      </c>
      <c r="D240" s="9" t="s">
        <v>71</v>
      </c>
      <c r="E240" s="9" t="s">
        <v>3</v>
      </c>
      <c r="F240" s="11" t="s">
        <v>727</v>
      </c>
      <c r="H240" s="10" t="s">
        <v>2501</v>
      </c>
      <c r="J240" s="13" t="str">
        <f t="shared" si="3"/>
        <v>&lt;fed-org:authorization&gt;</v>
      </c>
      <c r="K240" s="10" t="s">
        <v>2325</v>
      </c>
    </row>
    <row r="241" spans="1:11" x14ac:dyDescent="0.3">
      <c r="A241" s="9">
        <v>244</v>
      </c>
      <c r="B241" s="4" t="s">
        <v>2591</v>
      </c>
      <c r="C241" s="4" t="s">
        <v>2344</v>
      </c>
      <c r="D241" s="9" t="s">
        <v>71</v>
      </c>
      <c r="E241" s="9" t="s">
        <v>3</v>
      </c>
      <c r="F241" s="11" t="s">
        <v>727</v>
      </c>
      <c r="H241" s="10" t="s">
        <v>2501</v>
      </c>
      <c r="J241" s="13" t="str">
        <f t="shared" si="3"/>
        <v>&lt;fed-org:naturalPerson&gt;</v>
      </c>
      <c r="K241" s="10" t="s">
        <v>2325</v>
      </c>
    </row>
    <row r="242" spans="1:11" x14ac:dyDescent="0.3">
      <c r="A242" s="9">
        <v>245</v>
      </c>
      <c r="B242" s="4" t="s">
        <v>1645</v>
      </c>
      <c r="C242" s="4" t="s">
        <v>1409</v>
      </c>
      <c r="D242" s="9" t="s">
        <v>71</v>
      </c>
      <c r="E242" s="9" t="s">
        <v>3</v>
      </c>
      <c r="F242" s="11" t="s">
        <v>727</v>
      </c>
      <c r="H242" s="10" t="s">
        <v>980</v>
      </c>
      <c r="J242" s="13" t="str">
        <f t="shared" si="3"/>
        <v>&lt;schema:telephone&gt;</v>
      </c>
      <c r="K242" s="10" t="s">
        <v>2325</v>
      </c>
    </row>
    <row r="243" spans="1:11" x14ac:dyDescent="0.3">
      <c r="A243" s="9">
        <v>248</v>
      </c>
      <c r="B243" s="4" t="s">
        <v>79</v>
      </c>
      <c r="C243" s="4" t="s">
        <v>1410</v>
      </c>
      <c r="D243" s="9" t="s">
        <v>71</v>
      </c>
      <c r="E243" s="9" t="s">
        <v>3</v>
      </c>
      <c r="F243" s="11" t="s">
        <v>727</v>
      </c>
      <c r="H243" s="10" t="s">
        <v>2501</v>
      </c>
      <c r="J243" s="13" t="str">
        <f t="shared" si="3"/>
        <v>&lt;fed-org:website&gt;</v>
      </c>
      <c r="K243" s="10" t="s">
        <v>2325</v>
      </c>
    </row>
    <row r="244" spans="1:11" ht="144" x14ac:dyDescent="0.3">
      <c r="A244" s="9">
        <v>249</v>
      </c>
      <c r="B244" s="4" t="s">
        <v>1798</v>
      </c>
      <c r="C244" s="4" t="s">
        <v>1992</v>
      </c>
      <c r="D244" s="9" t="s">
        <v>31</v>
      </c>
      <c r="E244" s="9" t="s">
        <v>2</v>
      </c>
      <c r="F244" s="11" t="s">
        <v>727</v>
      </c>
      <c r="G244" s="4" t="s">
        <v>1652</v>
      </c>
      <c r="H244" s="10" t="s">
        <v>1003</v>
      </c>
      <c r="I244" s="4" t="s">
        <v>5</v>
      </c>
      <c r="J244" s="13" t="str">
        <f t="shared" si="3"/>
        <v>&lt;locn:Address&gt;</v>
      </c>
      <c r="K244" s="10" t="s">
        <v>2325</v>
      </c>
    </row>
    <row r="245" spans="1:11" ht="43.2" x14ac:dyDescent="0.3">
      <c r="A245" s="9">
        <v>250</v>
      </c>
      <c r="B245" s="4" t="s">
        <v>189</v>
      </c>
      <c r="C245" s="4" t="s">
        <v>1865</v>
      </c>
      <c r="D245" s="9" t="s">
        <v>31</v>
      </c>
      <c r="E245" s="9" t="s">
        <v>2</v>
      </c>
      <c r="F245" s="11" t="s">
        <v>727</v>
      </c>
      <c r="H245" s="10" t="s">
        <v>1385</v>
      </c>
      <c r="J245" s="13" t="str">
        <f t="shared" si="3"/>
        <v>&lt;fed-loc:AddressableObject&gt;</v>
      </c>
      <c r="K245" s="10" t="s">
        <v>2325</v>
      </c>
    </row>
    <row r="246" spans="1:11" ht="28.8" x14ac:dyDescent="0.3">
      <c r="A246" s="9">
        <v>251</v>
      </c>
      <c r="B246" s="4" t="s">
        <v>5</v>
      </c>
      <c r="C246" s="4" t="s">
        <v>1992</v>
      </c>
      <c r="D246" s="9" t="s">
        <v>31</v>
      </c>
      <c r="E246" s="9" t="s">
        <v>2</v>
      </c>
      <c r="F246" s="11" t="s">
        <v>727</v>
      </c>
      <c r="H246" s="10" t="s">
        <v>2132</v>
      </c>
      <c r="I246" s="10" t="s">
        <v>5</v>
      </c>
      <c r="J246" s="13" t="str">
        <f t="shared" si="3"/>
        <v>&lt;inspire-ad:Address&gt;</v>
      </c>
      <c r="K246" s="10" t="s">
        <v>2325</v>
      </c>
    </row>
    <row r="247" spans="1:11" ht="57.6" x14ac:dyDescent="0.3">
      <c r="A247" s="9">
        <v>252</v>
      </c>
      <c r="B247" s="4" t="s">
        <v>194</v>
      </c>
      <c r="C247" s="4" t="s">
        <v>1413</v>
      </c>
      <c r="D247" s="9" t="s">
        <v>31</v>
      </c>
      <c r="E247" s="9" t="s">
        <v>2</v>
      </c>
      <c r="F247" s="11" t="s">
        <v>727</v>
      </c>
      <c r="H247" s="10" t="s">
        <v>1385</v>
      </c>
      <c r="J247" s="13" t="str">
        <f t="shared" si="3"/>
        <v>&lt;fed-loc:BuildingUnit&gt;</v>
      </c>
      <c r="K247" s="10" t="s">
        <v>2325</v>
      </c>
    </row>
    <row r="248" spans="1:11" x14ac:dyDescent="0.3">
      <c r="A248" s="9">
        <v>255</v>
      </c>
      <c r="B248" s="4" t="s">
        <v>170</v>
      </c>
      <c r="C248" s="4" t="s">
        <v>1414</v>
      </c>
      <c r="D248" s="9" t="s">
        <v>31</v>
      </c>
      <c r="E248" s="9" t="s">
        <v>2</v>
      </c>
      <c r="F248" s="11" t="s">
        <v>727</v>
      </c>
      <c r="H248" s="10" t="s">
        <v>2132</v>
      </c>
      <c r="I248" s="10" t="s">
        <v>2147</v>
      </c>
      <c r="J248" s="13" t="str">
        <f t="shared" si="3"/>
        <v>&lt;inspire-ad:GeographicPosition&gt;</v>
      </c>
      <c r="K248" s="10" t="s">
        <v>2325</v>
      </c>
    </row>
    <row r="249" spans="1:11" ht="230.4" x14ac:dyDescent="0.3">
      <c r="A249" s="9">
        <v>256</v>
      </c>
      <c r="B249" s="4" t="s">
        <v>140</v>
      </c>
      <c r="C249" s="4" t="s">
        <v>1954</v>
      </c>
      <c r="D249" s="9" t="s">
        <v>768</v>
      </c>
      <c r="E249" s="9" t="s">
        <v>2</v>
      </c>
      <c r="F249" s="11" t="s">
        <v>727</v>
      </c>
      <c r="H249" s="10" t="s">
        <v>1013</v>
      </c>
      <c r="J249" s="13" t="str">
        <f t="shared" si="3"/>
        <v>&lt;adms:Identifier&gt;</v>
      </c>
      <c r="K249" s="10" t="s">
        <v>2325</v>
      </c>
    </row>
    <row r="250" spans="1:11" ht="72" x14ac:dyDescent="0.3">
      <c r="A250" s="9">
        <v>257</v>
      </c>
      <c r="B250" s="4" t="s">
        <v>197</v>
      </c>
      <c r="C250" s="4" t="s">
        <v>1415</v>
      </c>
      <c r="D250" s="9" t="s">
        <v>31</v>
      </c>
      <c r="E250" s="9" t="s">
        <v>2</v>
      </c>
      <c r="F250" s="11" t="s">
        <v>727</v>
      </c>
      <c r="H250" s="10" t="s">
        <v>1385</v>
      </c>
      <c r="J250" s="13" t="str">
        <f t="shared" si="3"/>
        <v>&lt;fed-loc:MooringPlace&gt;</v>
      </c>
      <c r="K250" s="10" t="s">
        <v>2325</v>
      </c>
    </row>
    <row r="251" spans="1:11" ht="43.2" x14ac:dyDescent="0.3">
      <c r="A251" s="9">
        <v>258</v>
      </c>
      <c r="B251" s="4" t="s">
        <v>142</v>
      </c>
      <c r="C251" s="4" t="s">
        <v>1418</v>
      </c>
      <c r="D251" s="9" t="s">
        <v>31</v>
      </c>
      <c r="E251" s="9" t="s">
        <v>2</v>
      </c>
      <c r="F251" s="11" t="s">
        <v>727</v>
      </c>
      <c r="H251" s="10" t="s">
        <v>1385</v>
      </c>
      <c r="J251" s="13" t="str">
        <f t="shared" si="3"/>
        <v>&lt;fed-loc:Municipality&gt;</v>
      </c>
      <c r="K251" s="10" t="s">
        <v>2325</v>
      </c>
    </row>
    <row r="252" spans="1:11" ht="28.8" x14ac:dyDescent="0.3">
      <c r="A252" s="9">
        <v>260</v>
      </c>
      <c r="B252" s="4" t="s">
        <v>195</v>
      </c>
      <c r="C252" s="4" t="s">
        <v>1426</v>
      </c>
      <c r="D252" s="9" t="s">
        <v>31</v>
      </c>
      <c r="E252" s="9" t="s">
        <v>2</v>
      </c>
      <c r="F252" s="11" t="s">
        <v>727</v>
      </c>
      <c r="H252" s="10" t="s">
        <v>1385</v>
      </c>
      <c r="J252" s="13" t="str">
        <f t="shared" si="3"/>
        <v>&lt;fed-loc:Parcel&gt;</v>
      </c>
      <c r="K252" s="10" t="s">
        <v>2325</v>
      </c>
    </row>
    <row r="253" spans="1:11" ht="43.2" x14ac:dyDescent="0.3">
      <c r="A253" s="9">
        <v>261</v>
      </c>
      <c r="B253" s="4" t="s">
        <v>143</v>
      </c>
      <c r="C253" s="4" t="s">
        <v>1429</v>
      </c>
      <c r="D253" s="9" t="s">
        <v>31</v>
      </c>
      <c r="E253" s="9" t="s">
        <v>2</v>
      </c>
      <c r="F253" s="11" t="s">
        <v>727</v>
      </c>
      <c r="G253" s="4" t="s">
        <v>2451</v>
      </c>
      <c r="H253" s="10" t="s">
        <v>1385</v>
      </c>
      <c r="J253" s="13" t="str">
        <f t="shared" si="3"/>
        <v>&lt;fed-loc:PartOfMunicipality&gt;</v>
      </c>
      <c r="K253" s="10" t="s">
        <v>2325</v>
      </c>
    </row>
    <row r="254" spans="1:11" ht="43.2" x14ac:dyDescent="0.3">
      <c r="A254" s="9">
        <v>262</v>
      </c>
      <c r="B254" s="4" t="s">
        <v>141</v>
      </c>
      <c r="C254" s="4" t="s">
        <v>1431</v>
      </c>
      <c r="D254" s="9" t="s">
        <v>31</v>
      </c>
      <c r="E254" s="9" t="s">
        <v>2</v>
      </c>
      <c r="F254" s="11" t="s">
        <v>727</v>
      </c>
      <c r="H254" s="10" t="s">
        <v>2132</v>
      </c>
      <c r="I254" s="10" t="s">
        <v>2146</v>
      </c>
      <c r="J254" s="13" t="str">
        <f t="shared" si="3"/>
        <v>&lt;inspire-ad:PostalDescriptor&gt;</v>
      </c>
      <c r="K254" s="10" t="s">
        <v>2325</v>
      </c>
    </row>
    <row r="255" spans="1:11" ht="86.4" x14ac:dyDescent="0.3">
      <c r="A255" s="9">
        <v>263</v>
      </c>
      <c r="B255" s="4" t="s">
        <v>196</v>
      </c>
      <c r="C255" s="4" t="s">
        <v>1435</v>
      </c>
      <c r="D255" s="9" t="s">
        <v>31</v>
      </c>
      <c r="E255" s="9" t="s">
        <v>2</v>
      </c>
      <c r="F255" s="11" t="s">
        <v>727</v>
      </c>
      <c r="H255" s="10" t="s">
        <v>1385</v>
      </c>
      <c r="J255" s="13" t="str">
        <f t="shared" si="3"/>
        <v>&lt;fed-loc:Stand&gt;</v>
      </c>
      <c r="K255" s="10" t="s">
        <v>2325</v>
      </c>
    </row>
    <row r="256" spans="1:11" ht="43.2" x14ac:dyDescent="0.3">
      <c r="A256" s="9">
        <v>267</v>
      </c>
      <c r="B256" s="4" t="s">
        <v>167</v>
      </c>
      <c r="C256" s="4" t="s">
        <v>1438</v>
      </c>
      <c r="D256" s="9" t="s">
        <v>31</v>
      </c>
      <c r="E256" s="9" t="s">
        <v>3</v>
      </c>
      <c r="F256" s="11" t="s">
        <v>727</v>
      </c>
      <c r="H256" s="10" t="s">
        <v>2132</v>
      </c>
      <c r="I256" s="10" t="s">
        <v>2138</v>
      </c>
      <c r="J256" s="13" t="str">
        <f t="shared" ref="J256:J317" si="4">IF(F256="FED",IF(AND(E256="ConceptScheme",LEFT(H256,7) &lt;&gt; "inspire"),CONCATENATE("&lt;",H256,":",LOWER(IF(I256="",B256,I256)),"#id&gt;"),CONCATENATE("&lt;",H256,":",IF(I256="",B256,I256),"&gt;")),CONCATENATE("&lt;",H256,":",IF(I256="",B256,I256),"&gt;"))</f>
        <v>&lt;inspire-ad:Address.position&gt;</v>
      </c>
      <c r="K256" s="10" t="s">
        <v>2325</v>
      </c>
    </row>
    <row r="257" spans="1:11" ht="28.8" x14ac:dyDescent="0.3">
      <c r="A257" s="9">
        <v>268</v>
      </c>
      <c r="B257" s="4" t="s">
        <v>180</v>
      </c>
      <c r="C257" s="4" t="s">
        <v>1440</v>
      </c>
      <c r="D257" s="9" t="s">
        <v>31</v>
      </c>
      <c r="E257" s="9" t="s">
        <v>3</v>
      </c>
      <c r="F257" s="11" t="s">
        <v>727</v>
      </c>
      <c r="H257" s="10" t="s">
        <v>1385</v>
      </c>
      <c r="J257" s="13" t="str">
        <f t="shared" si="4"/>
        <v>&lt;fed-loc:addressSortField&gt;</v>
      </c>
      <c r="K257" s="10" t="s">
        <v>2325</v>
      </c>
    </row>
    <row r="258" spans="1:11" x14ac:dyDescent="0.3">
      <c r="A258" s="9">
        <v>269</v>
      </c>
      <c r="B258" s="4" t="s">
        <v>183</v>
      </c>
      <c r="C258" s="4" t="s">
        <v>1443</v>
      </c>
      <c r="D258" s="9" t="s">
        <v>31</v>
      </c>
      <c r="E258" s="9" t="s">
        <v>3</v>
      </c>
      <c r="F258" s="11" t="s">
        <v>727</v>
      </c>
      <c r="H258" s="10" t="s">
        <v>2132</v>
      </c>
      <c r="I258" s="10" t="s">
        <v>2150</v>
      </c>
      <c r="J258" s="13" t="str">
        <f t="shared" si="4"/>
        <v>&lt;inspire-ad:Address.status&gt;</v>
      </c>
      <c r="K258" s="10" t="s">
        <v>2325</v>
      </c>
    </row>
    <row r="259" spans="1:11" ht="43.2" x14ac:dyDescent="0.3">
      <c r="A259" s="9">
        <v>272</v>
      </c>
      <c r="B259" s="4" t="s">
        <v>1621</v>
      </c>
      <c r="C259" s="4" t="s">
        <v>1445</v>
      </c>
      <c r="D259" s="9" t="s">
        <v>31</v>
      </c>
      <c r="E259" s="9" t="s">
        <v>3</v>
      </c>
      <c r="F259" s="11" t="s">
        <v>727</v>
      </c>
      <c r="H259" s="10" t="s">
        <v>1003</v>
      </c>
      <c r="J259" s="13" t="str">
        <f t="shared" si="4"/>
        <v>&lt;locn:fullAddress&gt;</v>
      </c>
      <c r="K259" s="10" t="s">
        <v>2325</v>
      </c>
    </row>
    <row r="260" spans="1:11" ht="43.2" x14ac:dyDescent="0.3">
      <c r="A260" s="9">
        <v>276</v>
      </c>
      <c r="B260" s="4" t="s">
        <v>248</v>
      </c>
      <c r="C260" s="4" t="s">
        <v>1447</v>
      </c>
      <c r="D260" s="9" t="s">
        <v>31</v>
      </c>
      <c r="E260" s="9" t="s">
        <v>3</v>
      </c>
      <c r="F260" s="11" t="s">
        <v>727</v>
      </c>
      <c r="G260" s="4" t="s">
        <v>2040</v>
      </c>
      <c r="H260" s="10" t="s">
        <v>2132</v>
      </c>
      <c r="I260" s="10" t="s">
        <v>2140</v>
      </c>
      <c r="J260" s="13" t="str">
        <f t="shared" si="4"/>
        <v>&lt;inspire-ad:Address.component&gt;</v>
      </c>
      <c r="K260" s="10" t="s">
        <v>2325</v>
      </c>
    </row>
    <row r="261" spans="1:11" ht="28.8" x14ac:dyDescent="0.3">
      <c r="A261" s="9">
        <v>277</v>
      </c>
      <c r="B261" s="4" t="s">
        <v>159</v>
      </c>
      <c r="C261" s="4" t="s">
        <v>1552</v>
      </c>
      <c r="D261" s="9" t="s">
        <v>31</v>
      </c>
      <c r="E261" s="9" t="s">
        <v>3</v>
      </c>
      <c r="F261" s="11" t="s">
        <v>727</v>
      </c>
      <c r="H261" s="10" t="s">
        <v>1385</v>
      </c>
      <c r="J261" s="13" t="str">
        <f t="shared" si="4"/>
        <v>&lt;fed-loc:hasRepresentation&gt;</v>
      </c>
      <c r="K261" s="10" t="s">
        <v>2325</v>
      </c>
    </row>
    <row r="262" spans="1:11" ht="43.2" x14ac:dyDescent="0.3">
      <c r="A262" s="9">
        <v>278</v>
      </c>
      <c r="B262" s="4" t="s">
        <v>186</v>
      </c>
      <c r="C262" s="4" t="s">
        <v>1449</v>
      </c>
      <c r="D262" s="9" t="s">
        <v>31</v>
      </c>
      <c r="E262" s="9" t="s">
        <v>3</v>
      </c>
      <c r="F262" s="11" t="s">
        <v>727</v>
      </c>
      <c r="G262" s="4" t="s">
        <v>2631</v>
      </c>
      <c r="H262" s="10" t="s">
        <v>1385</v>
      </c>
      <c r="J262" s="13" t="str">
        <f t="shared" si="4"/>
        <v>&lt;fed-loc:homonymAddition&gt;</v>
      </c>
      <c r="K262" s="10" t="s">
        <v>2325</v>
      </c>
    </row>
    <row r="263" spans="1:11" x14ac:dyDescent="0.3">
      <c r="A263" s="9">
        <v>280</v>
      </c>
      <c r="B263" s="4" t="s">
        <v>1586</v>
      </c>
      <c r="C263" s="4" t="s">
        <v>1451</v>
      </c>
      <c r="D263" s="9" t="s">
        <v>31</v>
      </c>
      <c r="E263" s="9" t="s">
        <v>3</v>
      </c>
      <c r="F263" s="11" t="s">
        <v>727</v>
      </c>
      <c r="H263" s="10" t="s">
        <v>1385</v>
      </c>
      <c r="J263" s="13" t="str">
        <f t="shared" si="4"/>
        <v>&lt;fed-loc:assignedTo&gt;</v>
      </c>
      <c r="K263" s="10" t="s">
        <v>2325</v>
      </c>
    </row>
    <row r="264" spans="1:11" ht="72" x14ac:dyDescent="0.3">
      <c r="A264" s="9">
        <v>283</v>
      </c>
      <c r="B264" s="4" t="s">
        <v>164</v>
      </c>
      <c r="C264" s="4" t="s">
        <v>1453</v>
      </c>
      <c r="D264" s="9" t="s">
        <v>31</v>
      </c>
      <c r="E264" s="9" t="s">
        <v>3</v>
      </c>
      <c r="F264" s="11" t="s">
        <v>727</v>
      </c>
      <c r="H264" s="10" t="s">
        <v>1385</v>
      </c>
      <c r="J264" s="13" t="str">
        <f t="shared" si="4"/>
        <v>&lt;fed-loc:isOfficiallyAssigned&gt;</v>
      </c>
      <c r="K264" s="10" t="s">
        <v>2325</v>
      </c>
    </row>
    <row r="265" spans="1:11" ht="72" x14ac:dyDescent="0.3">
      <c r="A265" s="9">
        <v>285</v>
      </c>
      <c r="B265" s="4" t="s">
        <v>1587</v>
      </c>
      <c r="C265" s="4" t="s">
        <v>1559</v>
      </c>
      <c r="D265" s="9" t="s">
        <v>31</v>
      </c>
      <c r="E265" s="9" t="s">
        <v>3</v>
      </c>
      <c r="F265" s="11" t="s">
        <v>727</v>
      </c>
      <c r="H265" s="10" t="s">
        <v>2132</v>
      </c>
      <c r="I265" s="10" t="s">
        <v>2139</v>
      </c>
      <c r="J265" s="13" t="str">
        <f t="shared" si="4"/>
        <v>&lt;inspire-ad:AddressComponent.situatedWithin&gt;</v>
      </c>
      <c r="K265" s="10" t="s">
        <v>2325</v>
      </c>
    </row>
    <row r="266" spans="1:11" x14ac:dyDescent="0.3">
      <c r="A266" s="9">
        <v>289</v>
      </c>
      <c r="B266" s="4" t="s">
        <v>153</v>
      </c>
      <c r="C266" s="4" t="s">
        <v>1583</v>
      </c>
      <c r="D266" s="9" t="s">
        <v>31</v>
      </c>
      <c r="E266" s="9" t="s">
        <v>3</v>
      </c>
      <c r="F266" s="11" t="s">
        <v>727</v>
      </c>
      <c r="H266" s="10" t="s">
        <v>1385</v>
      </c>
      <c r="J266" s="13" t="str">
        <f t="shared" si="4"/>
        <v>&lt;fed-loc:municipalityName&gt;</v>
      </c>
      <c r="K266" s="10" t="s">
        <v>2325</v>
      </c>
    </row>
    <row r="267" spans="1:11" ht="115.2" x14ac:dyDescent="0.3">
      <c r="A267" s="9">
        <v>292</v>
      </c>
      <c r="B267" s="4" t="s">
        <v>2193</v>
      </c>
      <c r="C267" s="4" t="s">
        <v>1808</v>
      </c>
      <c r="D267" s="9" t="s">
        <v>31</v>
      </c>
      <c r="E267" s="9" t="s">
        <v>3</v>
      </c>
      <c r="F267" s="11" t="s">
        <v>727</v>
      </c>
      <c r="H267" s="10" t="s">
        <v>1385</v>
      </c>
      <c r="J267" s="13" t="str">
        <f t="shared" si="4"/>
        <v>&lt;fed-loc:nameSpace&gt;</v>
      </c>
      <c r="K267" s="10" t="s">
        <v>2325</v>
      </c>
    </row>
    <row r="268" spans="1:11" ht="57.6" x14ac:dyDescent="0.3">
      <c r="A268" s="9">
        <v>294</v>
      </c>
      <c r="B268" s="4" t="s">
        <v>1803</v>
      </c>
      <c r="C268" s="4" t="s">
        <v>1956</v>
      </c>
      <c r="D268" s="9" t="s">
        <v>31</v>
      </c>
      <c r="E268" s="9" t="s">
        <v>3</v>
      </c>
      <c r="F268" s="11" t="s">
        <v>727</v>
      </c>
      <c r="G268" s="4" t="s">
        <v>1806</v>
      </c>
      <c r="H268" s="10" t="s">
        <v>1121</v>
      </c>
      <c r="I268" s="10" t="s">
        <v>1953</v>
      </c>
      <c r="J268" s="13" t="str">
        <f t="shared" si="4"/>
        <v>&lt;dcterms:identifier&gt;</v>
      </c>
      <c r="K268" s="10" t="s">
        <v>2325</v>
      </c>
    </row>
    <row r="269" spans="1:11" ht="72" x14ac:dyDescent="0.3">
      <c r="A269" s="9">
        <v>297</v>
      </c>
      <c r="B269" s="4" t="s">
        <v>156</v>
      </c>
      <c r="C269" s="4" t="s">
        <v>1455</v>
      </c>
      <c r="D269" s="9" t="s">
        <v>31</v>
      </c>
      <c r="E269" s="9" t="s">
        <v>3</v>
      </c>
      <c r="F269" s="11" t="s">
        <v>727</v>
      </c>
      <c r="G269" s="4" t="s">
        <v>2632</v>
      </c>
      <c r="H269" s="10" t="s">
        <v>1385</v>
      </c>
      <c r="J269" s="13" t="str">
        <f t="shared" si="4"/>
        <v>&lt;fed-loc:partOfMunicipalityName&gt;</v>
      </c>
      <c r="K269" s="10" t="s">
        <v>2325</v>
      </c>
    </row>
    <row r="270" spans="1:11" ht="72" x14ac:dyDescent="0.3">
      <c r="A270" s="9">
        <v>298</v>
      </c>
      <c r="B270" s="4" t="s">
        <v>2192</v>
      </c>
      <c r="C270" s="4" t="s">
        <v>1656</v>
      </c>
      <c r="D270" s="9" t="s">
        <v>31</v>
      </c>
      <c r="E270" s="9" t="s">
        <v>3</v>
      </c>
      <c r="F270" s="11" t="s">
        <v>727</v>
      </c>
      <c r="G270" s="4" t="s">
        <v>2631</v>
      </c>
      <c r="H270" s="10" t="s">
        <v>1003</v>
      </c>
      <c r="I270" s="10" t="s">
        <v>102</v>
      </c>
      <c r="J270" s="13" t="str">
        <f t="shared" si="4"/>
        <v>&lt;locn:poBox&gt;</v>
      </c>
      <c r="K270" s="10" t="s">
        <v>2325</v>
      </c>
    </row>
    <row r="271" spans="1:11" x14ac:dyDescent="0.3">
      <c r="A271" s="9">
        <v>299</v>
      </c>
      <c r="B271" s="4" t="s">
        <v>173</v>
      </c>
      <c r="C271" s="4" t="s">
        <v>1458</v>
      </c>
      <c r="D271" s="9" t="s">
        <v>31</v>
      </c>
      <c r="E271" s="9" t="s">
        <v>3</v>
      </c>
      <c r="F271" s="11" t="s">
        <v>727</v>
      </c>
      <c r="H271" s="10" t="s">
        <v>1385</v>
      </c>
      <c r="J271" s="13" t="str">
        <f t="shared" si="4"/>
        <v>&lt;fed-loc:pointGeometry&gt;</v>
      </c>
      <c r="K271" s="10" t="s">
        <v>2325</v>
      </c>
    </row>
    <row r="272" spans="1:11" x14ac:dyDescent="0.3">
      <c r="A272" s="9">
        <v>300</v>
      </c>
      <c r="B272" s="4" t="s">
        <v>174</v>
      </c>
      <c r="C272" s="4" t="s">
        <v>1461</v>
      </c>
      <c r="D272" s="9" t="s">
        <v>31</v>
      </c>
      <c r="E272" s="9" t="s">
        <v>3</v>
      </c>
      <c r="F272" s="11" t="s">
        <v>727</v>
      </c>
      <c r="H272" s="10" t="s">
        <v>2132</v>
      </c>
      <c r="I272" s="10" t="s">
        <v>2148</v>
      </c>
      <c r="J272" s="13" t="str">
        <f t="shared" si="4"/>
        <v>&lt;inspire-ad:GeographicPosition.method&gt;</v>
      </c>
      <c r="K272" s="10" t="s">
        <v>2325</v>
      </c>
    </row>
    <row r="273" spans="1:11" ht="28.8" x14ac:dyDescent="0.3">
      <c r="A273" s="9">
        <v>301</v>
      </c>
      <c r="B273" s="4" t="s">
        <v>175</v>
      </c>
      <c r="C273" s="4" t="s">
        <v>1465</v>
      </c>
      <c r="D273" s="9" t="s">
        <v>31</v>
      </c>
      <c r="E273" s="9" t="s">
        <v>3</v>
      </c>
      <c r="F273" s="11" t="s">
        <v>727</v>
      </c>
      <c r="H273" s="10" t="s">
        <v>2132</v>
      </c>
      <c r="I273" s="10" t="s">
        <v>2145</v>
      </c>
      <c r="J273" s="13" t="str">
        <f t="shared" si="4"/>
        <v>&lt;inspire-ad:GeographicPosition.specification&gt;</v>
      </c>
      <c r="K273" s="10" t="s">
        <v>2325</v>
      </c>
    </row>
    <row r="274" spans="1:11" ht="72" x14ac:dyDescent="0.3">
      <c r="A274" s="9">
        <v>303</v>
      </c>
      <c r="B274" s="4" t="s">
        <v>40</v>
      </c>
      <c r="C274" s="4" t="s">
        <v>1641</v>
      </c>
      <c r="D274" s="9" t="s">
        <v>31</v>
      </c>
      <c r="E274" s="9" t="s">
        <v>3</v>
      </c>
      <c r="F274" s="11" t="s">
        <v>727</v>
      </c>
      <c r="G274" s="4" t="s">
        <v>2631</v>
      </c>
      <c r="H274" s="10" t="s">
        <v>2132</v>
      </c>
      <c r="I274" s="10" t="s">
        <v>2149</v>
      </c>
      <c r="J274" s="13" t="str">
        <f t="shared" si="4"/>
        <v>&lt;inspire-ad:PostalDescriptor.postCode&gt;</v>
      </c>
      <c r="K274" s="10" t="s">
        <v>2325</v>
      </c>
    </row>
    <row r="275" spans="1:11" ht="28.8" x14ac:dyDescent="0.3">
      <c r="A275" s="9">
        <v>310</v>
      </c>
      <c r="B275" s="4" t="s">
        <v>70</v>
      </c>
      <c r="C275" s="4" t="s">
        <v>1469</v>
      </c>
      <c r="D275" s="9" t="s">
        <v>31</v>
      </c>
      <c r="E275" s="9" t="s">
        <v>3</v>
      </c>
      <c r="F275" s="11" t="s">
        <v>727</v>
      </c>
      <c r="H275" s="10" t="s">
        <v>1385</v>
      </c>
      <c r="J275" s="13" t="str">
        <f t="shared" si="4"/>
        <v>&lt;fed-loc:territory&gt;</v>
      </c>
      <c r="K275" s="10" t="s">
        <v>2325</v>
      </c>
    </row>
    <row r="276" spans="1:11" ht="43.2" x14ac:dyDescent="0.3">
      <c r="A276" s="9">
        <v>311</v>
      </c>
      <c r="B276" s="4" t="s">
        <v>1804</v>
      </c>
      <c r="C276" s="32" t="s">
        <v>1969</v>
      </c>
      <c r="D276" s="9" t="s">
        <v>31</v>
      </c>
      <c r="E276" s="9" t="s">
        <v>3</v>
      </c>
      <c r="F276" s="11" t="s">
        <v>727</v>
      </c>
      <c r="G276" s="4" t="s">
        <v>1807</v>
      </c>
      <c r="H276" s="34" t="s">
        <v>1008</v>
      </c>
      <c r="I276" s="32" t="s">
        <v>1967</v>
      </c>
      <c r="J276" s="13" t="str">
        <f t="shared" si="4"/>
        <v>&lt;owl:versionInfo&gt;</v>
      </c>
      <c r="K276" s="10" t="s">
        <v>2325</v>
      </c>
    </row>
    <row r="277" spans="1:11" ht="100.8" x14ac:dyDescent="0.3">
      <c r="A277" s="9">
        <v>312</v>
      </c>
      <c r="B277" s="4" t="s">
        <v>44</v>
      </c>
      <c r="C277" s="4" t="s">
        <v>2107</v>
      </c>
      <c r="D277" s="9" t="s">
        <v>4</v>
      </c>
      <c r="E277" s="9" t="s">
        <v>2</v>
      </c>
      <c r="F277" s="11" t="s">
        <v>727</v>
      </c>
      <c r="H277" s="10" t="s">
        <v>1386</v>
      </c>
      <c r="J277" s="13" t="str">
        <f t="shared" si="4"/>
        <v>&lt;fed-per:AsylumSeeker&gt;</v>
      </c>
      <c r="K277" s="10" t="s">
        <v>2325</v>
      </c>
    </row>
    <row r="278" spans="1:11" ht="28.8" x14ac:dyDescent="0.3">
      <c r="A278" s="9">
        <v>313</v>
      </c>
      <c r="B278" s="4" t="s">
        <v>53</v>
      </c>
      <c r="C278" s="4" t="s">
        <v>1893</v>
      </c>
      <c r="D278" s="9" t="s">
        <v>4</v>
      </c>
      <c r="E278" s="9" t="s">
        <v>2</v>
      </c>
      <c r="F278" s="11" t="s">
        <v>727</v>
      </c>
      <c r="H278" s="10" t="s">
        <v>1386</v>
      </c>
      <c r="J278" s="13" t="str">
        <f t="shared" si="4"/>
        <v>&lt;fed-per:BelgianResident&gt;</v>
      </c>
      <c r="K278" s="10" t="s">
        <v>2325</v>
      </c>
    </row>
    <row r="279" spans="1:11" ht="57.6" x14ac:dyDescent="0.3">
      <c r="A279" s="9">
        <v>314</v>
      </c>
      <c r="B279" s="4" t="s">
        <v>129</v>
      </c>
      <c r="C279" s="4" t="s">
        <v>1532</v>
      </c>
      <c r="D279" s="9" t="s">
        <v>4</v>
      </c>
      <c r="E279" s="9" t="s">
        <v>2</v>
      </c>
      <c r="F279" s="11" t="s">
        <v>727</v>
      </c>
      <c r="H279" s="10" t="s">
        <v>1386</v>
      </c>
      <c r="J279" s="13" t="str">
        <f t="shared" si="4"/>
        <v>&lt;fed-per:Cohabitation&gt;</v>
      </c>
      <c r="K279" s="10" t="s">
        <v>2325</v>
      </c>
    </row>
    <row r="280" spans="1:11" ht="100.8" x14ac:dyDescent="0.3">
      <c r="A280" s="9">
        <v>315</v>
      </c>
      <c r="B280" s="4" t="s">
        <v>118</v>
      </c>
      <c r="C280" s="4" t="s">
        <v>1533</v>
      </c>
      <c r="D280" s="9" t="s">
        <v>4</v>
      </c>
      <c r="E280" s="9" t="s">
        <v>2</v>
      </c>
      <c r="F280" s="11" t="s">
        <v>727</v>
      </c>
      <c r="H280" s="10" t="s">
        <v>1386</v>
      </c>
      <c r="J280" s="13" t="str">
        <f t="shared" si="4"/>
        <v>&lt;fed-per:Descent&gt;</v>
      </c>
      <c r="K280" s="10" t="s">
        <v>2325</v>
      </c>
    </row>
    <row r="281" spans="1:11" x14ac:dyDescent="0.3">
      <c r="A281" s="9">
        <v>316</v>
      </c>
      <c r="B281" s="4" t="s">
        <v>54</v>
      </c>
      <c r="C281" s="4" t="s">
        <v>1485</v>
      </c>
      <c r="D281" s="9" t="s">
        <v>4</v>
      </c>
      <c r="E281" s="9" t="s">
        <v>2</v>
      </c>
      <c r="F281" s="11" t="s">
        <v>727</v>
      </c>
      <c r="H281" s="10" t="s">
        <v>1386</v>
      </c>
      <c r="J281" s="13" t="str">
        <f t="shared" si="4"/>
        <v>&lt;fed-per:EmbassyResident&gt;</v>
      </c>
      <c r="K281" s="10" t="s">
        <v>2325</v>
      </c>
    </row>
    <row r="282" spans="1:11" x14ac:dyDescent="0.3">
      <c r="A282" s="9">
        <v>317</v>
      </c>
      <c r="B282" s="4" t="s">
        <v>55</v>
      </c>
      <c r="C282" s="4" t="s">
        <v>1488</v>
      </c>
      <c r="D282" s="9" t="s">
        <v>4</v>
      </c>
      <c r="E282" s="9" t="s">
        <v>2</v>
      </c>
      <c r="F282" s="11" t="s">
        <v>727</v>
      </c>
      <c r="H282" s="10" t="s">
        <v>1386</v>
      </c>
      <c r="J282" s="13" t="str">
        <f t="shared" si="4"/>
        <v>&lt;fed-per:ForeignResident&gt;</v>
      </c>
      <c r="K282" s="10" t="s">
        <v>2325</v>
      </c>
    </row>
    <row r="283" spans="1:11" ht="57.6" x14ac:dyDescent="0.3">
      <c r="A283" s="9">
        <v>318</v>
      </c>
      <c r="B283" s="4" t="s">
        <v>127</v>
      </c>
      <c r="C283" s="4" t="s">
        <v>1480</v>
      </c>
      <c r="D283" s="9" t="s">
        <v>4</v>
      </c>
      <c r="E283" s="9" t="s">
        <v>2</v>
      </c>
      <c r="F283" s="11" t="s">
        <v>727</v>
      </c>
      <c r="H283" s="10" t="s">
        <v>1386</v>
      </c>
      <c r="J283" s="13" t="str">
        <f t="shared" si="4"/>
        <v>&lt;fed-per:Guardianship&gt;</v>
      </c>
      <c r="K283" s="10" t="s">
        <v>2325</v>
      </c>
    </row>
    <row r="284" spans="1:11" ht="86.4" x14ac:dyDescent="0.3">
      <c r="A284" s="9">
        <v>319</v>
      </c>
      <c r="B284" s="4" t="s">
        <v>257</v>
      </c>
      <c r="C284" s="4" t="s">
        <v>1483</v>
      </c>
      <c r="D284" s="9" t="s">
        <v>4</v>
      </c>
      <c r="E284" s="9" t="s">
        <v>2</v>
      </c>
      <c r="F284" s="11" t="s">
        <v>727</v>
      </c>
      <c r="H284" s="10" t="s">
        <v>1386</v>
      </c>
      <c r="J284" s="13" t="str">
        <f t="shared" si="4"/>
        <v>&lt;fed-per:Household&gt;</v>
      </c>
      <c r="K284" s="10" t="s">
        <v>2325</v>
      </c>
    </row>
    <row r="285" spans="1:11" ht="28.8" x14ac:dyDescent="0.3">
      <c r="A285" s="9">
        <v>320</v>
      </c>
      <c r="B285" s="4" t="s">
        <v>258</v>
      </c>
      <c r="C285" s="4" t="s">
        <v>1491</v>
      </c>
      <c r="D285" s="9" t="s">
        <v>4</v>
      </c>
      <c r="E285" s="9" t="s">
        <v>2</v>
      </c>
      <c r="F285" s="11" t="s">
        <v>727</v>
      </c>
      <c r="H285" s="10" t="s">
        <v>1386</v>
      </c>
      <c r="J285" s="13" t="str">
        <f t="shared" si="4"/>
        <v>&lt;fed-per:HouseholdRelation&gt;</v>
      </c>
      <c r="K285" s="10" t="s">
        <v>2325</v>
      </c>
    </row>
    <row r="286" spans="1:11" ht="43.2" x14ac:dyDescent="0.3">
      <c r="A286" s="9">
        <v>321</v>
      </c>
      <c r="B286" s="4" t="s">
        <v>130</v>
      </c>
      <c r="C286" s="4" t="s">
        <v>1495</v>
      </c>
      <c r="D286" s="9" t="s">
        <v>4</v>
      </c>
      <c r="E286" s="9" t="s">
        <v>2</v>
      </c>
      <c r="F286" s="11" t="s">
        <v>727</v>
      </c>
      <c r="H286" s="10" t="s">
        <v>1386</v>
      </c>
      <c r="J286" s="13" t="str">
        <f t="shared" si="4"/>
        <v>&lt;fed-per:Marriage&gt;</v>
      </c>
      <c r="K286" s="10" t="s">
        <v>2325</v>
      </c>
    </row>
    <row r="287" spans="1:11" ht="28.8" x14ac:dyDescent="0.3">
      <c r="A287" s="9">
        <v>322</v>
      </c>
      <c r="B287" s="4" t="s">
        <v>47</v>
      </c>
      <c r="C287" s="4" t="s">
        <v>1498</v>
      </c>
      <c r="D287" s="9" t="s">
        <v>4</v>
      </c>
      <c r="E287" s="9" t="s">
        <v>2</v>
      </c>
      <c r="F287" s="11" t="s">
        <v>727</v>
      </c>
      <c r="H287" s="10" t="s">
        <v>1386</v>
      </c>
      <c r="J287" s="13" t="str">
        <f t="shared" si="4"/>
        <v>&lt;fed-per:NonResident&gt;</v>
      </c>
      <c r="K287" s="10" t="s">
        <v>2325</v>
      </c>
    </row>
    <row r="288" spans="1:11" ht="57.6" x14ac:dyDescent="0.3">
      <c r="A288" s="9">
        <v>323</v>
      </c>
      <c r="B288" s="4" t="s">
        <v>4</v>
      </c>
      <c r="C288" s="4" t="s">
        <v>1875</v>
      </c>
      <c r="D288" s="9" t="s">
        <v>4</v>
      </c>
      <c r="E288" s="9" t="s">
        <v>2</v>
      </c>
      <c r="F288" s="11" t="s">
        <v>727</v>
      </c>
      <c r="H288" s="10" t="s">
        <v>78</v>
      </c>
      <c r="J288" s="13" t="str">
        <f t="shared" si="4"/>
        <v>&lt;person:Person&gt;</v>
      </c>
      <c r="K288" s="10" t="s">
        <v>2325</v>
      </c>
    </row>
    <row r="289" spans="1:11" ht="43.2" x14ac:dyDescent="0.3">
      <c r="A289" s="9">
        <v>324</v>
      </c>
      <c r="B289" s="4" t="s">
        <v>126</v>
      </c>
      <c r="C289" s="4" t="s">
        <v>1501</v>
      </c>
      <c r="D289" s="9" t="s">
        <v>4</v>
      </c>
      <c r="E289" s="9" t="s">
        <v>2</v>
      </c>
      <c r="F289" s="11" t="s">
        <v>727</v>
      </c>
      <c r="H289" s="10" t="s">
        <v>1386</v>
      </c>
      <c r="J289" s="13" t="str">
        <f t="shared" si="4"/>
        <v>&lt;fed-per:PersonRelation&gt;</v>
      </c>
      <c r="K289" s="10" t="s">
        <v>2325</v>
      </c>
    </row>
    <row r="290" spans="1:11" x14ac:dyDescent="0.3">
      <c r="A290" s="9">
        <v>325</v>
      </c>
      <c r="B290" s="4" t="s">
        <v>1788</v>
      </c>
      <c r="C290" s="4" t="s">
        <v>2109</v>
      </c>
      <c r="D290" s="9" t="s">
        <v>4</v>
      </c>
      <c r="E290" s="9" t="s">
        <v>2</v>
      </c>
      <c r="F290" s="11" t="s">
        <v>727</v>
      </c>
      <c r="H290" s="10" t="s">
        <v>1386</v>
      </c>
      <c r="J290" s="13" t="str">
        <f t="shared" si="4"/>
        <v>&lt;fed-per:FormerResident&gt;</v>
      </c>
      <c r="K290" s="10" t="s">
        <v>2325</v>
      </c>
    </row>
    <row r="291" spans="1:11" ht="28.8" x14ac:dyDescent="0.3">
      <c r="A291" s="9">
        <v>326</v>
      </c>
      <c r="B291" s="4" t="s">
        <v>51</v>
      </c>
      <c r="C291" s="4" t="s">
        <v>1473</v>
      </c>
      <c r="D291" s="9" t="s">
        <v>4</v>
      </c>
      <c r="E291" s="9" t="s">
        <v>2</v>
      </c>
      <c r="F291" s="11" t="s">
        <v>727</v>
      </c>
      <c r="H291" s="10" t="s">
        <v>1386</v>
      </c>
      <c r="J291" s="13" t="str">
        <f t="shared" si="4"/>
        <v>&lt;fed-per:Resident&gt;</v>
      </c>
      <c r="K291" s="10" t="s">
        <v>2325</v>
      </c>
    </row>
    <row r="292" spans="1:11" x14ac:dyDescent="0.3">
      <c r="A292" s="9">
        <v>329</v>
      </c>
      <c r="B292" s="4" t="s">
        <v>2703</v>
      </c>
      <c r="C292" s="4" t="s">
        <v>2702</v>
      </c>
      <c r="D292" s="9" t="s">
        <v>4</v>
      </c>
      <c r="E292" s="9" t="s">
        <v>3</v>
      </c>
      <c r="F292" s="11" t="s">
        <v>727</v>
      </c>
      <c r="H292" s="10" t="s">
        <v>1386</v>
      </c>
      <c r="J292" s="13" t="str">
        <f t="shared" si="4"/>
        <v>&lt;fed-per:civilStatus&gt;</v>
      </c>
      <c r="K292" s="10" t="s">
        <v>2325</v>
      </c>
    </row>
    <row r="293" spans="1:11" x14ac:dyDescent="0.3">
      <c r="A293" s="9">
        <v>330</v>
      </c>
      <c r="B293" s="4" t="s">
        <v>1912</v>
      </c>
      <c r="C293" s="4" t="s">
        <v>652</v>
      </c>
      <c r="D293" s="9" t="s">
        <v>4</v>
      </c>
      <c r="E293" s="9" t="s">
        <v>3</v>
      </c>
      <c r="F293" s="11" t="s">
        <v>727</v>
      </c>
      <c r="H293" s="10" t="s">
        <v>980</v>
      </c>
      <c r="J293" s="13" t="str">
        <f t="shared" si="4"/>
        <v>&lt;schema:birthDate&gt;</v>
      </c>
      <c r="K293" s="10" t="s">
        <v>2325</v>
      </c>
    </row>
    <row r="294" spans="1:11" x14ac:dyDescent="0.3">
      <c r="A294" s="9">
        <v>331</v>
      </c>
      <c r="B294" s="4" t="s">
        <v>1913</v>
      </c>
      <c r="C294" s="4" t="s">
        <v>653</v>
      </c>
      <c r="D294" s="9" t="s">
        <v>4</v>
      </c>
      <c r="E294" s="9" t="s">
        <v>3</v>
      </c>
      <c r="F294" s="11" t="s">
        <v>727</v>
      </c>
      <c r="H294" s="10" t="s">
        <v>980</v>
      </c>
      <c r="J294" s="13" t="str">
        <f t="shared" si="4"/>
        <v>&lt;schema:deathDate&gt;</v>
      </c>
      <c r="K294" s="10" t="s">
        <v>2325</v>
      </c>
    </row>
    <row r="295" spans="1:11" x14ac:dyDescent="0.3">
      <c r="A295" s="9">
        <v>332</v>
      </c>
      <c r="B295" s="4" t="s">
        <v>14</v>
      </c>
      <c r="C295" s="4" t="s">
        <v>2111</v>
      </c>
      <c r="D295" s="9" t="s">
        <v>4</v>
      </c>
      <c r="E295" s="9" t="s">
        <v>3</v>
      </c>
      <c r="F295" s="11" t="s">
        <v>727</v>
      </c>
      <c r="G295" s="4" t="s">
        <v>1517</v>
      </c>
      <c r="H295" s="10" t="s">
        <v>1020</v>
      </c>
      <c r="I295" s="10" t="s">
        <v>2696</v>
      </c>
      <c r="J295" s="13" t="str">
        <f t="shared" si="4"/>
        <v>&lt;foaf:#term_family_name&gt;</v>
      </c>
      <c r="K295" s="10" t="s">
        <v>2325</v>
      </c>
    </row>
    <row r="296" spans="1:11" ht="28.8" x14ac:dyDescent="0.3">
      <c r="A296" s="9">
        <v>333</v>
      </c>
      <c r="B296" s="4" t="s">
        <v>16</v>
      </c>
      <c r="C296" s="4" t="s">
        <v>1534</v>
      </c>
      <c r="D296" s="9" t="s">
        <v>4</v>
      </c>
      <c r="E296" s="9" t="s">
        <v>3</v>
      </c>
      <c r="F296" s="11" t="s">
        <v>727</v>
      </c>
      <c r="H296" s="10" t="s">
        <v>1020</v>
      </c>
      <c r="I296" s="10" t="s">
        <v>2697</v>
      </c>
      <c r="J296" s="13" t="str">
        <f t="shared" si="4"/>
        <v>&lt;foaf:#term_givenname&gt;</v>
      </c>
      <c r="K296" s="10" t="s">
        <v>2325</v>
      </c>
    </row>
    <row r="297" spans="1:11" ht="28.8" x14ac:dyDescent="0.3">
      <c r="A297" s="9">
        <v>334</v>
      </c>
      <c r="B297" s="4" t="s">
        <v>105</v>
      </c>
      <c r="C297" s="4" t="s">
        <v>1793</v>
      </c>
      <c r="D297" s="9" t="s">
        <v>4</v>
      </c>
      <c r="E297" s="9" t="s">
        <v>3</v>
      </c>
      <c r="F297" s="11" t="s">
        <v>727</v>
      </c>
      <c r="G297" s="4" t="s">
        <v>1517</v>
      </c>
      <c r="H297" s="10" t="s">
        <v>1386</v>
      </c>
      <c r="J297" s="13" t="str">
        <f t="shared" si="4"/>
        <v>&lt;fed-per:fullName&gt;</v>
      </c>
      <c r="K297" s="10" t="s">
        <v>2325</v>
      </c>
    </row>
    <row r="298" spans="1:11" x14ac:dyDescent="0.3">
      <c r="A298" s="9">
        <v>335</v>
      </c>
      <c r="B298" s="4" t="s">
        <v>15</v>
      </c>
      <c r="C298" s="4" t="s">
        <v>2254</v>
      </c>
      <c r="D298" s="9" t="s">
        <v>4</v>
      </c>
      <c r="E298" s="9" t="s">
        <v>3</v>
      </c>
      <c r="F298" s="11" t="s">
        <v>727</v>
      </c>
      <c r="H298" s="10" t="s">
        <v>1020</v>
      </c>
      <c r="I298" s="10" t="s">
        <v>2695</v>
      </c>
      <c r="J298" s="13" t="str">
        <f t="shared" si="4"/>
        <v>&lt;foaf:#term_gender&gt;</v>
      </c>
      <c r="K298" s="10" t="s">
        <v>2325</v>
      </c>
    </row>
    <row r="299" spans="1:11" ht="28.8" x14ac:dyDescent="0.3">
      <c r="A299" s="9">
        <v>336</v>
      </c>
      <c r="B299" s="4" t="s">
        <v>1535</v>
      </c>
      <c r="C299" s="4" t="s">
        <v>1795</v>
      </c>
      <c r="D299" s="9" t="s">
        <v>4</v>
      </c>
      <c r="E299" s="9" t="s">
        <v>3</v>
      </c>
      <c r="F299" s="11" t="s">
        <v>727</v>
      </c>
      <c r="H299" s="10" t="s">
        <v>1386</v>
      </c>
      <c r="J299" s="13" t="str">
        <f t="shared" si="4"/>
        <v>&lt;fed-per:givenNames&gt;</v>
      </c>
      <c r="K299" s="10" t="s">
        <v>2325</v>
      </c>
    </row>
    <row r="300" spans="1:11" x14ac:dyDescent="0.3">
      <c r="A300" s="9">
        <v>337</v>
      </c>
      <c r="B300" s="4" t="s">
        <v>135</v>
      </c>
      <c r="C300" s="4" t="s">
        <v>1845</v>
      </c>
      <c r="D300" s="9" t="s">
        <v>4</v>
      </c>
      <c r="E300" s="9" t="s">
        <v>3</v>
      </c>
      <c r="F300" s="11" t="s">
        <v>727</v>
      </c>
      <c r="H300" s="10" t="s">
        <v>1386</v>
      </c>
      <c r="J300" s="13" t="str">
        <f t="shared" si="4"/>
        <v>&lt;fed-per:headOf&gt;</v>
      </c>
      <c r="K300" s="10" t="s">
        <v>2325</v>
      </c>
    </row>
    <row r="301" spans="1:11" ht="72" x14ac:dyDescent="0.3">
      <c r="A301" s="9">
        <v>338</v>
      </c>
      <c r="B301" s="4" t="s">
        <v>2656</v>
      </c>
      <c r="C301" s="4" t="s">
        <v>1512</v>
      </c>
      <c r="D301" s="9" t="s">
        <v>4</v>
      </c>
      <c r="E301" s="9" t="s">
        <v>3</v>
      </c>
      <c r="F301" s="11" t="s">
        <v>727</v>
      </c>
      <c r="H301" s="10" t="s">
        <v>1386</v>
      </c>
      <c r="J301" s="13" t="str">
        <f t="shared" si="4"/>
        <v>&lt;fed-per:householdRelation&gt;</v>
      </c>
      <c r="K301" s="10" t="s">
        <v>2325</v>
      </c>
    </row>
    <row r="302" spans="1:11" x14ac:dyDescent="0.3">
      <c r="A302" s="9">
        <v>339</v>
      </c>
      <c r="B302" s="4" t="s">
        <v>1537</v>
      </c>
      <c r="C302" s="4" t="s">
        <v>1539</v>
      </c>
      <c r="D302" s="9" t="s">
        <v>4</v>
      </c>
      <c r="E302" s="9" t="s">
        <v>3</v>
      </c>
      <c r="F302" s="11" t="s">
        <v>727</v>
      </c>
      <c r="H302" s="10" t="s">
        <v>1386</v>
      </c>
      <c r="J302" s="13" t="str">
        <f t="shared" si="4"/>
        <v>&lt;fed-per:person1&gt;</v>
      </c>
      <c r="K302" s="10" t="s">
        <v>2325</v>
      </c>
    </row>
    <row r="303" spans="1:11" x14ac:dyDescent="0.3">
      <c r="A303" s="9">
        <v>341</v>
      </c>
      <c r="B303" s="4" t="s">
        <v>134</v>
      </c>
      <c r="C303" s="4" t="s">
        <v>1844</v>
      </c>
      <c r="D303" s="9" t="s">
        <v>4</v>
      </c>
      <c r="E303" s="9" t="s">
        <v>3</v>
      </c>
      <c r="F303" s="11" t="s">
        <v>727</v>
      </c>
      <c r="H303" s="10" t="s">
        <v>1386</v>
      </c>
      <c r="J303" s="13" t="str">
        <f t="shared" si="4"/>
        <v>&lt;fed-per:memberOf&gt;</v>
      </c>
      <c r="K303" s="10" t="s">
        <v>2325</v>
      </c>
    </row>
    <row r="304" spans="1:11" ht="144" x14ac:dyDescent="0.3">
      <c r="A304" s="9">
        <v>343</v>
      </c>
      <c r="B304" s="4" t="s">
        <v>107</v>
      </c>
      <c r="C304" s="4" t="s">
        <v>1423</v>
      </c>
      <c r="D304" s="9" t="s">
        <v>4</v>
      </c>
      <c r="E304" s="9" t="s">
        <v>3</v>
      </c>
      <c r="F304" s="11" t="s">
        <v>727</v>
      </c>
      <c r="G304" s="61" t="s">
        <v>2401</v>
      </c>
      <c r="H304" s="10" t="s">
        <v>1386</v>
      </c>
      <c r="J304" s="13" t="str">
        <f t="shared" si="4"/>
        <v>&lt;fed-per:nationality&gt;</v>
      </c>
      <c r="K304" s="10" t="s">
        <v>2325</v>
      </c>
    </row>
    <row r="305" spans="1:11" ht="57.6" x14ac:dyDescent="0.3">
      <c r="A305" s="9">
        <v>344</v>
      </c>
      <c r="B305" s="4" t="s">
        <v>240</v>
      </c>
      <c r="C305" s="4" t="s">
        <v>1956</v>
      </c>
      <c r="D305" s="9" t="s">
        <v>4</v>
      </c>
      <c r="E305" s="9" t="s">
        <v>3</v>
      </c>
      <c r="F305" s="11" t="s">
        <v>727</v>
      </c>
      <c r="G305" s="4" t="s">
        <v>1985</v>
      </c>
      <c r="H305" s="10" t="s">
        <v>1121</v>
      </c>
      <c r="I305" s="10" t="s">
        <v>1953</v>
      </c>
      <c r="J305" s="13" t="str">
        <f t="shared" si="4"/>
        <v>&lt;dcterms:identifier&gt;</v>
      </c>
      <c r="K305" s="10" t="s">
        <v>2325</v>
      </c>
    </row>
    <row r="306" spans="1:11" ht="28.8" x14ac:dyDescent="0.3">
      <c r="A306" s="9">
        <v>345</v>
      </c>
      <c r="B306" s="4" t="s">
        <v>1914</v>
      </c>
      <c r="C306" s="4" t="s">
        <v>1932</v>
      </c>
      <c r="D306" s="9" t="s">
        <v>4</v>
      </c>
      <c r="E306" s="9" t="s">
        <v>3</v>
      </c>
      <c r="F306" s="11" t="s">
        <v>727</v>
      </c>
      <c r="G306" s="4" t="s">
        <v>2264</v>
      </c>
      <c r="H306" s="10" t="s">
        <v>78</v>
      </c>
      <c r="J306" s="13" t="str">
        <f t="shared" si="4"/>
        <v>&lt;person:placeOfBirth&gt;</v>
      </c>
      <c r="K306" s="10" t="s">
        <v>2325</v>
      </c>
    </row>
    <row r="307" spans="1:11" ht="28.8" x14ac:dyDescent="0.3">
      <c r="A307" s="9">
        <v>346</v>
      </c>
      <c r="B307" s="4" t="s">
        <v>1916</v>
      </c>
      <c r="C307" s="4" t="s">
        <v>1933</v>
      </c>
      <c r="D307" s="9" t="s">
        <v>4</v>
      </c>
      <c r="E307" s="9" t="s">
        <v>3</v>
      </c>
      <c r="F307" s="11" t="s">
        <v>727</v>
      </c>
      <c r="G307" s="4" t="s">
        <v>2264</v>
      </c>
      <c r="H307" s="10" t="s">
        <v>78</v>
      </c>
      <c r="J307" s="13" t="str">
        <f t="shared" si="4"/>
        <v>&lt;person:placeOfDeath&gt;</v>
      </c>
      <c r="K307" s="10" t="s">
        <v>2325</v>
      </c>
    </row>
    <row r="308" spans="1:11" x14ac:dyDescent="0.3">
      <c r="A308" s="9">
        <v>348</v>
      </c>
      <c r="B308" s="4" t="s">
        <v>133</v>
      </c>
      <c r="C308" s="4" t="s">
        <v>1514</v>
      </c>
      <c r="D308" s="9" t="s">
        <v>4</v>
      </c>
      <c r="E308" s="9" t="s">
        <v>3</v>
      </c>
      <c r="F308" s="11" t="s">
        <v>727</v>
      </c>
      <c r="H308" s="10" t="s">
        <v>1386</v>
      </c>
      <c r="J308" s="13" t="str">
        <f t="shared" si="4"/>
        <v>&lt;fed-per:residenceAddress&gt;</v>
      </c>
      <c r="K308" s="10" t="s">
        <v>2325</v>
      </c>
    </row>
    <row r="309" spans="1:11" ht="28.8" x14ac:dyDescent="0.3">
      <c r="A309" s="9">
        <v>349</v>
      </c>
      <c r="B309" s="4" t="s">
        <v>104</v>
      </c>
      <c r="C309" s="4" t="s">
        <v>2276</v>
      </c>
      <c r="D309" s="9" t="s">
        <v>4</v>
      </c>
      <c r="E309" s="9" t="s">
        <v>3</v>
      </c>
      <c r="F309" s="11" t="s">
        <v>727</v>
      </c>
      <c r="G309" s="4" t="s">
        <v>2284</v>
      </c>
      <c r="H309" s="10" t="s">
        <v>1121</v>
      </c>
      <c r="I309" s="10" t="s">
        <v>1953</v>
      </c>
      <c r="J309" s="13" t="str">
        <f t="shared" si="4"/>
        <v>&lt;dcterms:identifier&gt;</v>
      </c>
      <c r="K309" s="10" t="s">
        <v>2324</v>
      </c>
    </row>
    <row r="310" spans="1:11" ht="28.8" x14ac:dyDescent="0.3">
      <c r="A310" s="9">
        <v>350</v>
      </c>
      <c r="B310" s="4" t="s">
        <v>296</v>
      </c>
      <c r="C310" s="4" t="s">
        <v>1518</v>
      </c>
      <c r="D310" s="9" t="s">
        <v>110</v>
      </c>
      <c r="E310" s="9" t="s">
        <v>2</v>
      </c>
      <c r="F310" s="11" t="s">
        <v>727</v>
      </c>
      <c r="G310" s="4" t="s">
        <v>2279</v>
      </c>
      <c r="H310" s="10" t="s">
        <v>1387</v>
      </c>
      <c r="J310" s="13" t="str">
        <f t="shared" si="4"/>
        <v>&lt;fed-temp:Period&gt;</v>
      </c>
      <c r="K310" s="10" t="s">
        <v>2325</v>
      </c>
    </row>
    <row r="311" spans="1:11" x14ac:dyDescent="0.3">
      <c r="A311" s="9">
        <v>352</v>
      </c>
      <c r="B311" s="4" t="s">
        <v>65</v>
      </c>
      <c r="C311" s="4" t="s">
        <v>1995</v>
      </c>
      <c r="D311" s="9" t="s">
        <v>110</v>
      </c>
      <c r="E311" s="9" t="s">
        <v>3</v>
      </c>
      <c r="F311" s="11" t="s">
        <v>727</v>
      </c>
      <c r="H311" s="10" t="s">
        <v>980</v>
      </c>
      <c r="J311" s="13" t="str">
        <f t="shared" si="4"/>
        <v>&lt;schema:endDate&gt;</v>
      </c>
      <c r="K311" s="10" t="s">
        <v>2325</v>
      </c>
    </row>
    <row r="312" spans="1:11" x14ac:dyDescent="0.3">
      <c r="A312" s="9">
        <v>355</v>
      </c>
      <c r="B312" s="4" t="s">
        <v>64</v>
      </c>
      <c r="C312" s="4" t="s">
        <v>1996</v>
      </c>
      <c r="D312" s="9" t="s">
        <v>110</v>
      </c>
      <c r="E312" s="9" t="s">
        <v>3</v>
      </c>
      <c r="F312" s="11" t="s">
        <v>727</v>
      </c>
      <c r="H312" s="10" t="s">
        <v>980</v>
      </c>
      <c r="J312" s="13" t="str">
        <f t="shared" si="4"/>
        <v>&lt;schema:startDate&gt;</v>
      </c>
      <c r="K312" s="10" t="s">
        <v>2325</v>
      </c>
    </row>
    <row r="313" spans="1:11" ht="43.2" x14ac:dyDescent="0.3">
      <c r="A313" s="9">
        <v>359</v>
      </c>
      <c r="B313" s="4" t="s">
        <v>176</v>
      </c>
      <c r="C313" s="4" t="s">
        <v>2050</v>
      </c>
      <c r="D313" s="9" t="s">
        <v>31</v>
      </c>
      <c r="E313" s="9" t="s">
        <v>2</v>
      </c>
      <c r="F313" s="11" t="s">
        <v>727</v>
      </c>
      <c r="G313" s="4" t="s">
        <v>1785</v>
      </c>
      <c r="H313" s="10" t="s">
        <v>1385</v>
      </c>
      <c r="J313" s="13" t="str">
        <f t="shared" si="4"/>
        <v>&lt;fed-loc:GM_Point&gt;</v>
      </c>
      <c r="K313" s="10" t="s">
        <v>2325</v>
      </c>
    </row>
    <row r="314" spans="1:11" x14ac:dyDescent="0.3">
      <c r="A314" s="9">
        <v>360</v>
      </c>
      <c r="B314" s="4" t="s">
        <v>243</v>
      </c>
      <c r="C314" s="4" t="s">
        <v>2041</v>
      </c>
      <c r="D314" s="9" t="s">
        <v>31</v>
      </c>
      <c r="E314" s="9" t="s">
        <v>8</v>
      </c>
      <c r="F314" s="11" t="s">
        <v>727</v>
      </c>
      <c r="H314" s="10" t="s">
        <v>1530</v>
      </c>
      <c r="J314" s="13" t="str">
        <f t="shared" si="4"/>
        <v>&lt;fed-thesaurus:addressstatus#id&gt;</v>
      </c>
      <c r="K314" s="10" t="s">
        <v>2325</v>
      </c>
    </row>
    <row r="315" spans="1:11" x14ac:dyDescent="0.3">
      <c r="A315" s="9">
        <v>361</v>
      </c>
      <c r="B315" s="4" t="s">
        <v>244</v>
      </c>
      <c r="C315" s="4" t="s">
        <v>2120</v>
      </c>
      <c r="D315" s="9" t="s">
        <v>4</v>
      </c>
      <c r="E315" s="9" t="s">
        <v>8</v>
      </c>
      <c r="F315" s="11" t="s">
        <v>727</v>
      </c>
      <c r="H315" s="10" t="s">
        <v>1530</v>
      </c>
      <c r="J315" s="13" t="str">
        <f t="shared" si="4"/>
        <v>&lt;fed-thesaurus:administrativestatus#id&gt;</v>
      </c>
      <c r="K315" s="10" t="s">
        <v>2325</v>
      </c>
    </row>
    <row r="316" spans="1:11" ht="43.2" x14ac:dyDescent="0.3">
      <c r="A316" s="9">
        <v>362</v>
      </c>
      <c r="B316" s="4" t="s">
        <v>2700</v>
      </c>
      <c r="C316" s="4" t="s">
        <v>2701</v>
      </c>
      <c r="D316" s="9" t="s">
        <v>4</v>
      </c>
      <c r="E316" s="9" t="s">
        <v>8</v>
      </c>
      <c r="F316" s="11" t="s">
        <v>727</v>
      </c>
      <c r="G316" s="4" t="s">
        <v>2629</v>
      </c>
      <c r="H316" s="10" t="s">
        <v>1530</v>
      </c>
      <c r="J316" s="13" t="str">
        <f t="shared" si="4"/>
        <v>&lt;fed-thesaurus:civilstatustype#id&gt;</v>
      </c>
      <c r="K316" s="10" t="s">
        <v>2325</v>
      </c>
    </row>
    <row r="317" spans="1:11" ht="86.4" x14ac:dyDescent="0.3">
      <c r="A317" s="9">
        <v>363</v>
      </c>
      <c r="B317" s="4" t="s">
        <v>118</v>
      </c>
      <c r="C317" s="4" t="s">
        <v>2117</v>
      </c>
      <c r="D317" s="9" t="s">
        <v>4</v>
      </c>
      <c r="E317" s="9" t="s">
        <v>8</v>
      </c>
      <c r="F317" s="11" t="s">
        <v>727</v>
      </c>
      <c r="G317" s="4" t="s">
        <v>1536</v>
      </c>
      <c r="H317" s="10" t="s">
        <v>1530</v>
      </c>
      <c r="J317" s="13" t="str">
        <f t="shared" si="4"/>
        <v>&lt;fed-thesaurus:descent#id&gt;</v>
      </c>
      <c r="K317" s="10" t="s">
        <v>2325</v>
      </c>
    </row>
    <row r="318" spans="1:11" ht="115.2" x14ac:dyDescent="0.3">
      <c r="A318" s="9">
        <v>364</v>
      </c>
      <c r="B318" s="4" t="s">
        <v>1892</v>
      </c>
      <c r="C318" s="4" t="s">
        <v>2057</v>
      </c>
      <c r="D318" s="9" t="s">
        <v>71</v>
      </c>
      <c r="E318" s="9" t="s">
        <v>8</v>
      </c>
      <c r="F318" s="11" t="s">
        <v>727</v>
      </c>
      <c r="G318" s="4" t="s">
        <v>2369</v>
      </c>
      <c r="H318" s="10" t="s">
        <v>1530</v>
      </c>
      <c r="J318" s="13" t="str">
        <f t="shared" ref="J318:J380" si="5">IF(F318="FED",IF(AND(E318="ConceptScheme",LEFT(H318,7) &lt;&gt; "inspire"),CONCATENATE("&lt;",H318,":",LOWER(IF(I318="",B318,I318)),"#id&gt;"),CONCATENATE("&lt;",H318,":",IF(I318="",B318,I318),"&gt;")),CONCATENATE("&lt;",H318,":",IF(I318="",B318,I318),"&gt;"))</f>
        <v>&lt;fed-thesaurus:nace2008#id&gt;</v>
      </c>
      <c r="K318" s="10" t="s">
        <v>2325</v>
      </c>
    </row>
    <row r="319" spans="1:11" ht="57.6" x14ac:dyDescent="0.3">
      <c r="A319" s="9">
        <v>365</v>
      </c>
      <c r="B319" s="4" t="s">
        <v>1562</v>
      </c>
      <c r="C319" s="4" t="s">
        <v>1565</v>
      </c>
      <c r="D319" s="9" t="s">
        <v>31</v>
      </c>
      <c r="E319" s="9" t="s">
        <v>8</v>
      </c>
      <c r="F319" s="11" t="s">
        <v>727</v>
      </c>
      <c r="G319" s="4" t="s">
        <v>1572</v>
      </c>
      <c r="H319" s="10" t="s">
        <v>1530</v>
      </c>
      <c r="J319" s="13" t="str">
        <f t="shared" si="5"/>
        <v>&lt;fed-thesaurus:territoryofnationality#id&gt;</v>
      </c>
      <c r="K319" s="10" t="s">
        <v>2325</v>
      </c>
    </row>
    <row r="320" spans="1:11" ht="72" x14ac:dyDescent="0.3">
      <c r="A320" s="9">
        <v>366</v>
      </c>
      <c r="B320" s="4" t="s">
        <v>1779</v>
      </c>
      <c r="C320" s="4" t="s">
        <v>1512</v>
      </c>
      <c r="D320" s="9" t="s">
        <v>4</v>
      </c>
      <c r="E320" s="9" t="s">
        <v>8</v>
      </c>
      <c r="F320" s="11" t="s">
        <v>727</v>
      </c>
      <c r="H320" s="10" t="s">
        <v>1530</v>
      </c>
      <c r="J320" s="13" t="str">
        <f t="shared" si="5"/>
        <v>&lt;fed-thesaurus:householdrelationtype#id&gt;</v>
      </c>
      <c r="K320" s="10" t="s">
        <v>2325</v>
      </c>
    </row>
    <row r="321" spans="1:11" ht="100.8" x14ac:dyDescent="0.3">
      <c r="A321" s="9">
        <v>367</v>
      </c>
      <c r="B321" s="4" t="s">
        <v>270</v>
      </c>
      <c r="C321" s="4" t="s">
        <v>2074</v>
      </c>
      <c r="D321" s="9" t="s">
        <v>71</v>
      </c>
      <c r="E321" s="9" t="s">
        <v>8</v>
      </c>
      <c r="F321" s="11" t="s">
        <v>727</v>
      </c>
      <c r="G321" s="4" t="s">
        <v>2371</v>
      </c>
      <c r="H321" s="10" t="s">
        <v>1530</v>
      </c>
      <c r="J321" s="13" t="str">
        <f t="shared" si="5"/>
        <v>&lt;fed-thesaurus:function#id&gt;</v>
      </c>
      <c r="K321" s="10" t="s">
        <v>2325</v>
      </c>
    </row>
    <row r="322" spans="1:11" ht="28.8" x14ac:dyDescent="0.3">
      <c r="A322" s="9">
        <v>368</v>
      </c>
      <c r="B322" s="4" t="s">
        <v>2439</v>
      </c>
      <c r="C322" s="4" t="s">
        <v>2270</v>
      </c>
      <c r="D322" s="9" t="s">
        <v>4</v>
      </c>
      <c r="E322" s="9" t="s">
        <v>8</v>
      </c>
      <c r="F322" s="11" t="s">
        <v>727</v>
      </c>
      <c r="G322" s="4" t="s">
        <v>2372</v>
      </c>
      <c r="H322" s="10" t="s">
        <v>1530</v>
      </c>
      <c r="J322" s="13" t="str">
        <f t="shared" si="5"/>
        <v>&lt;fed-thesaurus:gendercode#id&gt;</v>
      </c>
      <c r="K322" s="10" t="s">
        <v>2324</v>
      </c>
    </row>
    <row r="323" spans="1:11" ht="57.6" x14ac:dyDescent="0.3">
      <c r="A323" s="9">
        <v>369</v>
      </c>
      <c r="B323" s="4" t="s">
        <v>1563</v>
      </c>
      <c r="C323" s="4" t="s">
        <v>1566</v>
      </c>
      <c r="D323" s="9" t="s">
        <v>31</v>
      </c>
      <c r="E323" s="9" t="s">
        <v>8</v>
      </c>
      <c r="F323" s="11" t="s">
        <v>727</v>
      </c>
      <c r="G323" s="4" t="s">
        <v>1573</v>
      </c>
      <c r="H323" s="10" t="s">
        <v>1530</v>
      </c>
      <c r="J323" s="13" t="str">
        <f t="shared" si="5"/>
        <v>&lt;fed-thesaurus:territoryofaddress#id&gt;</v>
      </c>
      <c r="K323" s="10" t="s">
        <v>2325</v>
      </c>
    </row>
    <row r="324" spans="1:11" ht="72" x14ac:dyDescent="0.3">
      <c r="A324" s="9">
        <v>370</v>
      </c>
      <c r="B324" s="4" t="s">
        <v>1564</v>
      </c>
      <c r="C324" s="4" t="s">
        <v>1567</v>
      </c>
      <c r="D324" s="9" t="s">
        <v>31</v>
      </c>
      <c r="E324" s="9" t="s">
        <v>8</v>
      </c>
      <c r="F324" s="11" t="s">
        <v>727</v>
      </c>
      <c r="G324" s="4" t="s">
        <v>1574</v>
      </c>
      <c r="H324" s="10" t="s">
        <v>1530</v>
      </c>
      <c r="J324" s="13" t="str">
        <f t="shared" si="5"/>
        <v>&lt;fed-thesaurus:territoryofplace#id&gt;</v>
      </c>
      <c r="K324" s="10" t="s">
        <v>2325</v>
      </c>
    </row>
    <row r="325" spans="1:11" ht="144" x14ac:dyDescent="0.3">
      <c r="A325" s="9">
        <v>372</v>
      </c>
      <c r="B325" s="4" t="s">
        <v>2058</v>
      </c>
      <c r="C325" s="4" t="s">
        <v>2075</v>
      </c>
      <c r="D325" s="9" t="s">
        <v>71</v>
      </c>
      <c r="E325" s="9" t="s">
        <v>8</v>
      </c>
      <c r="F325" s="11" t="s">
        <v>727</v>
      </c>
      <c r="G325" s="4" t="s">
        <v>2374</v>
      </c>
      <c r="H325" s="10" t="s">
        <v>1530</v>
      </c>
      <c r="J325" s="13" t="str">
        <f t="shared" si="5"/>
        <v>&lt;fed-thesaurus:legalform#id&gt;</v>
      </c>
      <c r="K325" s="10" t="s">
        <v>2325</v>
      </c>
    </row>
    <row r="326" spans="1:11" ht="43.2" x14ac:dyDescent="0.3">
      <c r="A326" s="9">
        <v>373</v>
      </c>
      <c r="B326" s="4" t="s">
        <v>242</v>
      </c>
      <c r="C326" s="4" t="s">
        <v>2076</v>
      </c>
      <c r="D326" s="9" t="s">
        <v>71</v>
      </c>
      <c r="E326" s="9" t="s">
        <v>8</v>
      </c>
      <c r="F326" s="11" t="s">
        <v>727</v>
      </c>
      <c r="G326" s="4" t="s">
        <v>2375</v>
      </c>
      <c r="H326" s="10" t="s">
        <v>1530</v>
      </c>
      <c r="J326" s="13" t="str">
        <f t="shared" si="5"/>
        <v>&lt;fed-thesaurus:legalstatus#id&gt;</v>
      </c>
      <c r="K326" s="10" t="s">
        <v>2325</v>
      </c>
    </row>
    <row r="327" spans="1:11" ht="57.6" x14ac:dyDescent="0.3">
      <c r="A327" s="9">
        <v>376</v>
      </c>
      <c r="B327" s="4" t="s">
        <v>2062</v>
      </c>
      <c r="C327" s="4" t="s">
        <v>2077</v>
      </c>
      <c r="D327" s="9" t="s">
        <v>71</v>
      </c>
      <c r="E327" s="9" t="s">
        <v>8</v>
      </c>
      <c r="F327" s="11" t="s">
        <v>727</v>
      </c>
      <c r="G327" s="4" t="s">
        <v>2376</v>
      </c>
      <c r="H327" s="10" t="s">
        <v>1530</v>
      </c>
      <c r="J327" s="13" t="str">
        <f t="shared" si="5"/>
        <v>&lt;fed-thesaurus:organizationtype#id&gt;</v>
      </c>
      <c r="K327" s="10" t="s">
        <v>2325</v>
      </c>
    </row>
    <row r="328" spans="1:11" ht="57.6" x14ac:dyDescent="0.3">
      <c r="A328" s="9">
        <v>377</v>
      </c>
      <c r="B328" s="4" t="s">
        <v>2063</v>
      </c>
      <c r="C328" s="4" t="s">
        <v>2078</v>
      </c>
      <c r="D328" s="9" t="s">
        <v>71</v>
      </c>
      <c r="E328" s="9" t="s">
        <v>8</v>
      </c>
      <c r="F328" s="11" t="s">
        <v>727</v>
      </c>
      <c r="G328" s="4" t="s">
        <v>2377</v>
      </c>
      <c r="H328" s="10" t="s">
        <v>1530</v>
      </c>
      <c r="J328" s="13" t="str">
        <f t="shared" si="5"/>
        <v>&lt;fed-thesaurus:authorization#id&gt;</v>
      </c>
      <c r="K328" s="10" t="s">
        <v>2325</v>
      </c>
    </row>
    <row r="329" spans="1:11" x14ac:dyDescent="0.3">
      <c r="A329" s="9">
        <v>378</v>
      </c>
      <c r="B329" s="4" t="s">
        <v>245</v>
      </c>
      <c r="C329" s="4" t="s">
        <v>2044</v>
      </c>
      <c r="D329" s="9" t="s">
        <v>31</v>
      </c>
      <c r="E329" s="9" t="s">
        <v>8</v>
      </c>
      <c r="F329" s="11" t="s">
        <v>727</v>
      </c>
      <c r="H329" s="10" t="s">
        <v>2127</v>
      </c>
      <c r="I329" s="10" t="s">
        <v>2129</v>
      </c>
      <c r="J329" s="13" t="str">
        <f t="shared" si="5"/>
        <v>&lt;inspire-code:GeoMetryMethodValue&gt;</v>
      </c>
      <c r="K329" s="10" t="s">
        <v>2325</v>
      </c>
    </row>
    <row r="330" spans="1:11" x14ac:dyDescent="0.3">
      <c r="A330" s="9">
        <v>379</v>
      </c>
      <c r="B330" s="4" t="s">
        <v>246</v>
      </c>
      <c r="C330" s="4" t="s">
        <v>2047</v>
      </c>
      <c r="D330" s="9" t="s">
        <v>31</v>
      </c>
      <c r="E330" s="9" t="s">
        <v>8</v>
      </c>
      <c r="F330" s="11" t="s">
        <v>727</v>
      </c>
      <c r="H330" s="10" t="s">
        <v>2127</v>
      </c>
      <c r="I330" s="10" t="s">
        <v>2131</v>
      </c>
      <c r="J330" s="13" t="str">
        <f t="shared" si="5"/>
        <v>&lt;inspire-code:GeometrySpecification&gt;</v>
      </c>
      <c r="K330" s="10" t="s">
        <v>2325</v>
      </c>
    </row>
    <row r="331" spans="1:11" ht="43.2" x14ac:dyDescent="0.3">
      <c r="A331" s="9">
        <v>380</v>
      </c>
      <c r="B331" s="4" t="s">
        <v>2184</v>
      </c>
      <c r="C331" s="4" t="s">
        <v>2190</v>
      </c>
      <c r="D331" s="9" t="s">
        <v>71</v>
      </c>
      <c r="E331" s="9" t="s">
        <v>8</v>
      </c>
      <c r="F331" s="11" t="s">
        <v>727</v>
      </c>
      <c r="G331" s="4" t="s">
        <v>2378</v>
      </c>
      <c r="H331" s="10" t="s">
        <v>1530</v>
      </c>
      <c r="J331" s="13" t="str">
        <f t="shared" si="5"/>
        <v>&lt;fed-thesaurus:endreason#id&gt;</v>
      </c>
      <c r="K331" s="10" t="s">
        <v>2325</v>
      </c>
    </row>
    <row r="332" spans="1:11" ht="28.8" x14ac:dyDescent="0.3">
      <c r="A332" s="9">
        <v>384</v>
      </c>
      <c r="B332" s="4" t="s">
        <v>767</v>
      </c>
      <c r="C332" s="4" t="s">
        <v>769</v>
      </c>
      <c r="D332" s="9" t="s">
        <v>768</v>
      </c>
      <c r="E332" s="9" t="s">
        <v>2</v>
      </c>
      <c r="F332" s="11" t="s">
        <v>728</v>
      </c>
      <c r="H332" s="10" t="s">
        <v>1023</v>
      </c>
      <c r="J332" s="13" t="str">
        <f t="shared" si="5"/>
        <v>&lt;vl-generiek:Gebeurtenisdatum&gt;</v>
      </c>
      <c r="K332" s="10" t="s">
        <v>2325</v>
      </c>
    </row>
    <row r="333" spans="1:11" x14ac:dyDescent="0.3">
      <c r="A333" s="9">
        <v>385</v>
      </c>
      <c r="B333" s="4" t="s">
        <v>780</v>
      </c>
      <c r="C333" s="4" t="s">
        <v>770</v>
      </c>
      <c r="D333" s="9" t="s">
        <v>768</v>
      </c>
      <c r="E333" s="9" t="s">
        <v>2</v>
      </c>
      <c r="F333" s="11" t="s">
        <v>728</v>
      </c>
      <c r="H333" s="10" t="s">
        <v>1023</v>
      </c>
      <c r="J333" s="13" t="str">
        <f t="shared" si="5"/>
        <v>&lt;vl-generiek:GeografischePositie&gt;</v>
      </c>
      <c r="K333" s="10" t="s">
        <v>2325</v>
      </c>
    </row>
    <row r="334" spans="1:11" ht="28.8" x14ac:dyDescent="0.3">
      <c r="A334" s="9">
        <v>386</v>
      </c>
      <c r="B334" s="4" t="s">
        <v>781</v>
      </c>
      <c r="C334" s="4" t="s">
        <v>771</v>
      </c>
      <c r="D334" s="9" t="s">
        <v>768</v>
      </c>
      <c r="E334" s="9" t="s">
        <v>2</v>
      </c>
      <c r="F334" s="11" t="s">
        <v>728</v>
      </c>
      <c r="H334" s="10" t="s">
        <v>1023</v>
      </c>
      <c r="J334" s="13" t="str">
        <f t="shared" si="5"/>
        <v>&lt;vl-generiek:GestructureerdeIdentificator&gt;</v>
      </c>
      <c r="K334" s="10" t="s">
        <v>2325</v>
      </c>
    </row>
    <row r="335" spans="1:11" x14ac:dyDescent="0.3">
      <c r="A335" s="9">
        <v>387</v>
      </c>
      <c r="B335" s="4" t="s">
        <v>782</v>
      </c>
      <c r="C335" s="4" t="s">
        <v>772</v>
      </c>
      <c r="D335" s="9" t="s">
        <v>768</v>
      </c>
      <c r="E335" s="9" t="s">
        <v>3</v>
      </c>
      <c r="F335" s="11" t="s">
        <v>728</v>
      </c>
      <c r="H335" s="10" t="s">
        <v>1023</v>
      </c>
      <c r="J335" s="13" t="str">
        <f t="shared" si="5"/>
        <v>&lt;vl-generiek:Gebeurtenisdatum.begin&gt;</v>
      </c>
      <c r="K335" s="10" t="s">
        <v>2325</v>
      </c>
    </row>
    <row r="336" spans="1:11" x14ac:dyDescent="0.3">
      <c r="A336" s="9">
        <v>388</v>
      </c>
      <c r="B336" s="4" t="s">
        <v>783</v>
      </c>
      <c r="C336" s="4" t="s">
        <v>773</v>
      </c>
      <c r="D336" s="9" t="s">
        <v>768</v>
      </c>
      <c r="E336" s="9" t="s">
        <v>3</v>
      </c>
      <c r="F336" s="11" t="s">
        <v>728</v>
      </c>
      <c r="H336" s="10" t="s">
        <v>1023</v>
      </c>
      <c r="J336" s="13" t="str">
        <f t="shared" si="5"/>
        <v>&lt;vl-generiek:TijdsInterval.begin&gt;</v>
      </c>
      <c r="K336" s="10" t="s">
        <v>2325</v>
      </c>
    </row>
    <row r="337" spans="1:11" ht="72" x14ac:dyDescent="0.3">
      <c r="A337" s="9">
        <v>389</v>
      </c>
      <c r="B337" s="4" t="s">
        <v>784</v>
      </c>
      <c r="C337" s="4" t="s">
        <v>884</v>
      </c>
      <c r="D337" s="9" t="s">
        <v>768</v>
      </c>
      <c r="E337" s="9" t="s">
        <v>3</v>
      </c>
      <c r="F337" s="11" t="s">
        <v>728</v>
      </c>
      <c r="H337" s="10" t="s">
        <v>1023</v>
      </c>
      <c r="J337" s="13" t="str">
        <f t="shared" si="5"/>
        <v>&lt;vl-generiek:bewerking&gt;</v>
      </c>
      <c r="K337" s="10" t="s">
        <v>2325</v>
      </c>
    </row>
    <row r="338" spans="1:11" ht="72" x14ac:dyDescent="0.3">
      <c r="A338" s="9">
        <v>390</v>
      </c>
      <c r="B338" s="4" t="s">
        <v>785</v>
      </c>
      <c r="C338" s="4" t="s">
        <v>885</v>
      </c>
      <c r="D338" s="9" t="s">
        <v>768</v>
      </c>
      <c r="E338" s="9" t="s">
        <v>3</v>
      </c>
      <c r="F338" s="11" t="s">
        <v>728</v>
      </c>
      <c r="H338" s="10" t="s">
        <v>1023</v>
      </c>
      <c r="J338" s="13" t="str">
        <f t="shared" si="5"/>
        <v>&lt;vl-generiek:default&gt;</v>
      </c>
      <c r="K338" s="10" t="s">
        <v>2325</v>
      </c>
    </row>
    <row r="339" spans="1:11" x14ac:dyDescent="0.3">
      <c r="A339" s="9">
        <v>391</v>
      </c>
      <c r="B339" s="4" t="s">
        <v>786</v>
      </c>
      <c r="C339" s="4" t="s">
        <v>774</v>
      </c>
      <c r="D339" s="9" t="s">
        <v>768</v>
      </c>
      <c r="E339" s="9" t="s">
        <v>3</v>
      </c>
      <c r="F339" s="11" t="s">
        <v>728</v>
      </c>
      <c r="H339" s="10" t="s">
        <v>1023</v>
      </c>
      <c r="J339" s="13" t="str">
        <f t="shared" si="5"/>
        <v>&lt;vl-generiek:Gebeurtenisdatum.einde&gt;</v>
      </c>
      <c r="K339" s="10" t="s">
        <v>2325</v>
      </c>
    </row>
    <row r="340" spans="1:11" x14ac:dyDescent="0.3">
      <c r="A340" s="9">
        <v>392</v>
      </c>
      <c r="B340" s="4" t="s">
        <v>787</v>
      </c>
      <c r="C340" s="4" t="s">
        <v>775</v>
      </c>
      <c r="D340" s="9" t="s">
        <v>768</v>
      </c>
      <c r="E340" s="9" t="s">
        <v>3</v>
      </c>
      <c r="F340" s="11" t="s">
        <v>728</v>
      </c>
      <c r="H340" s="10" t="s">
        <v>1023</v>
      </c>
      <c r="J340" s="13" t="str">
        <f t="shared" si="5"/>
        <v>&lt;vl-generiek:TijdsInterval.einde&gt;</v>
      </c>
      <c r="K340" s="10" t="s">
        <v>2325</v>
      </c>
    </row>
    <row r="341" spans="1:11" ht="28.8" x14ac:dyDescent="0.3">
      <c r="A341" s="9">
        <v>393</v>
      </c>
      <c r="B341" s="4" t="s">
        <v>788</v>
      </c>
      <c r="C341" s="4" t="s">
        <v>776</v>
      </c>
      <c r="D341" s="9" t="s">
        <v>768</v>
      </c>
      <c r="E341" s="9" t="s">
        <v>3</v>
      </c>
      <c r="F341" s="11" t="s">
        <v>728</v>
      </c>
      <c r="H341" s="10" t="s">
        <v>1023</v>
      </c>
      <c r="J341" s="13" t="str">
        <f t="shared" si="5"/>
        <v>&lt;vl-generiek:gestructureerdeIdentificator&gt;</v>
      </c>
      <c r="K341" s="10" t="s">
        <v>2325</v>
      </c>
    </row>
    <row r="342" spans="1:11" ht="100.8" x14ac:dyDescent="0.3">
      <c r="A342" s="9">
        <v>394</v>
      </c>
      <c r="B342" s="4" t="s">
        <v>789</v>
      </c>
      <c r="C342" s="4" t="s">
        <v>886</v>
      </c>
      <c r="D342" s="9" t="s">
        <v>768</v>
      </c>
      <c r="E342" s="9" t="s">
        <v>3</v>
      </c>
      <c r="F342" s="11" t="s">
        <v>728</v>
      </c>
      <c r="H342" s="10" t="s">
        <v>1023</v>
      </c>
      <c r="J342" s="13" t="str">
        <f t="shared" si="5"/>
        <v>&lt;vl-generiek:handeldeInOpdrachtVan&gt;</v>
      </c>
      <c r="K342" s="10" t="s">
        <v>2325</v>
      </c>
    </row>
    <row r="343" spans="1:11" ht="28.8" x14ac:dyDescent="0.3">
      <c r="A343" s="9">
        <v>395</v>
      </c>
      <c r="B343" s="4" t="s">
        <v>790</v>
      </c>
      <c r="C343" s="4" t="s">
        <v>777</v>
      </c>
      <c r="D343" s="9" t="s">
        <v>768</v>
      </c>
      <c r="E343" s="9" t="s">
        <v>3</v>
      </c>
      <c r="F343" s="11" t="s">
        <v>728</v>
      </c>
      <c r="H343" s="10" t="s">
        <v>1023</v>
      </c>
      <c r="J343" s="13" t="str">
        <f t="shared" si="5"/>
        <v>&lt;vl-generiek:lokaleIdentificator&gt;</v>
      </c>
      <c r="K343" s="10" t="s">
        <v>2325</v>
      </c>
    </row>
    <row r="344" spans="1:11" ht="72" x14ac:dyDescent="0.3">
      <c r="A344" s="9">
        <v>396</v>
      </c>
      <c r="B344" s="4" t="s">
        <v>791</v>
      </c>
      <c r="C344" s="4" t="s">
        <v>887</v>
      </c>
      <c r="D344" s="9" t="s">
        <v>768</v>
      </c>
      <c r="E344" s="9" t="s">
        <v>3</v>
      </c>
      <c r="F344" s="11" t="s">
        <v>728</v>
      </c>
      <c r="H344" s="10" t="s">
        <v>1023</v>
      </c>
      <c r="J344" s="13" t="str">
        <f t="shared" si="5"/>
        <v>&lt;vl-generiek:methode&gt;</v>
      </c>
      <c r="K344" s="10" t="s">
        <v>2325</v>
      </c>
    </row>
    <row r="345" spans="1:11" ht="129.6" x14ac:dyDescent="0.3">
      <c r="A345" s="9">
        <v>397</v>
      </c>
      <c r="B345" s="4" t="s">
        <v>792</v>
      </c>
      <c r="C345" s="4" t="s">
        <v>888</v>
      </c>
      <c r="D345" s="9" t="s">
        <v>768</v>
      </c>
      <c r="E345" s="9" t="s">
        <v>3</v>
      </c>
      <c r="F345" s="11" t="s">
        <v>728</v>
      </c>
      <c r="H345" s="10" t="s">
        <v>1023</v>
      </c>
      <c r="J345" s="13" t="str">
        <f t="shared" si="5"/>
        <v>&lt;vl-generiek:naamruimte&gt;</v>
      </c>
      <c r="K345" s="10" t="s">
        <v>2325</v>
      </c>
    </row>
    <row r="346" spans="1:11" ht="57.6" x14ac:dyDescent="0.3">
      <c r="A346" s="9">
        <v>398</v>
      </c>
      <c r="B346" s="4" t="s">
        <v>793</v>
      </c>
      <c r="C346" s="4" t="s">
        <v>889</v>
      </c>
      <c r="D346" s="9" t="s">
        <v>768</v>
      </c>
      <c r="E346" s="9" t="s">
        <v>3</v>
      </c>
      <c r="F346" s="11" t="s">
        <v>728</v>
      </c>
      <c r="H346" s="10" t="s">
        <v>1023</v>
      </c>
      <c r="J346" s="13" t="str">
        <f t="shared" si="5"/>
        <v>&lt;vl-generiek:plaats&gt;</v>
      </c>
      <c r="K346" s="10" t="s">
        <v>2325</v>
      </c>
    </row>
    <row r="347" spans="1:11" ht="57.6" x14ac:dyDescent="0.3">
      <c r="A347" s="9">
        <v>399</v>
      </c>
      <c r="B347" s="4" t="s">
        <v>794</v>
      </c>
      <c r="C347" s="4" t="s">
        <v>890</v>
      </c>
      <c r="D347" s="9" t="s">
        <v>768</v>
      </c>
      <c r="E347" s="9" t="s">
        <v>3</v>
      </c>
      <c r="F347" s="11" t="s">
        <v>728</v>
      </c>
      <c r="H347" s="10" t="s">
        <v>1023</v>
      </c>
      <c r="J347" s="13" t="str">
        <f t="shared" si="5"/>
        <v>&lt;vl-generiek:specificatie&gt;</v>
      </c>
      <c r="K347" s="10" t="s">
        <v>2325</v>
      </c>
    </row>
    <row r="348" spans="1:11" x14ac:dyDescent="0.3">
      <c r="A348" s="9">
        <v>400</v>
      </c>
      <c r="B348" s="4" t="s">
        <v>795</v>
      </c>
      <c r="C348" s="4" t="s">
        <v>778</v>
      </c>
      <c r="D348" s="9" t="s">
        <v>768</v>
      </c>
      <c r="E348" s="9" t="s">
        <v>3</v>
      </c>
      <c r="F348" s="11" t="s">
        <v>728</v>
      </c>
      <c r="H348" s="10" t="s">
        <v>1023</v>
      </c>
      <c r="J348" s="13" t="str">
        <f t="shared" si="5"/>
        <v>&lt;vl-generiek:tussentijdstip&gt;</v>
      </c>
      <c r="K348" s="10" t="s">
        <v>2325</v>
      </c>
    </row>
    <row r="349" spans="1:11" x14ac:dyDescent="0.3">
      <c r="A349" s="9">
        <v>401</v>
      </c>
      <c r="B349" s="4" t="s">
        <v>796</v>
      </c>
      <c r="C349" s="4" t="s">
        <v>779</v>
      </c>
      <c r="D349" s="9" t="s">
        <v>768</v>
      </c>
      <c r="E349" s="9" t="s">
        <v>3</v>
      </c>
      <c r="F349" s="11" t="s">
        <v>728</v>
      </c>
      <c r="H349" s="10" t="s">
        <v>1023</v>
      </c>
      <c r="J349" s="13" t="str">
        <f t="shared" si="5"/>
        <v>&lt;vl-generiek:versieIdentificator&gt;</v>
      </c>
      <c r="K349" s="10" t="s">
        <v>2325</v>
      </c>
    </row>
    <row r="350" spans="1:11" ht="57.6" x14ac:dyDescent="0.3">
      <c r="A350" s="9">
        <v>402</v>
      </c>
      <c r="B350" s="4" t="s">
        <v>797</v>
      </c>
      <c r="C350" s="4" t="s">
        <v>849</v>
      </c>
      <c r="D350" s="9" t="s">
        <v>31</v>
      </c>
      <c r="E350" s="9" t="s">
        <v>2</v>
      </c>
      <c r="F350" s="11" t="s">
        <v>728</v>
      </c>
      <c r="H350" s="10" t="s">
        <v>819</v>
      </c>
      <c r="J350" s="13" t="str">
        <f t="shared" si="5"/>
        <v>&lt;vl-adres:Adreslocator&gt;</v>
      </c>
      <c r="K350" s="10" t="s">
        <v>2325</v>
      </c>
    </row>
    <row r="351" spans="1:11" ht="72" x14ac:dyDescent="0.3">
      <c r="A351" s="9">
        <v>403</v>
      </c>
      <c r="B351" s="4" t="s">
        <v>822</v>
      </c>
      <c r="C351" s="4" t="s">
        <v>883</v>
      </c>
      <c r="D351" s="9" t="s">
        <v>31</v>
      </c>
      <c r="E351" s="9" t="s">
        <v>2</v>
      </c>
      <c r="F351" s="11" t="s">
        <v>728</v>
      </c>
      <c r="H351" s="10" t="s">
        <v>819</v>
      </c>
      <c r="J351" s="13" t="str">
        <f t="shared" si="5"/>
        <v>&lt;vl-adres:AdresseerbaarObject&gt;</v>
      </c>
      <c r="K351" s="10" t="s">
        <v>2325</v>
      </c>
    </row>
    <row r="352" spans="1:11" ht="72" x14ac:dyDescent="0.3">
      <c r="A352" s="9">
        <v>404</v>
      </c>
      <c r="B352" s="4" t="s">
        <v>798</v>
      </c>
      <c r="C352" s="4" t="s">
        <v>882</v>
      </c>
      <c r="D352" s="9" t="s">
        <v>31</v>
      </c>
      <c r="E352" s="9" t="s">
        <v>2</v>
      </c>
      <c r="F352" s="11" t="s">
        <v>728</v>
      </c>
      <c r="H352" s="10" t="s">
        <v>819</v>
      </c>
      <c r="J352" s="13" t="str">
        <f t="shared" si="5"/>
        <v>&lt;vl-adres:Adresuitbreiding&gt;</v>
      </c>
      <c r="K352" s="10" t="s">
        <v>2325</v>
      </c>
    </row>
    <row r="353" spans="1:11" ht="259.2" x14ac:dyDescent="0.3">
      <c r="A353" s="9">
        <v>405</v>
      </c>
      <c r="B353" s="4" t="s">
        <v>26</v>
      </c>
      <c r="C353" s="4" t="s">
        <v>881</v>
      </c>
      <c r="D353" s="9" t="s">
        <v>31</v>
      </c>
      <c r="E353" s="9" t="s">
        <v>2</v>
      </c>
      <c r="F353" s="11" t="s">
        <v>728</v>
      </c>
      <c r="H353" s="10" t="s">
        <v>819</v>
      </c>
      <c r="J353" s="13" t="str">
        <f t="shared" si="5"/>
        <v>&lt;vl-adres:Adres&gt;</v>
      </c>
      <c r="K353" s="10" t="s">
        <v>2325</v>
      </c>
    </row>
    <row r="354" spans="1:11" ht="43.2" x14ac:dyDescent="0.3">
      <c r="A354" s="9">
        <v>406</v>
      </c>
      <c r="B354" s="4" t="s">
        <v>799</v>
      </c>
      <c r="C354" s="4" t="s">
        <v>850</v>
      </c>
      <c r="D354" s="9" t="s">
        <v>31</v>
      </c>
      <c r="E354" s="9" t="s">
        <v>2</v>
      </c>
      <c r="F354" s="11" t="s">
        <v>728</v>
      </c>
      <c r="H354" s="10" t="s">
        <v>819</v>
      </c>
      <c r="J354" s="13" t="str">
        <f t="shared" si="5"/>
        <v>&lt;vl-adres:Gemeentenaam&gt;</v>
      </c>
      <c r="K354" s="10" t="s">
        <v>2325</v>
      </c>
    </row>
    <row r="355" spans="1:11" ht="28.8" x14ac:dyDescent="0.3">
      <c r="A355" s="9">
        <v>407</v>
      </c>
      <c r="B355" s="4" t="s">
        <v>800</v>
      </c>
      <c r="C355" s="4" t="s">
        <v>851</v>
      </c>
      <c r="D355" s="9" t="s">
        <v>31</v>
      </c>
      <c r="E355" s="9" t="s">
        <v>2</v>
      </c>
      <c r="F355" s="11" t="s">
        <v>728</v>
      </c>
      <c r="H355" s="10" t="s">
        <v>819</v>
      </c>
      <c r="J355" s="13" t="str">
        <f t="shared" si="5"/>
        <v>&lt;vl-adres:Locatieaanduiding&gt;</v>
      </c>
      <c r="K355" s="10" t="s">
        <v>2325</v>
      </c>
    </row>
    <row r="356" spans="1:11" ht="86.4" x14ac:dyDescent="0.3">
      <c r="A356" s="9">
        <v>408</v>
      </c>
      <c r="B356" s="4" t="s">
        <v>801</v>
      </c>
      <c r="C356" s="4" t="s">
        <v>880</v>
      </c>
      <c r="D356" s="9" t="s">
        <v>31</v>
      </c>
      <c r="E356" s="9" t="s">
        <v>2</v>
      </c>
      <c r="F356" s="11" t="s">
        <v>728</v>
      </c>
      <c r="H356" s="10" t="s">
        <v>819</v>
      </c>
      <c r="J356" s="13" t="str">
        <f t="shared" si="5"/>
        <v>&lt;vl-adres:Locatienaam&gt;</v>
      </c>
      <c r="K356" s="10" t="s">
        <v>2325</v>
      </c>
    </row>
    <row r="357" spans="1:11" ht="57.6" x14ac:dyDescent="0.3">
      <c r="A357" s="9">
        <v>409</v>
      </c>
      <c r="B357" s="4" t="s">
        <v>802</v>
      </c>
      <c r="C357" s="4" t="s">
        <v>852</v>
      </c>
      <c r="D357" s="9" t="s">
        <v>31</v>
      </c>
      <c r="E357" s="9" t="s">
        <v>2</v>
      </c>
      <c r="F357" s="11" t="s">
        <v>728</v>
      </c>
      <c r="H357" s="10" t="s">
        <v>819</v>
      </c>
      <c r="J357" s="13" t="str">
        <f t="shared" si="5"/>
        <v>&lt;vl-adres:Postinfo&gt;</v>
      </c>
      <c r="K357" s="10" t="s">
        <v>2325</v>
      </c>
    </row>
    <row r="358" spans="1:11" ht="43.2" x14ac:dyDescent="0.3">
      <c r="A358" s="9">
        <v>410</v>
      </c>
      <c r="B358" s="4" t="s">
        <v>145</v>
      </c>
      <c r="C358" s="4" t="s">
        <v>853</v>
      </c>
      <c r="D358" s="9" t="s">
        <v>31</v>
      </c>
      <c r="E358" s="9" t="s">
        <v>2</v>
      </c>
      <c r="F358" s="11" t="s">
        <v>728</v>
      </c>
      <c r="H358" s="10" t="s">
        <v>819</v>
      </c>
      <c r="J358" s="13" t="str">
        <f t="shared" si="5"/>
        <v>&lt;vl-adres:Straatnaam&gt;</v>
      </c>
      <c r="K358" s="10" t="s">
        <v>2325</v>
      </c>
    </row>
    <row r="359" spans="1:11" ht="28.8" x14ac:dyDescent="0.3">
      <c r="A359" s="9">
        <v>411</v>
      </c>
      <c r="B359" s="4" t="s">
        <v>823</v>
      </c>
      <c r="C359" s="4" t="s">
        <v>854</v>
      </c>
      <c r="D359" s="9" t="s">
        <v>31</v>
      </c>
      <c r="E359" s="9" t="s">
        <v>3</v>
      </c>
      <c r="F359" s="11" t="s">
        <v>728</v>
      </c>
      <c r="H359" s="10" t="s">
        <v>819</v>
      </c>
      <c r="J359" s="13" t="str">
        <f t="shared" si="5"/>
        <v>&lt;vl-adres:aanduiding&gt;</v>
      </c>
      <c r="K359" s="10" t="s">
        <v>2325</v>
      </c>
    </row>
    <row r="360" spans="1:11" ht="28.8" x14ac:dyDescent="0.3">
      <c r="A360" s="9">
        <v>412</v>
      </c>
      <c r="B360" s="4" t="s">
        <v>824</v>
      </c>
      <c r="C360" s="4" t="s">
        <v>855</v>
      </c>
      <c r="D360" s="9" t="s">
        <v>31</v>
      </c>
      <c r="E360" s="9" t="s">
        <v>3</v>
      </c>
      <c r="F360" s="11" t="s">
        <v>728</v>
      </c>
      <c r="H360" s="10" t="s">
        <v>819</v>
      </c>
      <c r="J360" s="13" t="str">
        <f t="shared" si="5"/>
        <v>&lt;vl-adres:Locatieaanduiding.aanduiding&gt;</v>
      </c>
      <c r="K360" s="10" t="s">
        <v>2325</v>
      </c>
    </row>
    <row r="361" spans="1:11" x14ac:dyDescent="0.3">
      <c r="A361" s="9">
        <v>413</v>
      </c>
      <c r="B361" s="4" t="s">
        <v>825</v>
      </c>
      <c r="C361" s="4" t="s">
        <v>856</v>
      </c>
      <c r="D361" s="9" t="s">
        <v>31</v>
      </c>
      <c r="E361" s="9" t="s">
        <v>3</v>
      </c>
      <c r="F361" s="11" t="s">
        <v>728</v>
      </c>
      <c r="H361" s="10" t="s">
        <v>819</v>
      </c>
      <c r="J361" s="13" t="str">
        <f t="shared" si="5"/>
        <v>&lt;vl-adres:adreslocator&gt;</v>
      </c>
      <c r="K361" s="10" t="s">
        <v>2325</v>
      </c>
    </row>
    <row r="362" spans="1:11" ht="57.6" x14ac:dyDescent="0.3">
      <c r="A362" s="9">
        <v>414</v>
      </c>
      <c r="B362" s="4" t="s">
        <v>826</v>
      </c>
      <c r="C362" s="4" t="s">
        <v>857</v>
      </c>
      <c r="D362" s="9" t="s">
        <v>31</v>
      </c>
      <c r="E362" s="9" t="s">
        <v>3</v>
      </c>
      <c r="F362" s="11" t="s">
        <v>728</v>
      </c>
      <c r="H362" s="10" t="s">
        <v>819</v>
      </c>
      <c r="J362" s="13" t="str">
        <f t="shared" si="5"/>
        <v>&lt;vl-adres:busnummer&gt;</v>
      </c>
      <c r="K362" s="10" t="s">
        <v>2325</v>
      </c>
    </row>
    <row r="363" spans="1:11" ht="115.2" x14ac:dyDescent="0.3">
      <c r="A363" s="9">
        <v>415</v>
      </c>
      <c r="B363" s="4" t="s">
        <v>827</v>
      </c>
      <c r="C363" s="4" t="s">
        <v>879</v>
      </c>
      <c r="D363" s="9" t="s">
        <v>31</v>
      </c>
      <c r="E363" s="9" t="s">
        <v>3</v>
      </c>
      <c r="F363" s="11" t="s">
        <v>728</v>
      </c>
      <c r="H363" s="10" t="s">
        <v>819</v>
      </c>
      <c r="J363" s="13" t="str">
        <f t="shared" si="5"/>
        <v>&lt;vl-adres:Adresvoorstelling.busnummer&gt;</v>
      </c>
      <c r="K363" s="10" t="s">
        <v>2325</v>
      </c>
    </row>
    <row r="364" spans="1:11" x14ac:dyDescent="0.3">
      <c r="A364" s="9">
        <v>416</v>
      </c>
      <c r="B364" s="4" t="s">
        <v>828</v>
      </c>
      <c r="C364" s="4" t="s">
        <v>858</v>
      </c>
      <c r="D364" s="9" t="s">
        <v>31</v>
      </c>
      <c r="E364" s="9" t="s">
        <v>3</v>
      </c>
      <c r="F364" s="11" t="s">
        <v>728</v>
      </c>
      <c r="H364" s="10" t="s">
        <v>819</v>
      </c>
      <c r="J364" s="13" t="str">
        <f t="shared" si="5"/>
        <v>&lt;vl-adres:gemeentenaam&gt;</v>
      </c>
      <c r="K364" s="10" t="s">
        <v>2325</v>
      </c>
    </row>
    <row r="365" spans="1:11" x14ac:dyDescent="0.3">
      <c r="A365" s="9">
        <v>417</v>
      </c>
      <c r="B365" s="4" t="s">
        <v>829</v>
      </c>
      <c r="C365" s="4" t="s">
        <v>859</v>
      </c>
      <c r="D365" s="9" t="s">
        <v>31</v>
      </c>
      <c r="E365" s="9" t="s">
        <v>3</v>
      </c>
      <c r="F365" s="11" t="s">
        <v>728</v>
      </c>
      <c r="H365" s="10" t="s">
        <v>819</v>
      </c>
      <c r="J365" s="13" t="str">
        <f t="shared" si="5"/>
        <v>&lt;vl-adres:heeftGemeentenaam&gt;</v>
      </c>
      <c r="K365" s="10" t="s">
        <v>2325</v>
      </c>
    </row>
    <row r="366" spans="1:11" x14ac:dyDescent="0.3">
      <c r="A366" s="9">
        <v>418</v>
      </c>
      <c r="B366" s="4" t="s">
        <v>830</v>
      </c>
      <c r="C366" s="4" t="s">
        <v>860</v>
      </c>
      <c r="D366" s="9" t="s">
        <v>31</v>
      </c>
      <c r="E366" s="9" t="s">
        <v>3</v>
      </c>
      <c r="F366" s="11" t="s">
        <v>728</v>
      </c>
      <c r="H366" s="10" t="s">
        <v>819</v>
      </c>
      <c r="J366" s="13" t="str">
        <f t="shared" si="5"/>
        <v>&lt;vl-adres:heeftPostinfo&gt;</v>
      </c>
      <c r="K366" s="10" t="s">
        <v>2325</v>
      </c>
    </row>
    <row r="367" spans="1:11" x14ac:dyDescent="0.3">
      <c r="A367" s="9">
        <v>419</v>
      </c>
      <c r="B367" s="4" t="s">
        <v>831</v>
      </c>
      <c r="C367" s="4" t="s">
        <v>861</v>
      </c>
      <c r="D367" s="9" t="s">
        <v>31</v>
      </c>
      <c r="E367" s="9" t="s">
        <v>3</v>
      </c>
      <c r="F367" s="11" t="s">
        <v>728</v>
      </c>
      <c r="H367" s="10" t="s">
        <v>819</v>
      </c>
      <c r="J367" s="13" t="str">
        <f t="shared" si="5"/>
        <v>&lt;vl-adres:heeftStraatnaam&gt;</v>
      </c>
      <c r="K367" s="10" t="s">
        <v>2325</v>
      </c>
    </row>
    <row r="368" spans="1:11" ht="43.2" x14ac:dyDescent="0.3">
      <c r="A368" s="9">
        <v>420</v>
      </c>
      <c r="B368" s="4" t="s">
        <v>832</v>
      </c>
      <c r="C368" s="4" t="s">
        <v>862</v>
      </c>
      <c r="D368" s="9" t="s">
        <v>31</v>
      </c>
      <c r="E368" s="9" t="s">
        <v>3</v>
      </c>
      <c r="F368" s="11" t="s">
        <v>728</v>
      </c>
      <c r="H368" s="10" t="s">
        <v>819</v>
      </c>
      <c r="J368" s="13" t="str">
        <f t="shared" si="5"/>
        <v>&lt;vl-adres:homoniemToevoeging&gt;</v>
      </c>
      <c r="K368" s="10" t="s">
        <v>2325</v>
      </c>
    </row>
    <row r="369" spans="1:11" ht="86.4" x14ac:dyDescent="0.3">
      <c r="A369" s="9">
        <v>421</v>
      </c>
      <c r="B369" s="4" t="s">
        <v>833</v>
      </c>
      <c r="C369" s="4" t="s">
        <v>878</v>
      </c>
      <c r="D369" s="9" t="s">
        <v>31</v>
      </c>
      <c r="E369" s="9" t="s">
        <v>3</v>
      </c>
      <c r="F369" s="11" t="s">
        <v>728</v>
      </c>
      <c r="H369" s="10" t="s">
        <v>819</v>
      </c>
      <c r="J369" s="13" t="str">
        <f t="shared" si="5"/>
        <v>&lt;vl-adres:Adresvoorstelling.huisnummer&gt;</v>
      </c>
      <c r="K369" s="10" t="s">
        <v>2325</v>
      </c>
    </row>
    <row r="370" spans="1:11" ht="28.8" x14ac:dyDescent="0.3">
      <c r="A370" s="9">
        <v>422</v>
      </c>
      <c r="B370" s="4" t="s">
        <v>834</v>
      </c>
      <c r="C370" s="4" t="s">
        <v>863</v>
      </c>
      <c r="D370" s="9" t="s">
        <v>31</v>
      </c>
      <c r="E370" s="9" t="s">
        <v>3</v>
      </c>
      <c r="F370" s="11" t="s">
        <v>728</v>
      </c>
      <c r="H370" s="10" t="s">
        <v>819</v>
      </c>
      <c r="J370" s="13" t="str">
        <f t="shared" si="5"/>
        <v>&lt;vl-adres:huisnummer&gt;</v>
      </c>
      <c r="K370" s="10" t="s">
        <v>2325</v>
      </c>
    </row>
    <row r="371" spans="1:11" x14ac:dyDescent="0.3">
      <c r="A371" s="9">
        <v>423</v>
      </c>
      <c r="B371" s="4" t="s">
        <v>835</v>
      </c>
      <c r="C371" s="4" t="s">
        <v>864</v>
      </c>
      <c r="D371" s="9" t="s">
        <v>31</v>
      </c>
      <c r="E371" s="9" t="s">
        <v>3</v>
      </c>
      <c r="F371" s="11" t="s">
        <v>728</v>
      </c>
      <c r="H371" s="10" t="s">
        <v>819</v>
      </c>
      <c r="J371" s="13" t="str">
        <f t="shared" si="5"/>
        <v>&lt;vl-adres:isToegekendAan&gt;</v>
      </c>
      <c r="K371" s="10" t="s">
        <v>2325</v>
      </c>
    </row>
    <row r="372" spans="1:11" x14ac:dyDescent="0.3">
      <c r="A372" s="9">
        <v>424</v>
      </c>
      <c r="B372" s="4" t="s">
        <v>836</v>
      </c>
      <c r="C372" s="4" t="s">
        <v>865</v>
      </c>
      <c r="D372" s="9" t="s">
        <v>31</v>
      </c>
      <c r="E372" s="9" t="s">
        <v>3</v>
      </c>
      <c r="F372" s="11" t="s">
        <v>728</v>
      </c>
      <c r="H372" s="10" t="s">
        <v>819</v>
      </c>
      <c r="J372" s="13" t="str">
        <f t="shared" si="5"/>
        <v>&lt;vl-adres:isVerrijktMet&gt;</v>
      </c>
      <c r="K372" s="10" t="s">
        <v>2325</v>
      </c>
    </row>
    <row r="373" spans="1:11" x14ac:dyDescent="0.3">
      <c r="A373" s="9">
        <v>425</v>
      </c>
      <c r="B373" s="4" t="s">
        <v>837</v>
      </c>
      <c r="C373" s="4" t="s">
        <v>866</v>
      </c>
      <c r="D373" s="9" t="s">
        <v>31</v>
      </c>
      <c r="E373" s="9" t="s">
        <v>3</v>
      </c>
      <c r="F373" s="11" t="s">
        <v>728</v>
      </c>
      <c r="H373" s="10" t="s">
        <v>819</v>
      </c>
      <c r="J373" s="13" t="str">
        <f t="shared" si="5"/>
        <v>&lt;vl-adres:land&gt;</v>
      </c>
      <c r="K373" s="10" t="s">
        <v>2325</v>
      </c>
    </row>
    <row r="374" spans="1:11" ht="100.8" x14ac:dyDescent="0.3">
      <c r="A374" s="9">
        <v>426</v>
      </c>
      <c r="B374" s="4" t="s">
        <v>838</v>
      </c>
      <c r="C374" s="4" t="s">
        <v>877</v>
      </c>
      <c r="D374" s="9" t="s">
        <v>31</v>
      </c>
      <c r="E374" s="9" t="s">
        <v>3</v>
      </c>
      <c r="F374" s="11" t="s">
        <v>728</v>
      </c>
      <c r="H374" s="10" t="s">
        <v>819</v>
      </c>
      <c r="J374" s="13" t="str">
        <f t="shared" si="5"/>
        <v>&lt;vl-adres:niveau&gt;</v>
      </c>
      <c r="K374" s="10" t="s">
        <v>2325</v>
      </c>
    </row>
    <row r="375" spans="1:11" ht="100.8" x14ac:dyDescent="0.3">
      <c r="A375" s="9">
        <v>427</v>
      </c>
      <c r="B375" s="4" t="s">
        <v>839</v>
      </c>
      <c r="C375" s="4" t="s">
        <v>876</v>
      </c>
      <c r="D375" s="9" t="s">
        <v>31</v>
      </c>
      <c r="E375" s="9" t="s">
        <v>3</v>
      </c>
      <c r="F375" s="11" t="s">
        <v>728</v>
      </c>
      <c r="H375" s="10" t="s">
        <v>819</v>
      </c>
      <c r="J375" s="13" t="str">
        <f t="shared" si="5"/>
        <v>&lt;vl-adres:officieelToegekend&gt;</v>
      </c>
      <c r="K375" s="10" t="s">
        <v>2325</v>
      </c>
    </row>
    <row r="376" spans="1:11" ht="86.4" x14ac:dyDescent="0.3">
      <c r="A376" s="9">
        <v>428</v>
      </c>
      <c r="B376" s="4" t="s">
        <v>840</v>
      </c>
      <c r="C376" s="4" t="s">
        <v>875</v>
      </c>
      <c r="D376" s="9" t="s">
        <v>31</v>
      </c>
      <c r="E376" s="9" t="s">
        <v>3</v>
      </c>
      <c r="F376" s="11" t="s">
        <v>728</v>
      </c>
      <c r="H376" s="10" t="s">
        <v>819</v>
      </c>
      <c r="J376" s="13" t="str">
        <f t="shared" si="5"/>
        <v>&lt;vl-adres:positie&gt;</v>
      </c>
      <c r="K376" s="10" t="s">
        <v>2325</v>
      </c>
    </row>
    <row r="377" spans="1:11" ht="28.8" x14ac:dyDescent="0.3">
      <c r="A377" s="9">
        <v>429</v>
      </c>
      <c r="B377" s="4" t="s">
        <v>841</v>
      </c>
      <c r="C377" s="4" t="s">
        <v>867</v>
      </c>
      <c r="D377" s="9" t="s">
        <v>31</v>
      </c>
      <c r="E377" s="9" t="s">
        <v>3</v>
      </c>
      <c r="F377" s="11" t="s">
        <v>728</v>
      </c>
      <c r="G377" s="4" t="s">
        <v>1234</v>
      </c>
      <c r="H377" s="10" t="s">
        <v>819</v>
      </c>
      <c r="J377" s="13" t="str">
        <f t="shared" si="5"/>
        <v>&lt;vl-adres:postcode&gt;</v>
      </c>
      <c r="K377" s="10" t="s">
        <v>2325</v>
      </c>
    </row>
    <row r="378" spans="1:11" ht="86.4" x14ac:dyDescent="0.3">
      <c r="A378" s="9">
        <v>430</v>
      </c>
      <c r="B378" s="4" t="s">
        <v>842</v>
      </c>
      <c r="C378" s="4" t="s">
        <v>874</v>
      </c>
      <c r="D378" s="9" t="s">
        <v>31</v>
      </c>
      <c r="E378" s="9" t="s">
        <v>3</v>
      </c>
      <c r="F378" s="11" t="s">
        <v>728</v>
      </c>
      <c r="G378" s="4" t="s">
        <v>1235</v>
      </c>
      <c r="H378" s="10" t="s">
        <v>819</v>
      </c>
      <c r="J378" s="13" t="str">
        <f t="shared" si="5"/>
        <v>&lt;vl-adres:postnaam&gt;</v>
      </c>
      <c r="K378" s="10" t="s">
        <v>2325</v>
      </c>
    </row>
    <row r="379" spans="1:11" x14ac:dyDescent="0.3">
      <c r="A379" s="9">
        <v>431</v>
      </c>
      <c r="B379" s="4" t="s">
        <v>843</v>
      </c>
      <c r="C379" s="4" t="s">
        <v>868</v>
      </c>
      <c r="D379" s="9" t="s">
        <v>31</v>
      </c>
      <c r="E379" s="9" t="s">
        <v>3</v>
      </c>
      <c r="F379" s="11" t="s">
        <v>728</v>
      </c>
      <c r="H379" s="10" t="s">
        <v>819</v>
      </c>
      <c r="J379" s="13" t="str">
        <f t="shared" si="5"/>
        <v>&lt;vl-adres:Straatnaam.status&gt;</v>
      </c>
      <c r="K379" s="10" t="s">
        <v>2325</v>
      </c>
    </row>
    <row r="380" spans="1:11" x14ac:dyDescent="0.3">
      <c r="A380" s="9">
        <v>432</v>
      </c>
      <c r="B380" s="4" t="s">
        <v>844</v>
      </c>
      <c r="C380" s="4" t="s">
        <v>869</v>
      </c>
      <c r="D380" s="9" t="s">
        <v>31</v>
      </c>
      <c r="E380" s="9" t="s">
        <v>3</v>
      </c>
      <c r="F380" s="11" t="s">
        <v>728</v>
      </c>
      <c r="H380" s="10" t="s">
        <v>819</v>
      </c>
      <c r="J380" s="13" t="str">
        <f t="shared" si="5"/>
        <v>&lt;vl-adres:Adres.status&gt;</v>
      </c>
      <c r="K380" s="10" t="s">
        <v>2325</v>
      </c>
    </row>
    <row r="381" spans="1:11" x14ac:dyDescent="0.3">
      <c r="A381" s="9">
        <v>433</v>
      </c>
      <c r="B381" s="4" t="s">
        <v>845</v>
      </c>
      <c r="C381" s="4" t="s">
        <v>870</v>
      </c>
      <c r="D381" s="9" t="s">
        <v>31</v>
      </c>
      <c r="E381" s="9" t="s">
        <v>3</v>
      </c>
      <c r="F381" s="11" t="s">
        <v>728</v>
      </c>
      <c r="H381" s="10" t="s">
        <v>819</v>
      </c>
      <c r="J381" s="13" t="str">
        <f t="shared" ref="J381:J444" si="6">IF(F381="FED",IF(AND(E381="ConceptScheme",LEFT(H381,7) &lt;&gt; "inspire"),CONCATENATE("&lt;",H381,":",LOWER(IF(I381="",B381,I381)),"#id&gt;"),CONCATENATE("&lt;",H381,":",IF(I381="",B381,I381),"&gt;")),CONCATENATE("&lt;",H381,":",IF(I381="",B381,I381),"&gt;"))</f>
        <v>&lt;vl-adres:Locatienaam.type&gt;</v>
      </c>
      <c r="K381" s="10" t="s">
        <v>2325</v>
      </c>
    </row>
    <row r="382" spans="1:11" x14ac:dyDescent="0.3">
      <c r="A382" s="9">
        <v>434</v>
      </c>
      <c r="B382" s="4" t="s">
        <v>846</v>
      </c>
      <c r="C382" s="4" t="s">
        <v>871</v>
      </c>
      <c r="D382" s="9" t="s">
        <v>31</v>
      </c>
      <c r="E382" s="9" t="s">
        <v>3</v>
      </c>
      <c r="F382" s="11" t="s">
        <v>728</v>
      </c>
      <c r="H382" s="10" t="s">
        <v>819</v>
      </c>
      <c r="J382" s="13" t="str">
        <f t="shared" si="6"/>
        <v>&lt;vl-adres:Locatieaanduiding.type&gt;</v>
      </c>
      <c r="K382" s="10" t="s">
        <v>2325</v>
      </c>
    </row>
    <row r="383" spans="1:11" ht="72" x14ac:dyDescent="0.3">
      <c r="A383" s="9">
        <v>435</v>
      </c>
      <c r="B383" s="4" t="s">
        <v>847</v>
      </c>
      <c r="C383" s="4" t="s">
        <v>873</v>
      </c>
      <c r="D383" s="9" t="s">
        <v>31</v>
      </c>
      <c r="E383" s="9" t="s">
        <v>3</v>
      </c>
      <c r="F383" s="11" t="s">
        <v>728</v>
      </c>
      <c r="H383" s="10" t="s">
        <v>819</v>
      </c>
      <c r="J383" s="13" t="str">
        <f t="shared" si="6"/>
        <v>&lt;vl-adres:verwijstNaar&gt;</v>
      </c>
      <c r="K383" s="10" t="s">
        <v>2325</v>
      </c>
    </row>
    <row r="384" spans="1:11" ht="86.4" x14ac:dyDescent="0.3">
      <c r="A384" s="9">
        <v>436</v>
      </c>
      <c r="B384" s="4" t="s">
        <v>848</v>
      </c>
      <c r="C384" s="4" t="s">
        <v>872</v>
      </c>
      <c r="D384" s="9" t="s">
        <v>31</v>
      </c>
      <c r="E384" s="9" t="s">
        <v>3</v>
      </c>
      <c r="F384" s="11" t="s">
        <v>728</v>
      </c>
      <c r="G384" s="4" t="s">
        <v>1237</v>
      </c>
      <c r="H384" s="10" t="s">
        <v>819</v>
      </c>
      <c r="J384" s="13" t="str">
        <f t="shared" si="6"/>
        <v>&lt;vl-adres:volledigAdres&gt;</v>
      </c>
      <c r="K384" s="10" t="s">
        <v>2325</v>
      </c>
    </row>
    <row r="385" spans="1:11" ht="100.8" x14ac:dyDescent="0.3">
      <c r="A385" s="9">
        <v>437</v>
      </c>
      <c r="B385" s="4" t="s">
        <v>119</v>
      </c>
      <c r="C385" s="4" t="s">
        <v>1057</v>
      </c>
      <c r="D385" s="9" t="s">
        <v>4</v>
      </c>
      <c r="E385" s="9" t="s">
        <v>2</v>
      </c>
      <c r="F385" s="11" t="s">
        <v>728</v>
      </c>
      <c r="H385" s="10" t="s">
        <v>820</v>
      </c>
      <c r="J385" s="13" t="str">
        <f t="shared" si="6"/>
        <v>&lt;vl-persoon:Afstamming&gt;</v>
      </c>
      <c r="K385" s="10" t="s">
        <v>2325</v>
      </c>
    </row>
    <row r="386" spans="1:11" ht="72" x14ac:dyDescent="0.3">
      <c r="A386" s="9">
        <v>438</v>
      </c>
      <c r="B386" s="4" t="s">
        <v>1027</v>
      </c>
      <c r="C386" s="4" t="s">
        <v>1056</v>
      </c>
      <c r="D386" s="9" t="s">
        <v>4</v>
      </c>
      <c r="E386" s="9" t="s">
        <v>2</v>
      </c>
      <c r="F386" s="11" t="s">
        <v>728</v>
      </c>
      <c r="H386" s="10" t="s">
        <v>820</v>
      </c>
      <c r="J386" s="13" t="str">
        <f t="shared" si="6"/>
        <v>&lt;vl-persoon:BurgerlijkeStaat&gt;</v>
      </c>
      <c r="K386" s="10" t="s">
        <v>2325</v>
      </c>
    </row>
    <row r="387" spans="1:11" ht="100.8" x14ac:dyDescent="0.3">
      <c r="A387" s="9">
        <v>439</v>
      </c>
      <c r="B387" s="4" t="s">
        <v>803</v>
      </c>
      <c r="C387" s="4" t="s">
        <v>1058</v>
      </c>
      <c r="D387" s="9" t="s">
        <v>4</v>
      </c>
      <c r="E387" s="9" t="s">
        <v>2</v>
      </c>
      <c r="F387" s="11" t="s">
        <v>728</v>
      </c>
      <c r="H387" s="10" t="s">
        <v>820</v>
      </c>
      <c r="J387" s="13" t="str">
        <f t="shared" si="6"/>
        <v>&lt;vl-persoon:Domicilie&gt;</v>
      </c>
      <c r="K387" s="10" t="s">
        <v>2325</v>
      </c>
    </row>
    <row r="388" spans="1:11" x14ac:dyDescent="0.3">
      <c r="A388" s="9">
        <v>440</v>
      </c>
      <c r="B388" s="4" t="s">
        <v>804</v>
      </c>
      <c r="C388" s="4" t="s">
        <v>1059</v>
      </c>
      <c r="D388" s="9" t="s">
        <v>4</v>
      </c>
      <c r="E388" s="9" t="s">
        <v>2</v>
      </c>
      <c r="F388" s="11" t="s">
        <v>728</v>
      </c>
      <c r="H388" s="10" t="s">
        <v>820</v>
      </c>
      <c r="J388" s="13" t="str">
        <f t="shared" si="6"/>
        <v>&lt;vl-persoon:Geboorte&gt;</v>
      </c>
      <c r="K388" s="10" t="s">
        <v>2325</v>
      </c>
    </row>
    <row r="389" spans="1:11" ht="72" x14ac:dyDescent="0.3">
      <c r="A389" s="9">
        <v>441</v>
      </c>
      <c r="B389" s="4" t="s">
        <v>1028</v>
      </c>
      <c r="C389" s="4" t="s">
        <v>1060</v>
      </c>
      <c r="D389" s="9" t="s">
        <v>4</v>
      </c>
      <c r="E389" s="9" t="s">
        <v>2</v>
      </c>
      <c r="F389" s="11" t="s">
        <v>728</v>
      </c>
      <c r="H389" s="10" t="s">
        <v>820</v>
      </c>
      <c r="J389" s="13" t="str">
        <f t="shared" si="6"/>
        <v>&lt;vl-persoon:GeenInwoner&gt;</v>
      </c>
      <c r="K389" s="10" t="s">
        <v>2325</v>
      </c>
    </row>
    <row r="390" spans="1:11" ht="158.4" x14ac:dyDescent="0.3">
      <c r="A390" s="9">
        <v>442</v>
      </c>
      <c r="B390" s="4" t="s">
        <v>1029</v>
      </c>
      <c r="C390" s="4" t="s">
        <v>1061</v>
      </c>
      <c r="D390" s="9" t="s">
        <v>4</v>
      </c>
      <c r="E390" s="9" t="s">
        <v>2</v>
      </c>
      <c r="F390" s="11" t="s">
        <v>728</v>
      </c>
      <c r="H390" s="10" t="s">
        <v>820</v>
      </c>
      <c r="J390" s="13" t="str">
        <f t="shared" si="6"/>
        <v>&lt;vl-persoon:GeregistreerdPersoon&gt;</v>
      </c>
      <c r="K390" s="10" t="s">
        <v>2325</v>
      </c>
    </row>
    <row r="391" spans="1:11" ht="115.2" x14ac:dyDescent="0.3">
      <c r="A391" s="9">
        <v>443</v>
      </c>
      <c r="B391" s="4" t="s">
        <v>121</v>
      </c>
      <c r="C391" s="4" t="s">
        <v>1062</v>
      </c>
      <c r="D391" s="9" t="s">
        <v>4</v>
      </c>
      <c r="E391" s="9" t="s">
        <v>2</v>
      </c>
      <c r="F391" s="11" t="s">
        <v>728</v>
      </c>
      <c r="H391" s="10" t="s">
        <v>820</v>
      </c>
      <c r="J391" s="13" t="str">
        <f t="shared" si="6"/>
        <v>&lt;vl-persoon:Gezin&gt;</v>
      </c>
      <c r="K391" s="10" t="s">
        <v>2325</v>
      </c>
    </row>
    <row r="392" spans="1:11" ht="57.6" x14ac:dyDescent="0.3">
      <c r="A392" s="9">
        <v>444</v>
      </c>
      <c r="B392" s="4" t="s">
        <v>122</v>
      </c>
      <c r="C392" s="4" t="s">
        <v>1063</v>
      </c>
      <c r="D392" s="9" t="s">
        <v>4</v>
      </c>
      <c r="E392" s="9" t="s">
        <v>2</v>
      </c>
      <c r="F392" s="11" t="s">
        <v>728</v>
      </c>
      <c r="H392" s="10" t="s">
        <v>820</v>
      </c>
      <c r="J392" s="13" t="str">
        <f t="shared" si="6"/>
        <v>&lt;vl-persoon:Gezinsrelatie&gt;</v>
      </c>
      <c r="K392" s="10" t="s">
        <v>2325</v>
      </c>
    </row>
    <row r="393" spans="1:11" ht="72" x14ac:dyDescent="0.3">
      <c r="A393" s="9">
        <v>445</v>
      </c>
      <c r="B393" s="4" t="s">
        <v>124</v>
      </c>
      <c r="C393" s="4" t="s">
        <v>1064</v>
      </c>
      <c r="D393" s="9" t="s">
        <v>4</v>
      </c>
      <c r="E393" s="9" t="s">
        <v>2</v>
      </c>
      <c r="F393" s="11" t="s">
        <v>728</v>
      </c>
      <c r="H393" s="10" t="s">
        <v>820</v>
      </c>
      <c r="J393" s="13" t="str">
        <f t="shared" si="6"/>
        <v>&lt;vl-persoon:Huwelijk&gt;</v>
      </c>
      <c r="K393" s="10" t="s">
        <v>2325</v>
      </c>
    </row>
    <row r="394" spans="1:11" ht="72" x14ac:dyDescent="0.3">
      <c r="A394" s="9">
        <v>446</v>
      </c>
      <c r="B394" s="4" t="s">
        <v>805</v>
      </c>
      <c r="C394" s="4" t="s">
        <v>1065</v>
      </c>
      <c r="D394" s="9" t="s">
        <v>4</v>
      </c>
      <c r="E394" s="9" t="s">
        <v>2</v>
      </c>
      <c r="F394" s="11" t="s">
        <v>728</v>
      </c>
      <c r="H394" s="10" t="s">
        <v>820</v>
      </c>
      <c r="J394" s="13" t="str">
        <f t="shared" si="6"/>
        <v>&lt;vl-persoon:Inwoner&gt;</v>
      </c>
      <c r="K394" s="10" t="s">
        <v>2325</v>
      </c>
    </row>
    <row r="395" spans="1:11" x14ac:dyDescent="0.3">
      <c r="A395" s="9">
        <v>447</v>
      </c>
      <c r="B395" s="4" t="s">
        <v>806</v>
      </c>
      <c r="C395" s="4" t="s">
        <v>1066</v>
      </c>
      <c r="D395" s="9" t="s">
        <v>4</v>
      </c>
      <c r="E395" s="9" t="s">
        <v>2</v>
      </c>
      <c r="F395" s="11" t="s">
        <v>728</v>
      </c>
      <c r="H395" s="10" t="s">
        <v>820</v>
      </c>
      <c r="J395" s="13" t="str">
        <f t="shared" si="6"/>
        <v>&lt;vl-persoon:Inwonerschap&gt;</v>
      </c>
      <c r="K395" s="10" t="s">
        <v>2325</v>
      </c>
    </row>
    <row r="396" spans="1:11" ht="172.8" x14ac:dyDescent="0.3">
      <c r="A396" s="9">
        <v>448</v>
      </c>
      <c r="B396" s="4" t="s">
        <v>60</v>
      </c>
      <c r="C396" s="4" t="s">
        <v>1067</v>
      </c>
      <c r="D396" s="9" t="s">
        <v>4</v>
      </c>
      <c r="E396" s="9" t="s">
        <v>2</v>
      </c>
      <c r="F396" s="11" t="s">
        <v>728</v>
      </c>
      <c r="H396" s="10" t="s">
        <v>820</v>
      </c>
      <c r="J396" s="13" t="str">
        <f t="shared" si="6"/>
        <v>&lt;vl-persoon:Nationaliteit&gt;</v>
      </c>
      <c r="K396" s="10" t="s">
        <v>2325</v>
      </c>
    </row>
    <row r="397" spans="1:11" x14ac:dyDescent="0.3">
      <c r="A397" s="9">
        <v>449</v>
      </c>
      <c r="B397" s="4" t="s">
        <v>807</v>
      </c>
      <c r="C397" s="4" t="s">
        <v>1068</v>
      </c>
      <c r="D397" s="9" t="s">
        <v>4</v>
      </c>
      <c r="E397" s="9" t="s">
        <v>2</v>
      </c>
      <c r="F397" s="11" t="s">
        <v>728</v>
      </c>
      <c r="H397" s="10" t="s">
        <v>820</v>
      </c>
      <c r="J397" s="13" t="str">
        <f t="shared" si="6"/>
        <v>&lt;vl-persoon:Overlijden&gt;</v>
      </c>
      <c r="K397" s="10" t="s">
        <v>2325</v>
      </c>
    </row>
    <row r="398" spans="1:11" ht="72" x14ac:dyDescent="0.3">
      <c r="A398" s="9">
        <v>450</v>
      </c>
      <c r="B398" s="4" t="s">
        <v>1030</v>
      </c>
      <c r="C398" s="4" t="s">
        <v>1069</v>
      </c>
      <c r="D398" s="9" t="s">
        <v>4</v>
      </c>
      <c r="E398" s="9" t="s">
        <v>2</v>
      </c>
      <c r="F398" s="11" t="s">
        <v>728</v>
      </c>
      <c r="H398" s="10" t="s">
        <v>820</v>
      </c>
      <c r="J398" s="13" t="str">
        <f t="shared" si="6"/>
        <v>&lt;vl-persoon:PermanentInwoner&gt;</v>
      </c>
      <c r="K398" s="10" t="s">
        <v>2325</v>
      </c>
    </row>
    <row r="399" spans="1:11" x14ac:dyDescent="0.3">
      <c r="A399" s="9">
        <v>451</v>
      </c>
      <c r="B399" s="4" t="s">
        <v>808</v>
      </c>
      <c r="C399" s="4" t="s">
        <v>1070</v>
      </c>
      <c r="D399" s="9" t="s">
        <v>4</v>
      </c>
      <c r="E399" s="9" t="s">
        <v>2</v>
      </c>
      <c r="F399" s="11" t="s">
        <v>728</v>
      </c>
      <c r="H399" s="10" t="s">
        <v>820</v>
      </c>
      <c r="J399" s="13" t="str">
        <f t="shared" si="6"/>
        <v>&lt;vl-persoon:Persoonsgebeurtenis&gt;</v>
      </c>
      <c r="K399" s="10" t="s">
        <v>2325</v>
      </c>
    </row>
    <row r="400" spans="1:11" ht="72" x14ac:dyDescent="0.3">
      <c r="A400" s="9">
        <v>452</v>
      </c>
      <c r="B400" s="4" t="s">
        <v>125</v>
      </c>
      <c r="C400" s="4" t="s">
        <v>1071</v>
      </c>
      <c r="D400" s="9" t="s">
        <v>4</v>
      </c>
      <c r="E400" s="9" t="s">
        <v>2</v>
      </c>
      <c r="F400" s="11" t="s">
        <v>728</v>
      </c>
      <c r="H400" s="10" t="s">
        <v>820</v>
      </c>
      <c r="J400" s="13" t="str">
        <f t="shared" si="6"/>
        <v>&lt;vl-persoon:Persoonsrelatie&gt;</v>
      </c>
      <c r="K400" s="10" t="s">
        <v>2325</v>
      </c>
    </row>
    <row r="401" spans="1:11" ht="57.6" x14ac:dyDescent="0.3">
      <c r="A401" s="9">
        <v>453</v>
      </c>
      <c r="B401" s="4" t="s">
        <v>809</v>
      </c>
      <c r="C401" s="4" t="s">
        <v>1072</v>
      </c>
      <c r="D401" s="9" t="s">
        <v>4</v>
      </c>
      <c r="E401" s="9" t="s">
        <v>2</v>
      </c>
      <c r="F401" s="11" t="s">
        <v>728</v>
      </c>
      <c r="H401" s="10" t="s">
        <v>820</v>
      </c>
      <c r="J401" s="13" t="str">
        <f t="shared" si="6"/>
        <v>&lt;vl-persoon:Samenwonen&gt;</v>
      </c>
      <c r="K401" s="10" t="s">
        <v>2325</v>
      </c>
    </row>
    <row r="402" spans="1:11" ht="115.2" x14ac:dyDescent="0.3">
      <c r="A402" s="9">
        <v>454</v>
      </c>
      <c r="B402" s="4" t="s">
        <v>810</v>
      </c>
      <c r="C402" s="4" t="s">
        <v>1073</v>
      </c>
      <c r="D402" s="9" t="s">
        <v>4</v>
      </c>
      <c r="E402" s="9" t="s">
        <v>2</v>
      </c>
      <c r="F402" s="11" t="s">
        <v>728</v>
      </c>
      <c r="H402" s="10" t="s">
        <v>820</v>
      </c>
      <c r="J402" s="13" t="str">
        <f t="shared" si="6"/>
        <v>&lt;vl-persoon:Staatburgerschap&gt;</v>
      </c>
      <c r="K402" s="10" t="s">
        <v>2325</v>
      </c>
    </row>
    <row r="403" spans="1:11" x14ac:dyDescent="0.3">
      <c r="A403" s="9">
        <v>455</v>
      </c>
      <c r="B403" s="4" t="s">
        <v>811</v>
      </c>
      <c r="C403" s="4" t="s">
        <v>1074</v>
      </c>
      <c r="D403" s="9" t="s">
        <v>4</v>
      </c>
      <c r="E403" s="9" t="s">
        <v>2</v>
      </c>
      <c r="F403" s="11" t="s">
        <v>728</v>
      </c>
      <c r="H403" s="10" t="s">
        <v>820</v>
      </c>
      <c r="J403" s="13" t="str">
        <f t="shared" si="6"/>
        <v>&lt;vl-persoon:Staatsburger&gt;</v>
      </c>
      <c r="K403" s="10" t="s">
        <v>2325</v>
      </c>
    </row>
    <row r="404" spans="1:11" ht="86.4" x14ac:dyDescent="0.3">
      <c r="A404" s="9">
        <v>456</v>
      </c>
      <c r="B404" s="4" t="s">
        <v>1031</v>
      </c>
      <c r="C404" s="4" t="s">
        <v>1075</v>
      </c>
      <c r="D404" s="9" t="s">
        <v>4</v>
      </c>
      <c r="E404" s="9" t="s">
        <v>2</v>
      </c>
      <c r="F404" s="11" t="s">
        <v>728</v>
      </c>
      <c r="H404" s="10" t="s">
        <v>820</v>
      </c>
      <c r="J404" s="13" t="str">
        <f t="shared" si="6"/>
        <v>&lt;vl-persoon:TijdelijkInwoner&gt;</v>
      </c>
      <c r="K404" s="10" t="s">
        <v>2325</v>
      </c>
    </row>
    <row r="405" spans="1:11" x14ac:dyDescent="0.3">
      <c r="A405" s="9">
        <v>457</v>
      </c>
      <c r="B405" s="4" t="s">
        <v>812</v>
      </c>
      <c r="C405" s="4" t="s">
        <v>1076</v>
      </c>
      <c r="D405" s="9" t="s">
        <v>4</v>
      </c>
      <c r="E405" s="9" t="s">
        <v>2</v>
      </c>
      <c r="F405" s="11" t="s">
        <v>728</v>
      </c>
      <c r="H405" s="10" t="s">
        <v>820</v>
      </c>
      <c r="J405" s="13" t="str">
        <f t="shared" si="6"/>
        <v>&lt;vl-persoon:Verblijfplaats&gt;</v>
      </c>
      <c r="K405" s="10" t="s">
        <v>2325</v>
      </c>
    </row>
    <row r="406" spans="1:11" ht="115.2" x14ac:dyDescent="0.3">
      <c r="A406" s="9">
        <v>458</v>
      </c>
      <c r="B406" s="4" t="s">
        <v>123</v>
      </c>
      <c r="C406" s="4" t="s">
        <v>1077</v>
      </c>
      <c r="D406" s="9" t="s">
        <v>4</v>
      </c>
      <c r="E406" s="9" t="s">
        <v>2</v>
      </c>
      <c r="F406" s="11" t="s">
        <v>728</v>
      </c>
      <c r="H406" s="10" t="s">
        <v>820</v>
      </c>
      <c r="J406" s="13" t="str">
        <f t="shared" si="6"/>
        <v>&lt;vl-persoon:Voogdij&gt;</v>
      </c>
      <c r="K406" s="10" t="s">
        <v>2325</v>
      </c>
    </row>
    <row r="407" spans="1:11" ht="100.8" x14ac:dyDescent="0.3">
      <c r="A407" s="9">
        <v>459</v>
      </c>
      <c r="B407" s="4" t="s">
        <v>813</v>
      </c>
      <c r="C407" s="4" t="s">
        <v>1078</v>
      </c>
      <c r="D407" s="9" t="s">
        <v>4</v>
      </c>
      <c r="E407" s="9" t="s">
        <v>2</v>
      </c>
      <c r="F407" s="11" t="s">
        <v>728</v>
      </c>
      <c r="H407" s="10" t="s">
        <v>820</v>
      </c>
      <c r="J407" s="13" t="str">
        <f t="shared" si="6"/>
        <v>&lt;vl-persoon:Vreemdeling&gt;</v>
      </c>
      <c r="K407" s="10" t="s">
        <v>2325</v>
      </c>
    </row>
    <row r="408" spans="1:11" ht="57.6" x14ac:dyDescent="0.3">
      <c r="A408" s="9">
        <v>460</v>
      </c>
      <c r="B408" s="4" t="s">
        <v>1032</v>
      </c>
      <c r="C408" s="4" t="s">
        <v>1079</v>
      </c>
      <c r="D408" s="9" t="s">
        <v>4</v>
      </c>
      <c r="E408" s="9" t="s">
        <v>3</v>
      </c>
      <c r="F408" s="11" t="s">
        <v>728</v>
      </c>
      <c r="H408" s="10" t="s">
        <v>820</v>
      </c>
      <c r="J408" s="13" t="str">
        <f t="shared" si="6"/>
        <v>&lt;vl-persoon:afstammingstype&gt;</v>
      </c>
      <c r="K408" s="10" t="s">
        <v>2325</v>
      </c>
    </row>
    <row r="409" spans="1:11" ht="43.2" x14ac:dyDescent="0.3">
      <c r="A409" s="9">
        <v>461</v>
      </c>
      <c r="B409" s="4" t="s">
        <v>1033</v>
      </c>
      <c r="C409" s="4" t="s">
        <v>1080</v>
      </c>
      <c r="D409" s="9" t="s">
        <v>4</v>
      </c>
      <c r="E409" s="9" t="s">
        <v>3</v>
      </c>
      <c r="F409" s="11" t="s">
        <v>728</v>
      </c>
      <c r="H409" s="10" t="s">
        <v>820</v>
      </c>
      <c r="J409" s="13" t="str">
        <f t="shared" si="6"/>
        <v>&lt;vl-persoon:Staatburgerschap.binnenJurisdictie&gt;</v>
      </c>
      <c r="K409" s="10" t="s">
        <v>2325</v>
      </c>
    </row>
    <row r="410" spans="1:11" ht="28.8" x14ac:dyDescent="0.3">
      <c r="A410" s="9">
        <v>462</v>
      </c>
      <c r="B410" s="4" t="s">
        <v>1034</v>
      </c>
      <c r="C410" s="4" t="s">
        <v>1081</v>
      </c>
      <c r="D410" s="9" t="s">
        <v>4</v>
      </c>
      <c r="E410" s="9" t="s">
        <v>3</v>
      </c>
      <c r="F410" s="11" t="s">
        <v>728</v>
      </c>
      <c r="H410" s="10" t="s">
        <v>820</v>
      </c>
      <c r="J410" s="13" t="str">
        <f t="shared" si="6"/>
        <v>&lt;vl-persoon:Inwonerschap.binnenJurisdictie&gt;</v>
      </c>
      <c r="K410" s="10" t="s">
        <v>2325</v>
      </c>
    </row>
    <row r="411" spans="1:11" x14ac:dyDescent="0.3">
      <c r="A411" s="9">
        <v>463</v>
      </c>
      <c r="B411" s="4" t="s">
        <v>1035</v>
      </c>
      <c r="C411" s="4" t="s">
        <v>1082</v>
      </c>
      <c r="D411" s="9" t="s">
        <v>4</v>
      </c>
      <c r="E411" s="9" t="s">
        <v>3</v>
      </c>
      <c r="F411" s="11" t="s">
        <v>728</v>
      </c>
      <c r="H411" s="10" t="s">
        <v>820</v>
      </c>
      <c r="J411" s="13" t="str">
        <f t="shared" si="6"/>
        <v>&lt;vl-persoon:datum&gt;</v>
      </c>
      <c r="K411" s="10" t="s">
        <v>2325</v>
      </c>
    </row>
    <row r="412" spans="1:11" x14ac:dyDescent="0.3">
      <c r="A412" s="9">
        <v>464</v>
      </c>
      <c r="B412" s="4" t="s">
        <v>1036</v>
      </c>
      <c r="C412" s="4" t="s">
        <v>1083</v>
      </c>
      <c r="D412" s="9" t="s">
        <v>4</v>
      </c>
      <c r="E412" s="9" t="s">
        <v>3</v>
      </c>
      <c r="F412" s="11" t="s">
        <v>728</v>
      </c>
      <c r="H412" s="10" t="s">
        <v>820</v>
      </c>
      <c r="J412" s="13" t="str">
        <f t="shared" si="6"/>
        <v>&lt;vl-persoon:datumVanAfstamming&gt;</v>
      </c>
      <c r="K412" s="10" t="s">
        <v>2325</v>
      </c>
    </row>
    <row r="413" spans="1:11" x14ac:dyDescent="0.3">
      <c r="A413" s="9">
        <v>465</v>
      </c>
      <c r="B413" s="4" t="s">
        <v>1037</v>
      </c>
      <c r="C413" s="4" t="s">
        <v>1084</v>
      </c>
      <c r="D413" s="9" t="s">
        <v>4</v>
      </c>
      <c r="E413" s="9" t="s">
        <v>3</v>
      </c>
      <c r="F413" s="11" t="s">
        <v>728</v>
      </c>
      <c r="H413" s="10" t="s">
        <v>820</v>
      </c>
      <c r="J413" s="13" t="str">
        <f t="shared" si="6"/>
        <v>&lt;vl-persoon:gebruikteVoornaam&gt;</v>
      </c>
      <c r="K413" s="10" t="s">
        <v>2325</v>
      </c>
    </row>
    <row r="414" spans="1:11" x14ac:dyDescent="0.3">
      <c r="A414" s="9">
        <v>466</v>
      </c>
      <c r="B414" s="4" t="s">
        <v>1038</v>
      </c>
      <c r="C414" s="4" t="s">
        <v>1085</v>
      </c>
      <c r="D414" s="9" t="s">
        <v>4</v>
      </c>
      <c r="E414" s="9" t="s">
        <v>3</v>
      </c>
      <c r="F414" s="11" t="s">
        <v>728</v>
      </c>
      <c r="H414" s="10" t="s">
        <v>820</v>
      </c>
      <c r="J414" s="13" t="str">
        <f t="shared" si="6"/>
        <v>&lt;vl-persoon:geslacht&gt;</v>
      </c>
      <c r="K414" s="10" t="s">
        <v>2325</v>
      </c>
    </row>
    <row r="415" spans="1:11" ht="72" x14ac:dyDescent="0.3">
      <c r="A415" s="9">
        <v>467</v>
      </c>
      <c r="B415" s="4" t="s">
        <v>1039</v>
      </c>
      <c r="C415" s="4" t="s">
        <v>1086</v>
      </c>
      <c r="D415" s="9" t="s">
        <v>4</v>
      </c>
      <c r="E415" s="9" t="s">
        <v>3</v>
      </c>
      <c r="F415" s="11" t="s">
        <v>728</v>
      </c>
      <c r="H415" s="10" t="s">
        <v>820</v>
      </c>
      <c r="J415" s="13" t="str">
        <f t="shared" si="6"/>
        <v>&lt;vl-persoon:gezinsadres&gt;</v>
      </c>
      <c r="K415" s="10" t="s">
        <v>2325</v>
      </c>
    </row>
    <row r="416" spans="1:11" ht="86.4" x14ac:dyDescent="0.3">
      <c r="A416" s="9">
        <v>468</v>
      </c>
      <c r="B416" s="4" t="s">
        <v>1040</v>
      </c>
      <c r="C416" s="4" t="s">
        <v>1087</v>
      </c>
      <c r="D416" s="9" t="s">
        <v>4</v>
      </c>
      <c r="E416" s="9" t="s">
        <v>3</v>
      </c>
      <c r="F416" s="11" t="s">
        <v>728</v>
      </c>
      <c r="H416" s="10" t="s">
        <v>820</v>
      </c>
      <c r="J416" s="13" t="str">
        <f t="shared" si="6"/>
        <v>&lt;vl-persoon:gezinsrelatietype&gt;</v>
      </c>
      <c r="K416" s="10" t="s">
        <v>2325</v>
      </c>
    </row>
    <row r="417" spans="1:11" x14ac:dyDescent="0.3">
      <c r="A417" s="9">
        <v>469</v>
      </c>
      <c r="B417" s="4" t="s">
        <v>1041</v>
      </c>
      <c r="C417" s="4" t="s">
        <v>1088</v>
      </c>
      <c r="D417" s="9" t="s">
        <v>4</v>
      </c>
      <c r="E417" s="9" t="s">
        <v>3</v>
      </c>
      <c r="F417" s="11" t="s">
        <v>728</v>
      </c>
      <c r="H417" s="10" t="s">
        <v>820</v>
      </c>
      <c r="J417" s="13" t="str">
        <f t="shared" si="6"/>
        <v>&lt;vl-persoon:heeftBurgerlijkeStaat&gt;</v>
      </c>
      <c r="K417" s="10" t="s">
        <v>2325</v>
      </c>
    </row>
    <row r="418" spans="1:11" x14ac:dyDescent="0.3">
      <c r="A418" s="9">
        <v>470</v>
      </c>
      <c r="B418" s="4" t="s">
        <v>1042</v>
      </c>
      <c r="C418" s="4" t="s">
        <v>1089</v>
      </c>
      <c r="D418" s="9" t="s">
        <v>4</v>
      </c>
      <c r="E418" s="9" t="s">
        <v>3</v>
      </c>
      <c r="F418" s="11" t="s">
        <v>728</v>
      </c>
      <c r="H418" s="10" t="s">
        <v>820</v>
      </c>
      <c r="J418" s="13" t="str">
        <f t="shared" si="6"/>
        <v>&lt;vl-persoon:heeftGeboorte&gt;</v>
      </c>
      <c r="K418" s="10" t="s">
        <v>2325</v>
      </c>
    </row>
    <row r="419" spans="1:11" ht="72" x14ac:dyDescent="0.3">
      <c r="A419" s="9">
        <v>471</v>
      </c>
      <c r="B419" s="4" t="s">
        <v>1043</v>
      </c>
      <c r="C419" s="4" t="s">
        <v>1090</v>
      </c>
      <c r="D419" s="9" t="s">
        <v>4</v>
      </c>
      <c r="E419" s="9" t="s">
        <v>3</v>
      </c>
      <c r="F419" s="11" t="s">
        <v>728</v>
      </c>
      <c r="H419" s="10" t="s">
        <v>820</v>
      </c>
      <c r="J419" s="13" t="str">
        <f t="shared" si="6"/>
        <v>&lt;vl-persoon:heeftInwonerschap&gt;</v>
      </c>
      <c r="K419" s="10" t="s">
        <v>2325</v>
      </c>
    </row>
    <row r="420" spans="1:11" x14ac:dyDescent="0.3">
      <c r="A420" s="9">
        <v>472</v>
      </c>
      <c r="B420" s="4" t="s">
        <v>1044</v>
      </c>
      <c r="C420" s="4" t="s">
        <v>1091</v>
      </c>
      <c r="D420" s="9" t="s">
        <v>4</v>
      </c>
      <c r="E420" s="9" t="s">
        <v>3</v>
      </c>
      <c r="F420" s="11" t="s">
        <v>728</v>
      </c>
      <c r="H420" s="10" t="s">
        <v>820</v>
      </c>
      <c r="J420" s="13" t="str">
        <f t="shared" si="6"/>
        <v>&lt;vl-persoon:heeftNationaliteit&gt;</v>
      </c>
      <c r="K420" s="10" t="s">
        <v>2325</v>
      </c>
    </row>
    <row r="421" spans="1:11" x14ac:dyDescent="0.3">
      <c r="A421" s="9">
        <v>473</v>
      </c>
      <c r="B421" s="4" t="s">
        <v>1045</v>
      </c>
      <c r="C421" s="4" t="s">
        <v>1092</v>
      </c>
      <c r="D421" s="9" t="s">
        <v>4</v>
      </c>
      <c r="E421" s="9" t="s">
        <v>3</v>
      </c>
      <c r="F421" s="11" t="s">
        <v>728</v>
      </c>
      <c r="H421" s="10" t="s">
        <v>820</v>
      </c>
      <c r="J421" s="13" t="str">
        <f t="shared" si="6"/>
        <v>&lt;vl-persoon:heeftOverlijden&gt;</v>
      </c>
      <c r="K421" s="10" t="s">
        <v>2325</v>
      </c>
    </row>
    <row r="422" spans="1:11" x14ac:dyDescent="0.3">
      <c r="A422" s="9">
        <v>474</v>
      </c>
      <c r="B422" s="4" t="s">
        <v>1046</v>
      </c>
      <c r="C422" s="4" t="s">
        <v>1093</v>
      </c>
      <c r="D422" s="9" t="s">
        <v>4</v>
      </c>
      <c r="E422" s="9" t="s">
        <v>3</v>
      </c>
      <c r="F422" s="11" t="s">
        <v>728</v>
      </c>
      <c r="H422" s="10" t="s">
        <v>820</v>
      </c>
      <c r="J422" s="13" t="str">
        <f t="shared" si="6"/>
        <v>&lt;vl-persoon:heeftPersoonsrelatie&gt;</v>
      </c>
      <c r="K422" s="10" t="s">
        <v>2325</v>
      </c>
    </row>
    <row r="423" spans="1:11" ht="72" x14ac:dyDescent="0.3">
      <c r="A423" s="9">
        <v>475</v>
      </c>
      <c r="B423" s="4" t="s">
        <v>1047</v>
      </c>
      <c r="C423" s="4" t="s">
        <v>1094</v>
      </c>
      <c r="D423" s="9" t="s">
        <v>4</v>
      </c>
      <c r="E423" s="9" t="s">
        <v>3</v>
      </c>
      <c r="F423" s="11" t="s">
        <v>728</v>
      </c>
      <c r="H423" s="10" t="s">
        <v>820</v>
      </c>
      <c r="J423" s="13" t="str">
        <f t="shared" si="6"/>
        <v>&lt;vl-persoon:heeftStaatsburgerschap&gt;</v>
      </c>
      <c r="K423" s="10" t="s">
        <v>2325</v>
      </c>
    </row>
    <row r="424" spans="1:11" x14ac:dyDescent="0.3">
      <c r="A424" s="9">
        <v>476</v>
      </c>
      <c r="B424" s="4" t="s">
        <v>1048</v>
      </c>
      <c r="C424" s="4" t="s">
        <v>1095</v>
      </c>
      <c r="D424" s="9" t="s">
        <v>4</v>
      </c>
      <c r="E424" s="9" t="s">
        <v>3</v>
      </c>
      <c r="F424" s="11" t="s">
        <v>728</v>
      </c>
      <c r="H424" s="10" t="s">
        <v>820</v>
      </c>
      <c r="J424" s="13" t="str">
        <f t="shared" si="6"/>
        <v>&lt;vl-persoon:heeftVerblijfplaats&gt;</v>
      </c>
      <c r="K424" s="10" t="s">
        <v>2325</v>
      </c>
    </row>
    <row r="425" spans="1:11" x14ac:dyDescent="0.3">
      <c r="A425" s="9">
        <v>477</v>
      </c>
      <c r="B425" s="4" t="s">
        <v>1049</v>
      </c>
      <c r="C425" s="4" t="s">
        <v>1096</v>
      </c>
      <c r="D425" s="9" t="s">
        <v>4</v>
      </c>
      <c r="E425" s="9" t="s">
        <v>3</v>
      </c>
      <c r="F425" s="11" t="s">
        <v>728</v>
      </c>
      <c r="H425" s="10" t="s">
        <v>820</v>
      </c>
      <c r="J425" s="13" t="str">
        <f t="shared" si="6"/>
        <v>&lt;vl-persoon:isHoofdVan&gt;</v>
      </c>
      <c r="K425" s="10" t="s">
        <v>2325</v>
      </c>
    </row>
    <row r="426" spans="1:11" x14ac:dyDescent="0.3">
      <c r="A426" s="9">
        <v>478</v>
      </c>
      <c r="B426" s="4" t="s">
        <v>1050</v>
      </c>
      <c r="C426" s="4" t="s">
        <v>1097</v>
      </c>
      <c r="D426" s="9" t="s">
        <v>4</v>
      </c>
      <c r="E426" s="9" t="s">
        <v>3</v>
      </c>
      <c r="F426" s="11" t="s">
        <v>728</v>
      </c>
      <c r="H426" s="10" t="s">
        <v>820</v>
      </c>
      <c r="J426" s="13" t="str">
        <f t="shared" si="6"/>
        <v>&lt;vl-persoon:isLidVan&gt;</v>
      </c>
      <c r="K426" s="10" t="s">
        <v>2325</v>
      </c>
    </row>
    <row r="427" spans="1:11" x14ac:dyDescent="0.3">
      <c r="A427" s="9">
        <v>479</v>
      </c>
      <c r="B427" s="4" t="s">
        <v>1051</v>
      </c>
      <c r="C427" s="4" t="s">
        <v>1098</v>
      </c>
      <c r="D427" s="9" t="s">
        <v>4</v>
      </c>
      <c r="E427" s="9" t="s">
        <v>3</v>
      </c>
      <c r="F427" s="11" t="s">
        <v>728</v>
      </c>
      <c r="H427" s="10" t="s">
        <v>820</v>
      </c>
      <c r="J427" s="13" t="str">
        <f t="shared" si="6"/>
        <v>&lt;vl-persoon:isRelatieMet&gt;</v>
      </c>
      <c r="K427" s="10" t="s">
        <v>2325</v>
      </c>
    </row>
    <row r="428" spans="1:11" x14ac:dyDescent="0.3">
      <c r="A428" s="9">
        <v>480</v>
      </c>
      <c r="B428" s="4" t="s">
        <v>1052</v>
      </c>
      <c r="C428" s="4" t="s">
        <v>1099</v>
      </c>
      <c r="D428" s="9" t="s">
        <v>4</v>
      </c>
      <c r="E428" s="9" t="s">
        <v>3</v>
      </c>
      <c r="F428" s="11" t="s">
        <v>728</v>
      </c>
      <c r="H428" s="10" t="s">
        <v>820</v>
      </c>
      <c r="J428" s="13" t="str">
        <f t="shared" si="6"/>
        <v>&lt;vl-persoon:nationaliteit&gt;</v>
      </c>
      <c r="K428" s="10" t="s">
        <v>2325</v>
      </c>
    </row>
    <row r="429" spans="1:11" x14ac:dyDescent="0.3">
      <c r="A429" s="9">
        <v>481</v>
      </c>
      <c r="B429" s="4" t="s">
        <v>793</v>
      </c>
      <c r="C429" s="4" t="s">
        <v>1100</v>
      </c>
      <c r="D429" s="9" t="s">
        <v>4</v>
      </c>
      <c r="E429" s="9" t="s">
        <v>3</v>
      </c>
      <c r="F429" s="11" t="s">
        <v>728</v>
      </c>
      <c r="H429" s="10" t="s">
        <v>820</v>
      </c>
      <c r="J429" s="13" t="str">
        <f t="shared" si="6"/>
        <v>&lt;vl-persoon:plaats&gt;</v>
      </c>
      <c r="K429" s="10" t="s">
        <v>2325</v>
      </c>
    </row>
    <row r="430" spans="1:11" x14ac:dyDescent="0.3">
      <c r="A430" s="9">
        <v>482</v>
      </c>
      <c r="B430" s="4" t="s">
        <v>1053</v>
      </c>
      <c r="C430" s="4" t="s">
        <v>1101</v>
      </c>
      <c r="D430" s="9" t="s">
        <v>4</v>
      </c>
      <c r="E430" s="9" t="s">
        <v>3</v>
      </c>
      <c r="F430" s="11" t="s">
        <v>728</v>
      </c>
      <c r="H430" s="10" t="s">
        <v>820</v>
      </c>
      <c r="J430" s="13" t="str">
        <f t="shared" si="6"/>
        <v>&lt;vl-persoon:registratie&gt;</v>
      </c>
      <c r="K430" s="10" t="s">
        <v>2325</v>
      </c>
    </row>
    <row r="431" spans="1:11" x14ac:dyDescent="0.3">
      <c r="A431" s="9">
        <v>483</v>
      </c>
      <c r="B431" s="4" t="s">
        <v>7</v>
      </c>
      <c r="C431" s="4" t="s">
        <v>1102</v>
      </c>
      <c r="D431" s="9" t="s">
        <v>4</v>
      </c>
      <c r="E431" s="9" t="s">
        <v>3</v>
      </c>
      <c r="F431" s="11" t="s">
        <v>728</v>
      </c>
      <c r="H431" s="10" t="s">
        <v>820</v>
      </c>
      <c r="J431" s="13" t="str">
        <f t="shared" si="6"/>
        <v>&lt;vl-persoon:type&gt;</v>
      </c>
      <c r="K431" s="10" t="s">
        <v>2325</v>
      </c>
    </row>
    <row r="432" spans="1:11" x14ac:dyDescent="0.3">
      <c r="A432" s="9">
        <v>484</v>
      </c>
      <c r="B432" s="4" t="s">
        <v>1054</v>
      </c>
      <c r="C432" s="4" t="s">
        <v>1076</v>
      </c>
      <c r="D432" s="9" t="s">
        <v>4</v>
      </c>
      <c r="E432" s="9" t="s">
        <v>3</v>
      </c>
      <c r="F432" s="11" t="s">
        <v>728</v>
      </c>
      <c r="H432" s="10" t="s">
        <v>820</v>
      </c>
      <c r="J432" s="13" t="str">
        <f t="shared" si="6"/>
        <v>&lt;vl-persoon:verblijfsadres&gt;</v>
      </c>
      <c r="K432" s="10" t="s">
        <v>2325</v>
      </c>
    </row>
    <row r="433" spans="1:11" ht="28.8" x14ac:dyDescent="0.3">
      <c r="A433" s="9">
        <v>485</v>
      </c>
      <c r="B433" s="4" t="s">
        <v>1055</v>
      </c>
      <c r="C433" s="4" t="s">
        <v>1103</v>
      </c>
      <c r="D433" s="9" t="s">
        <v>4</v>
      </c>
      <c r="E433" s="9" t="s">
        <v>3</v>
      </c>
      <c r="F433" s="11" t="s">
        <v>728</v>
      </c>
      <c r="H433" s="10" t="s">
        <v>820</v>
      </c>
      <c r="J433" s="13" t="str">
        <f t="shared" si="6"/>
        <v>&lt;vl-persoon:volledigeNaam&gt;</v>
      </c>
      <c r="K433" s="10" t="s">
        <v>2325</v>
      </c>
    </row>
    <row r="434" spans="1:11" ht="28.8" x14ac:dyDescent="0.3">
      <c r="A434" s="9">
        <v>486</v>
      </c>
      <c r="B434" s="4" t="s">
        <v>814</v>
      </c>
      <c r="C434" s="4" t="s">
        <v>1110</v>
      </c>
      <c r="D434" s="9" t="s">
        <v>71</v>
      </c>
      <c r="E434" s="9" t="s">
        <v>2</v>
      </c>
      <c r="F434" s="11" t="s">
        <v>728</v>
      </c>
      <c r="H434" s="10" t="s">
        <v>821</v>
      </c>
      <c r="J434" s="13" t="str">
        <f t="shared" si="6"/>
        <v>&lt;vl-organisatie:Fusie&gt;</v>
      </c>
      <c r="K434" s="10" t="s">
        <v>2325</v>
      </c>
    </row>
    <row r="435" spans="1:11" ht="72" x14ac:dyDescent="0.3">
      <c r="A435" s="9">
        <v>487</v>
      </c>
      <c r="B435" s="4" t="s">
        <v>815</v>
      </c>
      <c r="C435" s="4" t="s">
        <v>1111</v>
      </c>
      <c r="D435" s="9" t="s">
        <v>71</v>
      </c>
      <c r="E435" s="9" t="s">
        <v>2</v>
      </c>
      <c r="F435" s="11" t="s">
        <v>728</v>
      </c>
      <c r="H435" s="10" t="s">
        <v>821</v>
      </c>
      <c r="J435" s="13" t="str">
        <f t="shared" si="6"/>
        <v>&lt;vl-organisatie:Hoedanigheid&gt;</v>
      </c>
      <c r="K435" s="10" t="s">
        <v>2325</v>
      </c>
    </row>
    <row r="436" spans="1:11" ht="28.8" x14ac:dyDescent="0.3">
      <c r="A436" s="9">
        <v>488</v>
      </c>
      <c r="B436" s="4" t="s">
        <v>816</v>
      </c>
      <c r="C436" s="4" t="s">
        <v>1112</v>
      </c>
      <c r="D436" s="9" t="s">
        <v>71</v>
      </c>
      <c r="E436" s="9" t="s">
        <v>2</v>
      </c>
      <c r="F436" s="11" t="s">
        <v>728</v>
      </c>
      <c r="H436" s="10" t="s">
        <v>821</v>
      </c>
      <c r="J436" s="13" t="str">
        <f t="shared" si="6"/>
        <v>&lt;vl-organisatie:Splitsing&gt;</v>
      </c>
      <c r="K436" s="10" t="s">
        <v>2325</v>
      </c>
    </row>
    <row r="437" spans="1:11" x14ac:dyDescent="0.3">
      <c r="A437" s="9">
        <v>489</v>
      </c>
      <c r="B437" s="4" t="s">
        <v>817</v>
      </c>
      <c r="C437" s="4" t="s">
        <v>1113</v>
      </c>
      <c r="D437" s="9" t="s">
        <v>71</v>
      </c>
      <c r="E437" s="9" t="s">
        <v>2</v>
      </c>
      <c r="F437" s="11" t="s">
        <v>728</v>
      </c>
      <c r="H437" s="10" t="s">
        <v>821</v>
      </c>
      <c r="J437" s="13" t="str">
        <f t="shared" si="6"/>
        <v>&lt;vl-organisatie:Stopzetting&gt;</v>
      </c>
      <c r="K437" s="10" t="s">
        <v>2325</v>
      </c>
    </row>
    <row r="438" spans="1:11" ht="72" x14ac:dyDescent="0.3">
      <c r="A438" s="9">
        <v>490</v>
      </c>
      <c r="B438" s="4" t="s">
        <v>818</v>
      </c>
      <c r="C438" s="4" t="s">
        <v>1114</v>
      </c>
      <c r="D438" s="9" t="s">
        <v>71</v>
      </c>
      <c r="E438" s="9" t="s">
        <v>2</v>
      </c>
      <c r="F438" s="11" t="s">
        <v>728</v>
      </c>
      <c r="H438" s="10" t="s">
        <v>821</v>
      </c>
      <c r="J438" s="13" t="str">
        <f t="shared" si="6"/>
        <v>&lt;vl-organisatie:Vervanging&gt;</v>
      </c>
      <c r="K438" s="10" t="s">
        <v>2325</v>
      </c>
    </row>
    <row r="439" spans="1:11" x14ac:dyDescent="0.3">
      <c r="A439" s="9">
        <v>491</v>
      </c>
      <c r="B439" s="4" t="s">
        <v>1104</v>
      </c>
      <c r="C439" s="4" t="s">
        <v>1115</v>
      </c>
      <c r="D439" s="9" t="s">
        <v>71</v>
      </c>
      <c r="E439" s="9" t="s">
        <v>3</v>
      </c>
      <c r="F439" s="11" t="s">
        <v>728</v>
      </c>
      <c r="H439" s="10" t="s">
        <v>821</v>
      </c>
      <c r="J439" s="13" t="str">
        <f t="shared" si="6"/>
        <v>&lt;vl-organisatie:bestaatUit&gt;</v>
      </c>
      <c r="K439" s="10" t="s">
        <v>2325</v>
      </c>
    </row>
    <row r="440" spans="1:11" ht="28.8" x14ac:dyDescent="0.3">
      <c r="A440" s="9">
        <v>492</v>
      </c>
      <c r="B440" s="4" t="s">
        <v>1105</v>
      </c>
      <c r="C440" s="4" t="s">
        <v>1116</v>
      </c>
      <c r="D440" s="9" t="s">
        <v>71</v>
      </c>
      <c r="E440" s="9" t="s">
        <v>3</v>
      </c>
      <c r="F440" s="11" t="s">
        <v>728</v>
      </c>
      <c r="H440" s="10" t="s">
        <v>821</v>
      </c>
      <c r="J440" s="13" t="str">
        <f t="shared" si="6"/>
        <v>&lt;vl-organisatie:contactinfo&gt;</v>
      </c>
      <c r="K440" s="10" t="s">
        <v>2325</v>
      </c>
    </row>
    <row r="441" spans="1:11" ht="187.2" x14ac:dyDescent="0.3">
      <c r="A441" s="9">
        <v>493</v>
      </c>
      <c r="B441" s="4" t="s">
        <v>1106</v>
      </c>
      <c r="C441" s="4" t="s">
        <v>1117</v>
      </c>
      <c r="D441" s="9" t="s">
        <v>71</v>
      </c>
      <c r="E441" s="9" t="s">
        <v>3</v>
      </c>
      <c r="F441" s="11" t="s">
        <v>728</v>
      </c>
      <c r="H441" s="10" t="s">
        <v>821</v>
      </c>
      <c r="J441" s="13" t="str">
        <f t="shared" si="6"/>
        <v>&lt;vl-organisatie:rechtspersoonlijkheid&gt;</v>
      </c>
      <c r="K441" s="10" t="s">
        <v>2325</v>
      </c>
    </row>
    <row r="442" spans="1:11" ht="72" x14ac:dyDescent="0.3">
      <c r="A442" s="9">
        <v>494</v>
      </c>
      <c r="B442" s="4" t="s">
        <v>1107</v>
      </c>
      <c r="C442" s="4" t="s">
        <v>1118</v>
      </c>
      <c r="D442" s="9" t="s">
        <v>71</v>
      </c>
      <c r="E442" s="9" t="s">
        <v>3</v>
      </c>
      <c r="F442" s="11" t="s">
        <v>728</v>
      </c>
      <c r="H442" s="10" t="s">
        <v>821</v>
      </c>
      <c r="J442" s="13" t="str">
        <f t="shared" si="6"/>
        <v>&lt;vl-organisatie:rechtstoestand&gt;</v>
      </c>
      <c r="K442" s="10" t="s">
        <v>2325</v>
      </c>
    </row>
    <row r="443" spans="1:11" ht="72" x14ac:dyDescent="0.3">
      <c r="A443" s="9">
        <v>495</v>
      </c>
      <c r="B443" s="4" t="s">
        <v>1108</v>
      </c>
      <c r="C443" s="4" t="s">
        <v>1119</v>
      </c>
      <c r="D443" s="9" t="s">
        <v>71</v>
      </c>
      <c r="E443" s="9" t="s">
        <v>3</v>
      </c>
      <c r="F443" s="11" t="s">
        <v>728</v>
      </c>
      <c r="H443" s="10" t="s">
        <v>821</v>
      </c>
      <c r="J443" s="13" t="str">
        <f t="shared" si="6"/>
        <v>&lt;vl-organisatie:rechtsvorm&gt;</v>
      </c>
      <c r="K443" s="10" t="s">
        <v>2325</v>
      </c>
    </row>
    <row r="444" spans="1:11" ht="57.6" x14ac:dyDescent="0.3">
      <c r="A444" s="9">
        <v>496</v>
      </c>
      <c r="B444" s="4" t="s">
        <v>1109</v>
      </c>
      <c r="C444" s="4" t="s">
        <v>1120</v>
      </c>
      <c r="D444" s="9" t="s">
        <v>71</v>
      </c>
      <c r="E444" s="9" t="s">
        <v>3</v>
      </c>
      <c r="F444" s="11" t="s">
        <v>728</v>
      </c>
      <c r="H444" s="10" t="s">
        <v>821</v>
      </c>
      <c r="J444" s="13" t="str">
        <f t="shared" si="6"/>
        <v>&lt;vl-organisatie:redenStopzetting&gt;</v>
      </c>
      <c r="K444" s="10" t="s">
        <v>2325</v>
      </c>
    </row>
    <row r="445" spans="1:11" ht="28.8" x14ac:dyDescent="0.3">
      <c r="A445" s="9">
        <v>497</v>
      </c>
      <c r="B445" s="4" t="s">
        <v>1126</v>
      </c>
      <c r="D445" s="9" t="s">
        <v>768</v>
      </c>
      <c r="E445" s="9" t="s">
        <v>3</v>
      </c>
      <c r="F445" s="11" t="s">
        <v>728</v>
      </c>
      <c r="G445" s="4" t="s">
        <v>1169</v>
      </c>
      <c r="H445" s="10" t="s">
        <v>1226</v>
      </c>
      <c r="J445" s="13" t="str">
        <f t="shared" ref="J445:J508" si="7">IF(F445="FED",IF(AND(E445="ConceptScheme",LEFT(H445,7) &lt;&gt; "inspire"),CONCATENATE("&lt;",H445,":",LOWER(IF(I445="",B445,I445)),"#id&gt;"),CONCATENATE("&lt;",H445,":",IF(I445="",B445,I445),"&gt;")),CONCATENATE("&lt;",H445,":",IF(I445="",B445,I445),"&gt;"))</f>
        <v>&lt;vl-generiek-ext:aanschrijfprefix&gt;</v>
      </c>
      <c r="K445" s="10" t="s">
        <v>2325</v>
      </c>
    </row>
    <row r="446" spans="1:11" ht="28.8" x14ac:dyDescent="0.3">
      <c r="A446" s="9">
        <v>498</v>
      </c>
      <c r="B446" s="4" t="s">
        <v>1127</v>
      </c>
      <c r="D446" s="9" t="s">
        <v>768</v>
      </c>
      <c r="E446" s="9" t="s">
        <v>2</v>
      </c>
      <c r="F446" s="11" t="s">
        <v>728</v>
      </c>
      <c r="G446" s="4" t="s">
        <v>1170</v>
      </c>
      <c r="H446" s="10" t="s">
        <v>1226</v>
      </c>
      <c r="J446" s="13" t="str">
        <f t="shared" si="7"/>
        <v>&lt;vl-generiek-ext:Activiteit&gt;</v>
      </c>
      <c r="K446" s="10" t="s">
        <v>2325</v>
      </c>
    </row>
    <row r="447" spans="1:11" ht="28.8" x14ac:dyDescent="0.3">
      <c r="A447" s="9">
        <v>499</v>
      </c>
      <c r="B447" s="4" t="s">
        <v>1128</v>
      </c>
      <c r="D447" s="9" t="s">
        <v>768</v>
      </c>
      <c r="E447" s="9" t="s">
        <v>3</v>
      </c>
      <c r="F447" s="11" t="s">
        <v>728</v>
      </c>
      <c r="G447" s="4" t="s">
        <v>1171</v>
      </c>
      <c r="H447" s="10" t="s">
        <v>1226</v>
      </c>
      <c r="J447" s="13" t="str">
        <f t="shared" si="7"/>
        <v>&lt;vl-generiek-ext:activiteit&gt;</v>
      </c>
      <c r="K447" s="10" t="s">
        <v>2325</v>
      </c>
    </row>
    <row r="448" spans="1:11" ht="28.8" x14ac:dyDescent="0.3">
      <c r="A448" s="9">
        <v>500</v>
      </c>
      <c r="B448" s="4" t="s">
        <v>1129</v>
      </c>
      <c r="D448" s="9" t="s">
        <v>768</v>
      </c>
      <c r="E448" s="9" t="s">
        <v>3</v>
      </c>
      <c r="F448" s="11" t="s">
        <v>728</v>
      </c>
      <c r="G448" s="4" t="s">
        <v>1172</v>
      </c>
      <c r="H448" s="10" t="s">
        <v>1226</v>
      </c>
      <c r="J448" s="13" t="str">
        <f t="shared" si="7"/>
        <v>&lt;vl-generiek-ext:adres&gt;</v>
      </c>
      <c r="K448" s="10" t="s">
        <v>2325</v>
      </c>
    </row>
    <row r="449" spans="1:11" ht="43.2" x14ac:dyDescent="0.3">
      <c r="A449" s="9">
        <v>501</v>
      </c>
      <c r="B449" s="4" t="s">
        <v>313</v>
      </c>
      <c r="C449" s="4" t="s">
        <v>1358</v>
      </c>
      <c r="D449" s="9" t="s">
        <v>768</v>
      </c>
      <c r="E449" s="9" t="s">
        <v>2</v>
      </c>
      <c r="F449" s="11" t="s">
        <v>728</v>
      </c>
      <c r="G449" s="4" t="s">
        <v>1173</v>
      </c>
      <c r="H449" s="10" t="s">
        <v>1226</v>
      </c>
      <c r="J449" s="13" t="str">
        <f t="shared" si="7"/>
        <v>&lt;vl-generiek-ext:Agent&gt;</v>
      </c>
      <c r="K449" s="10" t="s">
        <v>2325</v>
      </c>
    </row>
    <row r="450" spans="1:11" ht="43.2" x14ac:dyDescent="0.3">
      <c r="A450" s="9">
        <v>502</v>
      </c>
      <c r="B450" s="4" t="s">
        <v>313</v>
      </c>
      <c r="C450" s="4" t="s">
        <v>1359</v>
      </c>
      <c r="D450" s="9" t="s">
        <v>768</v>
      </c>
      <c r="E450" s="9" t="s">
        <v>2</v>
      </c>
      <c r="F450" s="11" t="s">
        <v>728</v>
      </c>
      <c r="G450" s="4" t="s">
        <v>1174</v>
      </c>
      <c r="H450" s="10" t="s">
        <v>1226</v>
      </c>
      <c r="J450" s="13" t="str">
        <f t="shared" si="7"/>
        <v>&lt;vl-generiek-ext:Agent&gt;</v>
      </c>
      <c r="K450" s="10" t="s">
        <v>2325</v>
      </c>
    </row>
    <row r="451" spans="1:11" ht="28.8" x14ac:dyDescent="0.3">
      <c r="A451" s="9">
        <v>503</v>
      </c>
      <c r="B451" s="4" t="s">
        <v>1130</v>
      </c>
      <c r="D451" s="9" t="s">
        <v>768</v>
      </c>
      <c r="E451" s="9" t="s">
        <v>3</v>
      </c>
      <c r="F451" s="11" t="s">
        <v>728</v>
      </c>
      <c r="G451" s="4" t="s">
        <v>1175</v>
      </c>
      <c r="H451" s="10" t="s">
        <v>1226</v>
      </c>
      <c r="J451" s="13" t="str">
        <f t="shared" si="7"/>
        <v>&lt;vl-generiek-ext:alsGML&gt;</v>
      </c>
      <c r="K451" s="10" t="s">
        <v>2325</v>
      </c>
    </row>
    <row r="452" spans="1:11" ht="28.8" x14ac:dyDescent="0.3">
      <c r="A452" s="9">
        <v>504</v>
      </c>
      <c r="B452" s="4" t="s">
        <v>1131</v>
      </c>
      <c r="D452" s="9" t="s">
        <v>768</v>
      </c>
      <c r="E452" s="9" t="s">
        <v>3</v>
      </c>
      <c r="F452" s="11" t="s">
        <v>728</v>
      </c>
      <c r="G452" s="4" t="s">
        <v>1176</v>
      </c>
      <c r="H452" s="10" t="s">
        <v>1226</v>
      </c>
      <c r="J452" s="13" t="str">
        <f t="shared" si="7"/>
        <v>&lt;vl-generiek-ext:alsWKT&gt;</v>
      </c>
      <c r="K452" s="10" t="s">
        <v>2325</v>
      </c>
    </row>
    <row r="453" spans="1:11" ht="28.8" x14ac:dyDescent="0.3">
      <c r="A453" s="9">
        <v>505</v>
      </c>
      <c r="B453" s="4" t="s">
        <v>1132</v>
      </c>
      <c r="D453" s="9" t="s">
        <v>768</v>
      </c>
      <c r="E453" s="9" t="s">
        <v>3</v>
      </c>
      <c r="F453" s="11" t="s">
        <v>728</v>
      </c>
      <c r="G453" s="4" t="s">
        <v>1177</v>
      </c>
      <c r="H453" s="10" t="s">
        <v>1226</v>
      </c>
      <c r="J453" s="13" t="str">
        <f t="shared" si="7"/>
        <v>&lt;vl-generiek-ext:beschrijving&gt;</v>
      </c>
      <c r="K453" s="10" t="s">
        <v>2325</v>
      </c>
    </row>
    <row r="454" spans="1:11" ht="28.8" x14ac:dyDescent="0.3">
      <c r="A454" s="9">
        <v>506</v>
      </c>
      <c r="B454" s="4" t="s">
        <v>1133</v>
      </c>
      <c r="C454" s="4" t="s">
        <v>1369</v>
      </c>
      <c r="D454" s="9" t="s">
        <v>768</v>
      </c>
      <c r="E454" s="9" t="s">
        <v>2</v>
      </c>
      <c r="F454" s="11" t="s">
        <v>728</v>
      </c>
      <c r="G454" s="4" t="s">
        <v>1178</v>
      </c>
      <c r="H454" s="10" t="s">
        <v>1226</v>
      </c>
      <c r="J454" s="13" t="str">
        <f t="shared" si="7"/>
        <v>&lt;vl-generiek-ext:Contactpunt&gt;</v>
      </c>
      <c r="K454" s="10" t="s">
        <v>2325</v>
      </c>
    </row>
    <row r="455" spans="1:11" ht="28.8" x14ac:dyDescent="0.3">
      <c r="A455" s="9">
        <v>507</v>
      </c>
      <c r="B455" s="4" t="s">
        <v>1134</v>
      </c>
      <c r="D455" s="9" t="s">
        <v>768</v>
      </c>
      <c r="E455" s="9" t="s">
        <v>2</v>
      </c>
      <c r="F455" s="11" t="s">
        <v>728</v>
      </c>
      <c r="G455" s="4" t="s">
        <v>1179</v>
      </c>
      <c r="H455" s="10" t="s">
        <v>1226</v>
      </c>
      <c r="J455" s="13" t="str">
        <f t="shared" si="7"/>
        <v>&lt;vl-generiek-ext:Document&gt;</v>
      </c>
      <c r="K455" s="10" t="s">
        <v>2325</v>
      </c>
    </row>
    <row r="456" spans="1:11" ht="28.8" x14ac:dyDescent="0.3">
      <c r="A456" s="9">
        <v>508</v>
      </c>
      <c r="B456" s="4" t="s">
        <v>80</v>
      </c>
      <c r="D456" s="9" t="s">
        <v>768</v>
      </c>
      <c r="E456" s="9" t="s">
        <v>3</v>
      </c>
      <c r="F456" s="11" t="s">
        <v>728</v>
      </c>
      <c r="G456" s="4" t="s">
        <v>1180</v>
      </c>
      <c r="H456" s="10" t="s">
        <v>1226</v>
      </c>
      <c r="J456" s="13" t="str">
        <f t="shared" si="7"/>
        <v>&lt;vl-generiek-ext:email&gt;</v>
      </c>
      <c r="K456" s="10" t="s">
        <v>2325</v>
      </c>
    </row>
    <row r="457" spans="1:11" ht="28.8" x14ac:dyDescent="0.3">
      <c r="A457" s="9">
        <v>509</v>
      </c>
      <c r="B457" s="4" t="s">
        <v>1135</v>
      </c>
      <c r="D457" s="9" t="s">
        <v>768</v>
      </c>
      <c r="E457" s="9" t="s">
        <v>2</v>
      </c>
      <c r="F457" s="11" t="s">
        <v>728</v>
      </c>
      <c r="G457" s="4" t="s">
        <v>1181</v>
      </c>
      <c r="H457" s="10" t="s">
        <v>1226</v>
      </c>
      <c r="J457" s="13" t="str">
        <f t="shared" si="7"/>
        <v>&lt;vl-generiek-ext:Entiteit&gt;</v>
      </c>
      <c r="K457" s="10" t="s">
        <v>2325</v>
      </c>
    </row>
    <row r="458" spans="1:11" ht="28.8" x14ac:dyDescent="0.3">
      <c r="A458" s="9">
        <v>510</v>
      </c>
      <c r="B458" s="4" t="s">
        <v>1136</v>
      </c>
      <c r="D458" s="9" t="s">
        <v>768</v>
      </c>
      <c r="E458" s="9" t="s">
        <v>3</v>
      </c>
      <c r="F458" s="11" t="s">
        <v>728</v>
      </c>
      <c r="G458" s="4" t="s">
        <v>1182</v>
      </c>
      <c r="H458" s="10" t="s">
        <v>1226</v>
      </c>
      <c r="J458" s="13" t="str">
        <f t="shared" si="7"/>
        <v>&lt;vl-generiek-ext:faxnummer&gt;</v>
      </c>
      <c r="K458" s="10" t="s">
        <v>2325</v>
      </c>
    </row>
    <row r="459" spans="1:11" ht="72" x14ac:dyDescent="0.3">
      <c r="A459" s="9">
        <v>511</v>
      </c>
      <c r="B459" s="4" t="s">
        <v>1137</v>
      </c>
      <c r="C459" s="4" t="s">
        <v>1366</v>
      </c>
      <c r="D459" s="9" t="s">
        <v>768</v>
      </c>
      <c r="E459" s="9" t="s">
        <v>2</v>
      </c>
      <c r="F459" s="11" t="s">
        <v>728</v>
      </c>
      <c r="G459" s="4" t="s">
        <v>1183</v>
      </c>
      <c r="H459" s="10" t="s">
        <v>1226</v>
      </c>
      <c r="J459" s="13" t="str">
        <f t="shared" si="7"/>
        <v>&lt;vl-generiek-ext:FormeelKader&gt;</v>
      </c>
      <c r="K459" s="10" t="s">
        <v>2325</v>
      </c>
    </row>
    <row r="460" spans="1:11" ht="28.8" x14ac:dyDescent="0.3">
      <c r="A460" s="9">
        <v>512</v>
      </c>
      <c r="B460" s="4" t="s">
        <v>1138</v>
      </c>
      <c r="D460" s="9" t="s">
        <v>768</v>
      </c>
      <c r="E460" s="9" t="s">
        <v>3</v>
      </c>
      <c r="F460" s="11" t="s">
        <v>728</v>
      </c>
      <c r="G460" s="4" t="s">
        <v>1184</v>
      </c>
      <c r="H460" s="10" t="s">
        <v>1226</v>
      </c>
      <c r="J460" s="13" t="str">
        <f t="shared" si="7"/>
        <v>&lt;vl-generiek-ext:gebruikt&gt;</v>
      </c>
      <c r="K460" s="10" t="s">
        <v>2325</v>
      </c>
    </row>
    <row r="461" spans="1:11" ht="28.8" x14ac:dyDescent="0.3">
      <c r="A461" s="9">
        <v>513</v>
      </c>
      <c r="B461" s="4" t="s">
        <v>1139</v>
      </c>
      <c r="D461" s="9" t="s">
        <v>768</v>
      </c>
      <c r="E461" s="9" t="s">
        <v>3</v>
      </c>
      <c r="F461" s="11" t="s">
        <v>728</v>
      </c>
      <c r="G461" s="4" t="s">
        <v>1185</v>
      </c>
      <c r="H461" s="10" t="s">
        <v>1226</v>
      </c>
      <c r="J461" s="13" t="str">
        <f t="shared" si="7"/>
        <v>&lt;vl-generiek-ext:gekwalificeerdeGeneratie&gt;</v>
      </c>
      <c r="K461" s="10" t="s">
        <v>2325</v>
      </c>
    </row>
    <row r="462" spans="1:11" ht="28.8" x14ac:dyDescent="0.3">
      <c r="A462" s="9">
        <v>514</v>
      </c>
      <c r="B462" s="4" t="s">
        <v>1140</v>
      </c>
      <c r="D462" s="9" t="s">
        <v>768</v>
      </c>
      <c r="E462" s="9" t="s">
        <v>3</v>
      </c>
      <c r="F462" s="11" t="s">
        <v>728</v>
      </c>
      <c r="G462" s="4" t="s">
        <v>1186</v>
      </c>
      <c r="H462" s="10" t="s">
        <v>1226</v>
      </c>
      <c r="J462" s="13" t="str">
        <f t="shared" si="7"/>
        <v>&lt;vl-generiek-ext:gekwalificeerdeInvalidatie&gt;</v>
      </c>
      <c r="K462" s="10" t="s">
        <v>2325</v>
      </c>
    </row>
    <row r="463" spans="1:11" ht="28.8" x14ac:dyDescent="0.3">
      <c r="A463" s="9">
        <v>515</v>
      </c>
      <c r="B463" s="4" t="s">
        <v>1141</v>
      </c>
      <c r="D463" s="9" t="s">
        <v>768</v>
      </c>
      <c r="E463" s="9" t="s">
        <v>2</v>
      </c>
      <c r="F463" s="11" t="s">
        <v>728</v>
      </c>
      <c r="G463" s="4" t="s">
        <v>1187</v>
      </c>
      <c r="H463" s="10" t="s">
        <v>1226</v>
      </c>
      <c r="J463" s="13" t="str">
        <f t="shared" si="7"/>
        <v>&lt;vl-generiek-ext:Generatie&gt;</v>
      </c>
      <c r="K463" s="10" t="s">
        <v>2325</v>
      </c>
    </row>
    <row r="464" spans="1:11" ht="43.2" x14ac:dyDescent="0.3">
      <c r="A464" s="9">
        <v>516</v>
      </c>
      <c r="B464" s="4" t="s">
        <v>1142</v>
      </c>
      <c r="C464" s="4" t="s">
        <v>1370</v>
      </c>
      <c r="D464" s="9" t="s">
        <v>768</v>
      </c>
      <c r="E464" s="9" t="s">
        <v>2</v>
      </c>
      <c r="F464" s="11" t="s">
        <v>728</v>
      </c>
      <c r="G464" s="4" t="s">
        <v>1188</v>
      </c>
      <c r="H464" s="10" t="s">
        <v>1226</v>
      </c>
      <c r="J464" s="13" t="str">
        <f t="shared" si="7"/>
        <v>&lt;vl-generiek-ext:Geometrie&gt;</v>
      </c>
      <c r="K464" s="10" t="s">
        <v>2325</v>
      </c>
    </row>
    <row r="465" spans="1:11" ht="28.8" x14ac:dyDescent="0.3">
      <c r="A465" s="9">
        <v>517</v>
      </c>
      <c r="B465" s="4" t="s">
        <v>1143</v>
      </c>
      <c r="D465" s="9" t="s">
        <v>768</v>
      </c>
      <c r="E465" s="9" t="s">
        <v>3</v>
      </c>
      <c r="F465" s="11" t="s">
        <v>728</v>
      </c>
      <c r="G465" s="4" t="s">
        <v>1189</v>
      </c>
      <c r="H465" s="10" t="s">
        <v>1226</v>
      </c>
      <c r="J465" s="13" t="str">
        <f t="shared" si="7"/>
        <v>&lt;vl-generiek-ext:geometrie&gt;</v>
      </c>
      <c r="K465" s="10" t="s">
        <v>2325</v>
      </c>
    </row>
    <row r="466" spans="1:11" ht="28.8" x14ac:dyDescent="0.3">
      <c r="A466" s="9">
        <v>518</v>
      </c>
      <c r="B466" s="4" t="s">
        <v>144</v>
      </c>
      <c r="D466" s="9" t="s">
        <v>768</v>
      </c>
      <c r="E466" s="9" t="s">
        <v>2</v>
      </c>
      <c r="F466" s="11" t="s">
        <v>728</v>
      </c>
      <c r="G466" s="4" t="s">
        <v>1190</v>
      </c>
      <c r="H466" s="10" t="s">
        <v>1226</v>
      </c>
      <c r="J466" s="13" t="str">
        <f t="shared" si="7"/>
        <v>&lt;vl-generiek-ext:Identificator&gt;</v>
      </c>
      <c r="K466" s="10" t="s">
        <v>2325</v>
      </c>
    </row>
    <row r="467" spans="1:11" ht="28.8" x14ac:dyDescent="0.3">
      <c r="A467" s="9">
        <v>519</v>
      </c>
      <c r="B467" s="4" t="s">
        <v>1144</v>
      </c>
      <c r="D467" s="9" t="s">
        <v>768</v>
      </c>
      <c r="E467" s="9" t="s">
        <v>3</v>
      </c>
      <c r="F467" s="11" t="s">
        <v>728</v>
      </c>
      <c r="G467" s="4" t="s">
        <v>1191</v>
      </c>
      <c r="H467" s="10" t="s">
        <v>1226</v>
      </c>
      <c r="J467" s="13" t="str">
        <f t="shared" si="7"/>
        <v>&lt;vl-generiek-ext:identificator&gt;</v>
      </c>
      <c r="K467" s="10" t="s">
        <v>2325</v>
      </c>
    </row>
    <row r="468" spans="1:11" ht="28.8" x14ac:dyDescent="0.3">
      <c r="A468" s="9">
        <v>520</v>
      </c>
      <c r="B468" s="4" t="s">
        <v>1145</v>
      </c>
      <c r="D468" s="9" t="s">
        <v>768</v>
      </c>
      <c r="E468" s="9" t="s">
        <v>2</v>
      </c>
      <c r="F468" s="11" t="s">
        <v>728</v>
      </c>
      <c r="G468" s="4" t="s">
        <v>1192</v>
      </c>
      <c r="H468" s="10" t="s">
        <v>1226</v>
      </c>
      <c r="J468" s="13" t="str">
        <f t="shared" si="7"/>
        <v>&lt;vl-generiek-ext:Invalidatie&gt;</v>
      </c>
      <c r="K468" s="10" t="s">
        <v>2325</v>
      </c>
    </row>
    <row r="469" spans="1:11" ht="28.8" x14ac:dyDescent="0.3">
      <c r="A469" s="9">
        <v>521</v>
      </c>
      <c r="B469" s="4" t="s">
        <v>1146</v>
      </c>
      <c r="D469" s="9" t="s">
        <v>768</v>
      </c>
      <c r="E469" s="9" t="s">
        <v>3</v>
      </c>
      <c r="F469" s="11" t="s">
        <v>728</v>
      </c>
      <c r="G469" s="4" t="s">
        <v>1193</v>
      </c>
      <c r="H469" s="10" t="s">
        <v>1226</v>
      </c>
      <c r="J469" s="13" t="str">
        <f t="shared" si="7"/>
        <v>&lt;vl-generiek-ext:isPrimairOnderwerpVan&gt;</v>
      </c>
      <c r="K469" s="10" t="s">
        <v>2325</v>
      </c>
    </row>
    <row r="470" spans="1:11" ht="28.8" x14ac:dyDescent="0.3">
      <c r="A470" s="9">
        <v>522</v>
      </c>
      <c r="B470" s="4" t="s">
        <v>1124</v>
      </c>
      <c r="D470" s="9" t="s">
        <v>768</v>
      </c>
      <c r="E470" s="9" t="s">
        <v>2</v>
      </c>
      <c r="F470" s="11" t="s">
        <v>728</v>
      </c>
      <c r="G470" s="4" t="s">
        <v>1125</v>
      </c>
      <c r="H470" s="10" t="s">
        <v>1226</v>
      </c>
      <c r="J470" s="13" t="str">
        <f t="shared" si="7"/>
        <v>&lt;vl-generiek-ext:Jurisdictie&gt;</v>
      </c>
      <c r="K470" s="10" t="s">
        <v>2325</v>
      </c>
    </row>
    <row r="471" spans="1:11" ht="28.8" x14ac:dyDescent="0.3">
      <c r="A471" s="9">
        <v>523</v>
      </c>
      <c r="B471" s="4" t="s">
        <v>1147</v>
      </c>
      <c r="D471" s="9" t="s">
        <v>768</v>
      </c>
      <c r="E471" s="9" t="s">
        <v>3</v>
      </c>
      <c r="F471" s="11" t="s">
        <v>728</v>
      </c>
      <c r="G471" s="4" t="s">
        <v>1194</v>
      </c>
      <c r="H471" s="10" t="s">
        <v>1226</v>
      </c>
      <c r="J471" s="13" t="str">
        <f t="shared" si="7"/>
        <v>&lt;vl-generiek-ext:label&gt;</v>
      </c>
      <c r="K471" s="10" t="s">
        <v>2325</v>
      </c>
    </row>
    <row r="472" spans="1:11" ht="28.8" x14ac:dyDescent="0.3">
      <c r="A472" s="9">
        <v>524</v>
      </c>
      <c r="B472" s="4" t="s">
        <v>1148</v>
      </c>
      <c r="D472" s="9" t="s">
        <v>768</v>
      </c>
      <c r="E472" s="9" t="s">
        <v>2</v>
      </c>
      <c r="F472" s="11" t="s">
        <v>728</v>
      </c>
      <c r="G472" s="4" t="s">
        <v>1195</v>
      </c>
      <c r="H472" s="10" t="s">
        <v>1226</v>
      </c>
      <c r="J472" s="13" t="str">
        <f t="shared" si="7"/>
        <v>&lt;vl-generiek-ext:Lijnstring&gt;</v>
      </c>
      <c r="K472" s="10" t="s">
        <v>2325</v>
      </c>
    </row>
    <row r="473" spans="1:11" ht="28.8" x14ac:dyDescent="0.3">
      <c r="A473" s="9">
        <v>525</v>
      </c>
      <c r="B473" s="4" t="s">
        <v>1149</v>
      </c>
      <c r="D473" s="9" t="s">
        <v>768</v>
      </c>
      <c r="E473" s="9" t="s">
        <v>3</v>
      </c>
      <c r="F473" s="11" t="s">
        <v>728</v>
      </c>
      <c r="G473" s="4" t="s">
        <v>1196</v>
      </c>
      <c r="H473" s="10" t="s">
        <v>1226</v>
      </c>
      <c r="J473" s="13" t="str">
        <f t="shared" si="7"/>
        <v>&lt;vl-generiek-ext:maker&gt;</v>
      </c>
      <c r="K473" s="10" t="s">
        <v>2325</v>
      </c>
    </row>
    <row r="474" spans="1:11" ht="28.8" x14ac:dyDescent="0.3">
      <c r="A474" s="9">
        <v>526</v>
      </c>
      <c r="B474" s="4" t="s">
        <v>1150</v>
      </c>
      <c r="D474" s="9" t="s">
        <v>768</v>
      </c>
      <c r="E474" s="9" t="s">
        <v>3</v>
      </c>
      <c r="F474" s="11" t="s">
        <v>728</v>
      </c>
      <c r="G474" s="4" t="s">
        <v>1197</v>
      </c>
      <c r="H474" s="10" t="s">
        <v>1226</v>
      </c>
      <c r="J474" s="13" t="str">
        <f t="shared" si="7"/>
        <v>&lt;vl-generiek-ext:naam&gt;</v>
      </c>
      <c r="K474" s="10" t="s">
        <v>2325</v>
      </c>
    </row>
    <row r="475" spans="1:11" ht="28.8" x14ac:dyDescent="0.3">
      <c r="A475" s="9">
        <v>527</v>
      </c>
      <c r="B475" s="4" t="s">
        <v>1151</v>
      </c>
      <c r="D475" s="9" t="s">
        <v>768</v>
      </c>
      <c r="E475" s="9" t="s">
        <v>3</v>
      </c>
      <c r="F475" s="11" t="s">
        <v>728</v>
      </c>
      <c r="G475" s="4" t="s">
        <v>1198</v>
      </c>
      <c r="H475" s="10" t="s">
        <v>1226</v>
      </c>
      <c r="J475" s="13" t="str">
        <f t="shared" si="7"/>
        <v>&lt;vl-generiek-ext:notatie&gt;</v>
      </c>
      <c r="K475" s="10" t="s">
        <v>2325</v>
      </c>
    </row>
    <row r="476" spans="1:11" ht="28.8" x14ac:dyDescent="0.3">
      <c r="A476" s="9">
        <v>528</v>
      </c>
      <c r="B476" s="4" t="s">
        <v>1152</v>
      </c>
      <c r="D476" s="9" t="s">
        <v>768</v>
      </c>
      <c r="E476" s="9" t="s">
        <v>3</v>
      </c>
      <c r="F476" s="11" t="s">
        <v>728</v>
      </c>
      <c r="G476" s="4" t="s">
        <v>1199</v>
      </c>
      <c r="H476" s="10" t="s">
        <v>1226</v>
      </c>
      <c r="J476" s="13" t="str">
        <f t="shared" si="7"/>
        <v>&lt;vl-generiek-ext:onderwerp&gt;</v>
      </c>
      <c r="K476" s="10" t="s">
        <v>2325</v>
      </c>
    </row>
    <row r="477" spans="1:11" ht="28.8" x14ac:dyDescent="0.3">
      <c r="A477" s="9">
        <v>529</v>
      </c>
      <c r="B477" s="4" t="s">
        <v>1218</v>
      </c>
      <c r="D477" s="9" t="s">
        <v>768</v>
      </c>
      <c r="E477" s="9" t="s">
        <v>3</v>
      </c>
      <c r="F477" s="11" t="s">
        <v>728</v>
      </c>
      <c r="G477" s="4" t="s">
        <v>1200</v>
      </c>
      <c r="H477" s="10" t="s">
        <v>1226</v>
      </c>
      <c r="J477" s="13" t="str">
        <f t="shared" si="7"/>
        <v>&lt;vl-generiek-ext:opTijdstip&gt;</v>
      </c>
      <c r="K477" s="10" t="s">
        <v>2325</v>
      </c>
    </row>
    <row r="478" spans="1:11" ht="28.8" x14ac:dyDescent="0.3">
      <c r="A478" s="9">
        <v>530</v>
      </c>
      <c r="B478" s="4" t="s">
        <v>1153</v>
      </c>
      <c r="D478" s="9" t="s">
        <v>768</v>
      </c>
      <c r="E478" s="9" t="s">
        <v>3</v>
      </c>
      <c r="F478" s="11" t="s">
        <v>728</v>
      </c>
      <c r="G478" s="4" t="s">
        <v>1201</v>
      </c>
      <c r="H478" s="10" t="s">
        <v>1226</v>
      </c>
      <c r="J478" s="13" t="str">
        <f t="shared" si="7"/>
        <v>&lt;vl-generiek-ext:openingsuren&gt;</v>
      </c>
      <c r="K478" s="10" t="s">
        <v>2325</v>
      </c>
    </row>
    <row r="479" spans="1:11" ht="28.8" x14ac:dyDescent="0.3">
      <c r="A479" s="9">
        <v>531</v>
      </c>
      <c r="B479" s="4" t="s">
        <v>1154</v>
      </c>
      <c r="D479" s="9" t="s">
        <v>768</v>
      </c>
      <c r="E479" s="9" t="s">
        <v>3</v>
      </c>
      <c r="F479" s="11" t="s">
        <v>728</v>
      </c>
      <c r="G479" s="4" t="s">
        <v>1202</v>
      </c>
      <c r="H479" s="10" t="s">
        <v>1226</v>
      </c>
      <c r="J479" s="13" t="str">
        <f t="shared" si="7"/>
        <v>&lt;vl-generiek-ext:pagina&gt;</v>
      </c>
      <c r="K479" s="10" t="s">
        <v>2325</v>
      </c>
    </row>
    <row r="480" spans="1:11" ht="28.8" x14ac:dyDescent="0.3">
      <c r="A480" s="9">
        <v>532</v>
      </c>
      <c r="B480" s="4" t="s">
        <v>1155</v>
      </c>
      <c r="D480" s="9" t="s">
        <v>768</v>
      </c>
      <c r="E480" s="9" t="s">
        <v>2</v>
      </c>
      <c r="F480" s="11" t="s">
        <v>728</v>
      </c>
      <c r="G480" s="4" t="s">
        <v>1203</v>
      </c>
      <c r="H480" s="10" t="s">
        <v>1226</v>
      </c>
      <c r="J480" s="13" t="str">
        <f t="shared" si="7"/>
        <v>&lt;vl-generiek-ext:Polygoon&gt;</v>
      </c>
      <c r="K480" s="10" t="s">
        <v>2325</v>
      </c>
    </row>
    <row r="481" spans="1:11" ht="28.8" x14ac:dyDescent="0.3">
      <c r="A481" s="9">
        <v>533</v>
      </c>
      <c r="B481" s="4" t="s">
        <v>1156</v>
      </c>
      <c r="D481" s="9" t="s">
        <v>768</v>
      </c>
      <c r="E481" s="9" t="s">
        <v>2</v>
      </c>
      <c r="F481" s="11" t="s">
        <v>728</v>
      </c>
      <c r="G481" s="4" t="s">
        <v>1204</v>
      </c>
      <c r="H481" s="10" t="s">
        <v>1226</v>
      </c>
      <c r="J481" s="13" t="str">
        <f t="shared" si="7"/>
        <v>&lt;vl-generiek-ext:Punt&gt;</v>
      </c>
      <c r="K481" s="10" t="s">
        <v>2325</v>
      </c>
    </row>
    <row r="482" spans="1:11" ht="28.8" x14ac:dyDescent="0.3">
      <c r="A482" s="9">
        <v>534</v>
      </c>
      <c r="B482" s="4" t="s">
        <v>1157</v>
      </c>
      <c r="D482" s="9" t="s">
        <v>768</v>
      </c>
      <c r="E482" s="9" t="s">
        <v>3</v>
      </c>
      <c r="F482" s="11" t="s">
        <v>728</v>
      </c>
      <c r="G482" s="4" t="s">
        <v>1205</v>
      </c>
      <c r="H482" s="10" t="s">
        <v>1226</v>
      </c>
      <c r="J482" s="13" t="str">
        <f t="shared" si="7"/>
        <v>&lt;vl-generiek-ext:relatie&gt;</v>
      </c>
      <c r="K482" s="10" t="s">
        <v>2325</v>
      </c>
    </row>
    <row r="483" spans="1:11" ht="28.8" x14ac:dyDescent="0.3">
      <c r="A483" s="9">
        <v>535</v>
      </c>
      <c r="B483" s="4" t="s">
        <v>1158</v>
      </c>
      <c r="D483" s="9" t="s">
        <v>768</v>
      </c>
      <c r="E483" s="9" t="s">
        <v>2</v>
      </c>
      <c r="F483" s="11" t="s">
        <v>728</v>
      </c>
      <c r="G483" s="4" t="s">
        <v>1206</v>
      </c>
      <c r="H483" s="10" t="s">
        <v>1226</v>
      </c>
      <c r="J483" s="13" t="str">
        <f t="shared" si="7"/>
        <v>&lt;vl-generiek-ext:Resource&gt;</v>
      </c>
      <c r="K483" s="10" t="s">
        <v>2325</v>
      </c>
    </row>
    <row r="484" spans="1:11" ht="28.8" x14ac:dyDescent="0.3">
      <c r="A484" s="9">
        <v>536</v>
      </c>
      <c r="B484" s="4" t="s">
        <v>1159</v>
      </c>
      <c r="D484" s="9" t="s">
        <v>768</v>
      </c>
      <c r="E484" s="9" t="s">
        <v>3</v>
      </c>
      <c r="F484" s="11" t="s">
        <v>728</v>
      </c>
      <c r="G484" s="4" t="s">
        <v>1207</v>
      </c>
      <c r="H484" s="10" t="s">
        <v>1226</v>
      </c>
      <c r="J484" s="13" t="str">
        <f t="shared" si="7"/>
        <v>&lt;vl-generiek-ext:schemaAgentschap&gt;</v>
      </c>
      <c r="K484" s="10" t="s">
        <v>2325</v>
      </c>
    </row>
    <row r="485" spans="1:11" ht="28.8" x14ac:dyDescent="0.3">
      <c r="A485" s="9">
        <v>537</v>
      </c>
      <c r="B485" s="4" t="s">
        <v>1160</v>
      </c>
      <c r="D485" s="9" t="s">
        <v>768</v>
      </c>
      <c r="E485" s="9" t="s">
        <v>3</v>
      </c>
      <c r="F485" s="11" t="s">
        <v>728</v>
      </c>
      <c r="G485" s="4" t="s">
        <v>1208</v>
      </c>
      <c r="H485" s="10" t="s">
        <v>1226</v>
      </c>
      <c r="J485" s="13" t="str">
        <f t="shared" si="7"/>
        <v>&lt;vl-generiek-ext:status&gt;</v>
      </c>
      <c r="K485" s="10" t="s">
        <v>2325</v>
      </c>
    </row>
    <row r="486" spans="1:11" ht="28.8" x14ac:dyDescent="0.3">
      <c r="A486" s="9">
        <v>538</v>
      </c>
      <c r="B486" s="4" t="s">
        <v>1161</v>
      </c>
      <c r="D486" s="9" t="s">
        <v>768</v>
      </c>
      <c r="E486" s="9" t="s">
        <v>3</v>
      </c>
      <c r="F486" s="11" t="s">
        <v>728</v>
      </c>
      <c r="G486" s="4" t="s">
        <v>1209</v>
      </c>
      <c r="H486" s="10" t="s">
        <v>1226</v>
      </c>
      <c r="J486" s="13" t="str">
        <f t="shared" si="7"/>
        <v>&lt;vl-generiek-ext:taal&gt;</v>
      </c>
      <c r="K486" s="10" t="s">
        <v>2325</v>
      </c>
    </row>
    <row r="487" spans="1:11" ht="28.8" x14ac:dyDescent="0.3">
      <c r="A487" s="9">
        <v>539</v>
      </c>
      <c r="B487" s="4" t="s">
        <v>1162</v>
      </c>
      <c r="D487" s="9" t="s">
        <v>768</v>
      </c>
      <c r="E487" s="9" t="s">
        <v>3</v>
      </c>
      <c r="F487" s="11" t="s">
        <v>728</v>
      </c>
      <c r="G487" s="4" t="s">
        <v>1210</v>
      </c>
      <c r="H487" s="10" t="s">
        <v>1226</v>
      </c>
      <c r="J487" s="13" t="str">
        <f t="shared" si="7"/>
        <v>&lt;vl-generiek-ext:telefoon&gt;</v>
      </c>
      <c r="K487" s="10" t="s">
        <v>2325</v>
      </c>
    </row>
    <row r="488" spans="1:11" ht="28.8" x14ac:dyDescent="0.3">
      <c r="A488" s="9">
        <v>540</v>
      </c>
      <c r="B488" s="4" t="s">
        <v>1163</v>
      </c>
      <c r="D488" s="9" t="s">
        <v>768</v>
      </c>
      <c r="E488" s="9" t="s">
        <v>3</v>
      </c>
      <c r="F488" s="11" t="s">
        <v>728</v>
      </c>
      <c r="G488" s="4" t="s">
        <v>1211</v>
      </c>
      <c r="H488" s="10" t="s">
        <v>1226</v>
      </c>
      <c r="J488" s="13" t="str">
        <f t="shared" si="7"/>
        <v>&lt;vl-generiek-ext:territorialeToepassing&gt;</v>
      </c>
      <c r="K488" s="10" t="s">
        <v>2325</v>
      </c>
    </row>
    <row r="489" spans="1:11" ht="28.8" x14ac:dyDescent="0.3">
      <c r="A489" s="9">
        <v>541</v>
      </c>
      <c r="B489" s="4" t="s">
        <v>1164</v>
      </c>
      <c r="D489" s="9" t="s">
        <v>768</v>
      </c>
      <c r="E489" s="9" t="s">
        <v>2</v>
      </c>
      <c r="F489" s="11" t="s">
        <v>728</v>
      </c>
      <c r="G489" s="4" t="s">
        <v>1212</v>
      </c>
      <c r="H489" s="10" t="s">
        <v>1226</v>
      </c>
      <c r="J489" s="13" t="str">
        <f t="shared" si="7"/>
        <v>&lt;vl-generiek-ext:TijdsInterval&gt;</v>
      </c>
      <c r="K489" s="10" t="s">
        <v>2325</v>
      </c>
    </row>
    <row r="490" spans="1:11" ht="28.8" x14ac:dyDescent="0.3">
      <c r="A490" s="9">
        <v>542</v>
      </c>
      <c r="B490" s="4" t="s">
        <v>1165</v>
      </c>
      <c r="D490" s="9" t="s">
        <v>768</v>
      </c>
      <c r="E490" s="9" t="s">
        <v>3</v>
      </c>
      <c r="F490" s="11" t="s">
        <v>728</v>
      </c>
      <c r="G490" s="4" t="s">
        <v>1213</v>
      </c>
      <c r="H490" s="10" t="s">
        <v>1226</v>
      </c>
      <c r="J490" s="13" t="str">
        <f t="shared" si="7"/>
        <v>&lt;vl-generiek-ext:titel&gt;</v>
      </c>
      <c r="K490" s="10" t="s">
        <v>2325</v>
      </c>
    </row>
    <row r="491" spans="1:11" ht="28.8" x14ac:dyDescent="0.3">
      <c r="A491" s="9">
        <v>543</v>
      </c>
      <c r="B491" s="4" t="s">
        <v>7</v>
      </c>
      <c r="D491" s="9" t="s">
        <v>768</v>
      </c>
      <c r="E491" s="9" t="s">
        <v>3</v>
      </c>
      <c r="F491" s="11" t="s">
        <v>728</v>
      </c>
      <c r="G491" s="4" t="s">
        <v>1214</v>
      </c>
      <c r="H491" s="10" t="s">
        <v>1226</v>
      </c>
      <c r="J491" s="13" t="str">
        <f t="shared" si="7"/>
        <v>&lt;vl-generiek-ext:type&gt;</v>
      </c>
      <c r="K491" s="10" t="s">
        <v>2325</v>
      </c>
    </row>
    <row r="492" spans="1:11" ht="28.8" x14ac:dyDescent="0.3">
      <c r="A492" s="9">
        <v>544</v>
      </c>
      <c r="B492" s="4" t="s">
        <v>1166</v>
      </c>
      <c r="D492" s="9" t="s">
        <v>768</v>
      </c>
      <c r="E492" s="9" t="s">
        <v>3</v>
      </c>
      <c r="F492" s="11" t="s">
        <v>728</v>
      </c>
      <c r="G492" s="4" t="s">
        <v>1215</v>
      </c>
      <c r="H492" s="10" t="s">
        <v>1226</v>
      </c>
      <c r="J492" s="13" t="str">
        <f t="shared" si="7"/>
        <v>&lt;vl-generiek-ext:uitgegeven&gt;</v>
      </c>
      <c r="K492" s="10" t="s">
        <v>2325</v>
      </c>
    </row>
    <row r="493" spans="1:11" ht="28.8" x14ac:dyDescent="0.3">
      <c r="A493" s="9">
        <v>545</v>
      </c>
      <c r="B493" s="4" t="s">
        <v>1167</v>
      </c>
      <c r="D493" s="9" t="s">
        <v>768</v>
      </c>
      <c r="E493" s="9" t="s">
        <v>3</v>
      </c>
      <c r="F493" s="11" t="s">
        <v>728</v>
      </c>
      <c r="G493" s="4" t="s">
        <v>1216</v>
      </c>
      <c r="H493" s="10" t="s">
        <v>1226</v>
      </c>
      <c r="J493" s="13" t="str">
        <f t="shared" si="7"/>
        <v>&lt;vl-generiek-ext:urenBeschikbaarheid&gt;</v>
      </c>
      <c r="K493" s="10" t="s">
        <v>2325</v>
      </c>
    </row>
    <row r="494" spans="1:11" ht="28.8" x14ac:dyDescent="0.3">
      <c r="A494" s="9">
        <v>546</v>
      </c>
      <c r="B494" s="4" t="s">
        <v>1168</v>
      </c>
      <c r="D494" s="9" t="s">
        <v>768</v>
      </c>
      <c r="E494" s="9" t="s">
        <v>3</v>
      </c>
      <c r="F494" s="11" t="s">
        <v>728</v>
      </c>
      <c r="G494" s="4" t="s">
        <v>1217</v>
      </c>
      <c r="H494" s="10" t="s">
        <v>1226</v>
      </c>
      <c r="J494" s="13" t="str">
        <f t="shared" si="7"/>
        <v>&lt;vl-generiek-ext:wasGeassocieerdMet&gt;</v>
      </c>
      <c r="K494" s="10" t="s">
        <v>2325</v>
      </c>
    </row>
    <row r="495" spans="1:11" ht="28.8" x14ac:dyDescent="0.3">
      <c r="A495" s="9">
        <v>547</v>
      </c>
      <c r="B495" s="4" t="s">
        <v>1219</v>
      </c>
      <c r="C495" s="4" t="s">
        <v>528</v>
      </c>
      <c r="D495" s="9" t="s">
        <v>31</v>
      </c>
      <c r="E495" s="9" t="s">
        <v>3</v>
      </c>
      <c r="F495" s="11" t="s">
        <v>728</v>
      </c>
      <c r="G495" s="4" t="s">
        <v>1227</v>
      </c>
      <c r="H495" s="10" t="s">
        <v>1254</v>
      </c>
      <c r="J495" s="13" t="str">
        <f t="shared" si="7"/>
        <v>&lt;vl-adres-ext:administratieveEenheidNiveau1&gt;</v>
      </c>
      <c r="K495" s="10" t="s">
        <v>2325</v>
      </c>
    </row>
    <row r="496" spans="1:11" ht="28.8" x14ac:dyDescent="0.3">
      <c r="A496" s="9">
        <v>548</v>
      </c>
      <c r="B496" s="4" t="s">
        <v>1220</v>
      </c>
      <c r="C496" s="4" t="s">
        <v>527</v>
      </c>
      <c r="D496" s="9" t="s">
        <v>31</v>
      </c>
      <c r="E496" s="9" t="s">
        <v>3</v>
      </c>
      <c r="F496" s="11" t="s">
        <v>728</v>
      </c>
      <c r="G496" s="4" t="s">
        <v>1228</v>
      </c>
      <c r="H496" s="10" t="s">
        <v>1254</v>
      </c>
      <c r="J496" s="13" t="str">
        <f t="shared" si="7"/>
        <v>&lt;vl-adres-ext:administratieveEenheidNiveau2&gt;</v>
      </c>
      <c r="K496" s="10" t="s">
        <v>2325</v>
      </c>
    </row>
    <row r="497" spans="1:11" ht="28.8" x14ac:dyDescent="0.3">
      <c r="A497" s="9">
        <v>549</v>
      </c>
      <c r="B497" s="4" t="s">
        <v>1221</v>
      </c>
      <c r="D497" s="9" t="s">
        <v>31</v>
      </c>
      <c r="E497" s="9" t="s">
        <v>3</v>
      </c>
      <c r="F497" s="11" t="s">
        <v>728</v>
      </c>
      <c r="G497" s="4" t="s">
        <v>1229</v>
      </c>
      <c r="H497" s="10" t="s">
        <v>1254</v>
      </c>
      <c r="J497" s="13" t="str">
        <f t="shared" si="7"/>
        <v>&lt;vl-adres-ext:adresgebied&gt;</v>
      </c>
      <c r="K497" s="10" t="s">
        <v>2325</v>
      </c>
    </row>
    <row r="498" spans="1:11" ht="28.8" x14ac:dyDescent="0.3">
      <c r="A498" s="9">
        <v>550</v>
      </c>
      <c r="B498" s="4" t="s">
        <v>149</v>
      </c>
      <c r="D498" s="9" t="s">
        <v>31</v>
      </c>
      <c r="E498" s="9" t="s">
        <v>2</v>
      </c>
      <c r="F498" s="11" t="s">
        <v>728</v>
      </c>
      <c r="G498" s="4" t="s">
        <v>1230</v>
      </c>
      <c r="H498" s="10" t="s">
        <v>1254</v>
      </c>
      <c r="J498" s="13" t="str">
        <f t="shared" si="7"/>
        <v>&lt;vl-adres-ext:Adresvoorstelling&gt;</v>
      </c>
      <c r="K498" s="10" t="s">
        <v>2325</v>
      </c>
    </row>
    <row r="499" spans="1:11" ht="28.8" x14ac:dyDescent="0.3">
      <c r="A499" s="9">
        <v>551</v>
      </c>
      <c r="B499" s="4" t="s">
        <v>1147</v>
      </c>
      <c r="D499" s="9" t="s">
        <v>31</v>
      </c>
      <c r="E499" s="9" t="s">
        <v>3</v>
      </c>
      <c r="F499" s="11" t="s">
        <v>728</v>
      </c>
      <c r="G499" s="4" t="s">
        <v>1194</v>
      </c>
      <c r="H499" s="10" t="s">
        <v>1254</v>
      </c>
      <c r="J499" s="13" t="str">
        <f t="shared" si="7"/>
        <v>&lt;vl-adres-ext:label&gt;</v>
      </c>
      <c r="K499" s="10" t="s">
        <v>2325</v>
      </c>
    </row>
    <row r="500" spans="1:11" ht="28.8" x14ac:dyDescent="0.3">
      <c r="A500" s="9">
        <v>552</v>
      </c>
      <c r="B500" s="4" t="s">
        <v>1222</v>
      </c>
      <c r="D500" s="9" t="s">
        <v>31</v>
      </c>
      <c r="E500" s="9" t="s">
        <v>3</v>
      </c>
      <c r="F500" s="11" t="s">
        <v>728</v>
      </c>
      <c r="G500" s="4" t="s">
        <v>1231</v>
      </c>
      <c r="H500" s="10" t="s">
        <v>1254</v>
      </c>
      <c r="J500" s="13" t="str">
        <f t="shared" si="7"/>
        <v>&lt;vl-adres-ext:locatieaanduiding&gt;</v>
      </c>
      <c r="K500" s="10" t="s">
        <v>2325</v>
      </c>
    </row>
    <row r="501" spans="1:11" ht="57.6" x14ac:dyDescent="0.3">
      <c r="A501" s="9">
        <v>553</v>
      </c>
      <c r="B501" s="4" t="s">
        <v>1223</v>
      </c>
      <c r="C501" s="4" t="s">
        <v>1371</v>
      </c>
      <c r="D501" s="9" t="s">
        <v>31</v>
      </c>
      <c r="E501" s="9" t="s">
        <v>3</v>
      </c>
      <c r="F501" s="11" t="s">
        <v>728</v>
      </c>
      <c r="G501" s="4" t="s">
        <v>1232</v>
      </c>
      <c r="H501" s="10" t="s">
        <v>1254</v>
      </c>
      <c r="J501" s="13" t="str">
        <f t="shared" si="7"/>
        <v>&lt;vl-adres-ext:locatienaam&gt;</v>
      </c>
      <c r="K501" s="10" t="s">
        <v>2325</v>
      </c>
    </row>
    <row r="502" spans="1:11" ht="28.8" x14ac:dyDescent="0.3">
      <c r="A502" s="9">
        <v>554</v>
      </c>
      <c r="B502" s="4" t="s">
        <v>1224</v>
      </c>
      <c r="D502" s="9" t="s">
        <v>31</v>
      </c>
      <c r="E502" s="9" t="s">
        <v>3</v>
      </c>
      <c r="F502" s="11" t="s">
        <v>728</v>
      </c>
      <c r="G502" s="4" t="s">
        <v>1233</v>
      </c>
      <c r="H502" s="10" t="s">
        <v>1254</v>
      </c>
      <c r="J502" s="13" t="str">
        <f t="shared" si="7"/>
        <v>&lt;vl-adres-ext:postbus&gt;</v>
      </c>
      <c r="K502" s="10" t="s">
        <v>2325</v>
      </c>
    </row>
    <row r="503" spans="1:11" ht="28.8" x14ac:dyDescent="0.3">
      <c r="A503" s="9">
        <v>557</v>
      </c>
      <c r="B503" s="4" t="s">
        <v>1225</v>
      </c>
      <c r="D503" s="9" t="s">
        <v>31</v>
      </c>
      <c r="E503" s="9" t="s">
        <v>3</v>
      </c>
      <c r="F503" s="11" t="s">
        <v>728</v>
      </c>
      <c r="G503" s="4" t="s">
        <v>1236</v>
      </c>
      <c r="H503" s="10" t="s">
        <v>1254</v>
      </c>
      <c r="J503" s="13" t="str">
        <f t="shared" si="7"/>
        <v>&lt;vl-adres-ext:straatnaam&gt;</v>
      </c>
      <c r="K503" s="10" t="s">
        <v>2325</v>
      </c>
    </row>
    <row r="504" spans="1:11" ht="28.8" x14ac:dyDescent="0.3">
      <c r="A504" s="9">
        <v>559</v>
      </c>
      <c r="B504" s="4" t="s">
        <v>1238</v>
      </c>
      <c r="C504" s="4" t="s">
        <v>1369</v>
      </c>
      <c r="D504" s="9" t="s">
        <v>4</v>
      </c>
      <c r="E504" s="9" t="s">
        <v>3</v>
      </c>
      <c r="F504" s="11" t="s">
        <v>728</v>
      </c>
      <c r="G504" s="4" t="s">
        <v>1245</v>
      </c>
      <c r="H504" s="10" t="s">
        <v>1253</v>
      </c>
      <c r="J504" s="13" t="str">
        <f t="shared" si="7"/>
        <v>&lt;vl-persoon-ext:contactpunt&gt;</v>
      </c>
      <c r="K504" s="10" t="s">
        <v>2325</v>
      </c>
    </row>
    <row r="505" spans="1:11" ht="72" x14ac:dyDescent="0.3">
      <c r="A505" s="9">
        <v>560</v>
      </c>
      <c r="B505" s="4" t="s">
        <v>1239</v>
      </c>
      <c r="C505" s="4" t="s">
        <v>1372</v>
      </c>
      <c r="D505" s="9" t="s">
        <v>4</v>
      </c>
      <c r="E505" s="9" t="s">
        <v>3</v>
      </c>
      <c r="F505" s="11" t="s">
        <v>728</v>
      </c>
      <c r="G505" s="4" t="s">
        <v>1246</v>
      </c>
      <c r="H505" s="10" t="s">
        <v>1253</v>
      </c>
      <c r="J505" s="13" t="str">
        <f t="shared" si="7"/>
        <v>&lt;vl-persoon-ext:familienaam&gt;</v>
      </c>
      <c r="K505" s="10" t="s">
        <v>2325</v>
      </c>
    </row>
    <row r="506" spans="1:11" ht="129.6" x14ac:dyDescent="0.3">
      <c r="A506" s="9">
        <v>561</v>
      </c>
      <c r="B506" s="4" t="s">
        <v>1240</v>
      </c>
      <c r="C506" s="4" t="s">
        <v>1373</v>
      </c>
      <c r="D506" s="9" t="s">
        <v>4</v>
      </c>
      <c r="E506" s="9" t="s">
        <v>3</v>
      </c>
      <c r="F506" s="11" t="s">
        <v>728</v>
      </c>
      <c r="G506" s="4" t="s">
        <v>1247</v>
      </c>
      <c r="H506" s="10" t="s">
        <v>1253</v>
      </c>
      <c r="J506" s="13" t="str">
        <f t="shared" si="7"/>
        <v>&lt;vl-persoon-ext:geboortenaam&gt;</v>
      </c>
      <c r="K506" s="10" t="s">
        <v>2325</v>
      </c>
    </row>
    <row r="507" spans="1:11" ht="72" x14ac:dyDescent="0.3">
      <c r="A507" s="9">
        <v>562</v>
      </c>
      <c r="B507" s="4" t="s">
        <v>1241</v>
      </c>
      <c r="C507" s="4" t="s">
        <v>1374</v>
      </c>
      <c r="D507" s="9" t="s">
        <v>4</v>
      </c>
      <c r="E507" s="9" t="s">
        <v>3</v>
      </c>
      <c r="F507" s="11" t="s">
        <v>728</v>
      </c>
      <c r="G507" s="4" t="s">
        <v>1248</v>
      </c>
      <c r="H507" s="10" t="s">
        <v>1253</v>
      </c>
      <c r="J507" s="13" t="str">
        <f t="shared" si="7"/>
        <v>&lt;vl-persoon-ext:gegevenNaam&gt;</v>
      </c>
      <c r="K507" s="10" t="s">
        <v>2325</v>
      </c>
    </row>
    <row r="508" spans="1:11" ht="28.8" x14ac:dyDescent="0.3">
      <c r="A508" s="9">
        <v>563</v>
      </c>
      <c r="B508" s="4" t="s">
        <v>1242</v>
      </c>
      <c r="D508" s="9" t="s">
        <v>4</v>
      </c>
      <c r="E508" s="9" t="s">
        <v>3</v>
      </c>
      <c r="F508" s="11" t="s">
        <v>728</v>
      </c>
      <c r="G508" s="4" t="s">
        <v>1249</v>
      </c>
      <c r="H508" s="10" t="s">
        <v>1253</v>
      </c>
      <c r="J508" s="13" t="str">
        <f t="shared" si="7"/>
        <v>&lt;vl-persoon-ext:inwonerschap&gt;</v>
      </c>
      <c r="K508" s="10" t="s">
        <v>2325</v>
      </c>
    </row>
    <row r="509" spans="1:11" ht="28.8" x14ac:dyDescent="0.3">
      <c r="A509" s="9">
        <v>564</v>
      </c>
      <c r="B509" s="4" t="s">
        <v>1150</v>
      </c>
      <c r="D509" s="9" t="s">
        <v>4</v>
      </c>
      <c r="E509" s="9" t="s">
        <v>3</v>
      </c>
      <c r="F509" s="11" t="s">
        <v>728</v>
      </c>
      <c r="G509" s="4" t="s">
        <v>1197</v>
      </c>
      <c r="H509" s="10" t="s">
        <v>1253</v>
      </c>
      <c r="J509" s="13" t="str">
        <f t="shared" ref="J509:J572" si="8">IF(F509="FED",IF(AND(E509="ConceptScheme",LEFT(H509,7) &lt;&gt; "inspire"),CONCATENATE("&lt;",H509,":",LOWER(IF(I509="",B509,I509)),"#id&gt;"),CONCATENATE("&lt;",H509,":",IF(I509="",B509,I509),"&gt;")),CONCATENATE("&lt;",H509,":",IF(I509="",B509,I509),"&gt;"))</f>
        <v>&lt;vl-persoon-ext:naam&gt;</v>
      </c>
      <c r="K509" s="10" t="s">
        <v>2325</v>
      </c>
    </row>
    <row r="510" spans="1:11" ht="86.4" x14ac:dyDescent="0.3">
      <c r="A510" s="9">
        <v>565</v>
      </c>
      <c r="B510" s="4" t="s">
        <v>1243</v>
      </c>
      <c r="C510" s="4" t="s">
        <v>1368</v>
      </c>
      <c r="D510" s="9" t="s">
        <v>4</v>
      </c>
      <c r="E510" s="9" t="s">
        <v>3</v>
      </c>
      <c r="F510" s="11" t="s">
        <v>728</v>
      </c>
      <c r="G510" s="4" t="s">
        <v>1250</v>
      </c>
      <c r="H510" s="10" t="s">
        <v>1253</v>
      </c>
      <c r="J510" s="13" t="str">
        <f t="shared" si="8"/>
        <v>&lt;vl-persoon-ext:patroniem&gt;</v>
      </c>
      <c r="K510" s="10" t="s">
        <v>2325</v>
      </c>
    </row>
    <row r="511" spans="1:11" ht="57.6" x14ac:dyDescent="0.3">
      <c r="A511" s="9">
        <v>566</v>
      </c>
      <c r="B511" s="4" t="s">
        <v>750</v>
      </c>
      <c r="C511" s="4" t="s">
        <v>1367</v>
      </c>
      <c r="D511" s="9" t="s">
        <v>4</v>
      </c>
      <c r="E511" s="9" t="s">
        <v>2</v>
      </c>
      <c r="F511" s="11" t="s">
        <v>728</v>
      </c>
      <c r="G511" s="4" t="s">
        <v>1251</v>
      </c>
      <c r="H511" s="10" t="s">
        <v>1253</v>
      </c>
      <c r="J511" s="13" t="str">
        <f t="shared" si="8"/>
        <v>&lt;vl-persoon-ext:Persoon&gt;</v>
      </c>
      <c r="K511" s="10" t="s">
        <v>2325</v>
      </c>
    </row>
    <row r="512" spans="1:11" ht="28.8" x14ac:dyDescent="0.3">
      <c r="A512" s="9">
        <v>567</v>
      </c>
      <c r="B512" s="4" t="s">
        <v>1244</v>
      </c>
      <c r="D512" s="9" t="s">
        <v>4</v>
      </c>
      <c r="E512" s="9" t="s">
        <v>3</v>
      </c>
      <c r="F512" s="11" t="s">
        <v>728</v>
      </c>
      <c r="G512" s="4" t="s">
        <v>1252</v>
      </c>
      <c r="H512" s="10" t="s">
        <v>1253</v>
      </c>
      <c r="J512" s="13" t="str">
        <f t="shared" si="8"/>
        <v>&lt;vl-persoon-ext:staatsburgerschap&gt;</v>
      </c>
      <c r="K512" s="10" t="s">
        <v>2325</v>
      </c>
    </row>
    <row r="513" spans="1:11" ht="28.8" x14ac:dyDescent="0.3">
      <c r="A513" s="9">
        <v>568</v>
      </c>
      <c r="B513" s="4" t="s">
        <v>1256</v>
      </c>
      <c r="D513" s="9" t="s">
        <v>71</v>
      </c>
      <c r="E513" s="9" t="s">
        <v>3</v>
      </c>
      <c r="F513" s="11" t="s">
        <v>728</v>
      </c>
      <c r="G513" s="4" t="s">
        <v>1305</v>
      </c>
      <c r="H513" s="10" t="s">
        <v>1255</v>
      </c>
      <c r="J513" s="13" t="str">
        <f t="shared" si="8"/>
        <v>&lt;vl-organisatie-ext:alternatieveLabel&gt;</v>
      </c>
      <c r="K513" s="10" t="s">
        <v>2325</v>
      </c>
    </row>
    <row r="514" spans="1:11" ht="28.8" x14ac:dyDescent="0.3">
      <c r="A514" s="9">
        <v>569</v>
      </c>
      <c r="B514" s="4" t="s">
        <v>1132</v>
      </c>
      <c r="D514" s="9" t="s">
        <v>71</v>
      </c>
      <c r="E514" s="9" t="s">
        <v>3</v>
      </c>
      <c r="F514" s="11" t="s">
        <v>728</v>
      </c>
      <c r="G514" s="4" t="s">
        <v>1177</v>
      </c>
      <c r="H514" s="10" t="s">
        <v>1255</v>
      </c>
      <c r="J514" s="13" t="str">
        <f t="shared" si="8"/>
        <v>&lt;vl-organisatie-ext:beschrijving&gt;</v>
      </c>
      <c r="K514" s="10" t="s">
        <v>2325</v>
      </c>
    </row>
    <row r="515" spans="1:11" ht="28.8" x14ac:dyDescent="0.3">
      <c r="A515" s="9">
        <v>570</v>
      </c>
      <c r="B515" s="4" t="s">
        <v>1257</v>
      </c>
      <c r="D515" s="9" t="s">
        <v>71</v>
      </c>
      <c r="E515" s="9" t="s">
        <v>3</v>
      </c>
      <c r="F515" s="11" t="s">
        <v>728</v>
      </c>
      <c r="G515" s="4" t="s">
        <v>1306</v>
      </c>
      <c r="H515" s="10" t="s">
        <v>1255</v>
      </c>
      <c r="J515" s="13" t="str">
        <f t="shared" si="8"/>
        <v>&lt;vl-organisatie-ext:classificatie&gt;</v>
      </c>
      <c r="K515" s="10" t="s">
        <v>2325</v>
      </c>
    </row>
    <row r="516" spans="1:11" ht="28.8" x14ac:dyDescent="0.3">
      <c r="A516" s="9">
        <v>571</v>
      </c>
      <c r="B516" s="4" t="s">
        <v>1238</v>
      </c>
      <c r="C516" s="4" t="s">
        <v>1369</v>
      </c>
      <c r="D516" s="9" t="s">
        <v>71</v>
      </c>
      <c r="E516" s="9" t="s">
        <v>3</v>
      </c>
      <c r="F516" s="11" t="s">
        <v>728</v>
      </c>
      <c r="G516" s="4" t="s">
        <v>1245</v>
      </c>
      <c r="H516" s="10" t="s">
        <v>1255</v>
      </c>
      <c r="J516" s="13" t="str">
        <f t="shared" si="8"/>
        <v>&lt;vl-organisatie-ext:contactpunt&gt;</v>
      </c>
      <c r="K516" s="10" t="s">
        <v>2325</v>
      </c>
    </row>
    <row r="517" spans="1:11" ht="28.8" x14ac:dyDescent="0.3">
      <c r="A517" s="9">
        <v>572</v>
      </c>
      <c r="B517" s="4" t="s">
        <v>1035</v>
      </c>
      <c r="D517" s="9" t="s">
        <v>71</v>
      </c>
      <c r="E517" s="9" t="s">
        <v>3</v>
      </c>
      <c r="F517" s="11" t="s">
        <v>728</v>
      </c>
      <c r="G517" s="4" t="s">
        <v>1307</v>
      </c>
      <c r="H517" s="10" t="s">
        <v>1255</v>
      </c>
      <c r="J517" s="13" t="str">
        <f t="shared" si="8"/>
        <v>&lt;vl-organisatie-ext:datum&gt;</v>
      </c>
      <c r="K517" s="10" t="s">
        <v>2325</v>
      </c>
    </row>
    <row r="518" spans="1:11" ht="28.8" x14ac:dyDescent="0.3">
      <c r="A518" s="9">
        <v>573</v>
      </c>
      <c r="B518" s="4" t="s">
        <v>1258</v>
      </c>
      <c r="D518" s="9" t="s">
        <v>71</v>
      </c>
      <c r="E518" s="9" t="s">
        <v>3</v>
      </c>
      <c r="F518" s="11" t="s">
        <v>728</v>
      </c>
      <c r="G518" s="4" t="s">
        <v>1308</v>
      </c>
      <c r="H518" s="10" t="s">
        <v>1255</v>
      </c>
      <c r="J518" s="13" t="str">
        <f t="shared" si="8"/>
        <v>&lt;vl-organisatie-ext:doel&gt;</v>
      </c>
      <c r="K518" s="10" t="s">
        <v>2325</v>
      </c>
    </row>
    <row r="519" spans="1:11" ht="28.8" x14ac:dyDescent="0.3">
      <c r="A519" s="9">
        <v>574</v>
      </c>
      <c r="B519" s="4" t="s">
        <v>1259</v>
      </c>
      <c r="D519" s="9" t="s">
        <v>71</v>
      </c>
      <c r="E519" s="9" t="s">
        <v>3</v>
      </c>
      <c r="F519" s="11" t="s">
        <v>728</v>
      </c>
      <c r="G519" s="4" t="s">
        <v>1309</v>
      </c>
      <c r="H519" s="10" t="s">
        <v>1255</v>
      </c>
      <c r="J519" s="13" t="str">
        <f t="shared" si="8"/>
        <v>&lt;vl-organisatie-ext:eenheidVan&gt;</v>
      </c>
      <c r="K519" s="10" t="s">
        <v>2325</v>
      </c>
    </row>
    <row r="520" spans="1:11" ht="100.8" x14ac:dyDescent="0.3">
      <c r="A520" s="9">
        <v>575</v>
      </c>
      <c r="B520" s="4" t="s">
        <v>1260</v>
      </c>
      <c r="C520" s="4" t="s">
        <v>1360</v>
      </c>
      <c r="D520" s="9" t="s">
        <v>71</v>
      </c>
      <c r="E520" s="9" t="s">
        <v>2</v>
      </c>
      <c r="F520" s="11" t="s">
        <v>728</v>
      </c>
      <c r="G520" s="4" t="s">
        <v>1310</v>
      </c>
      <c r="H520" s="10" t="s">
        <v>1255</v>
      </c>
      <c r="J520" s="13" t="str">
        <f t="shared" si="8"/>
        <v>&lt;vl-organisatie-ext:FormeleOrganisatie&gt;</v>
      </c>
      <c r="K520" s="10" t="s">
        <v>2325</v>
      </c>
    </row>
    <row r="521" spans="1:11" ht="28.8" x14ac:dyDescent="0.3">
      <c r="A521" s="9">
        <v>576</v>
      </c>
      <c r="B521" s="4" t="s">
        <v>1261</v>
      </c>
      <c r="D521" s="9" t="s">
        <v>71</v>
      </c>
      <c r="E521" s="9" t="s">
        <v>3</v>
      </c>
      <c r="F521" s="11" t="s">
        <v>728</v>
      </c>
      <c r="G521" s="4" t="s">
        <v>1311</v>
      </c>
      <c r="H521" s="10" t="s">
        <v>1255</v>
      </c>
      <c r="J521" s="13" t="str">
        <f t="shared" si="8"/>
        <v>&lt;vl-organisatie-ext:gelinktMet&gt;</v>
      </c>
      <c r="K521" s="10" t="s">
        <v>2325</v>
      </c>
    </row>
    <row r="522" spans="1:11" ht="288" x14ac:dyDescent="0.3">
      <c r="A522" s="9">
        <v>577</v>
      </c>
      <c r="B522" s="4" t="s">
        <v>1262</v>
      </c>
      <c r="C522" s="4" t="s">
        <v>1361</v>
      </c>
      <c r="D522" s="9" t="s">
        <v>71</v>
      </c>
      <c r="E522" s="9" t="s">
        <v>2</v>
      </c>
      <c r="F522" s="11" t="s">
        <v>728</v>
      </c>
      <c r="G522" s="4" t="s">
        <v>1312</v>
      </c>
      <c r="H522" s="10" t="s">
        <v>1255</v>
      </c>
      <c r="J522" s="13" t="str">
        <f t="shared" si="8"/>
        <v>&lt;vl-organisatie-ext:GeregistreerdeOrganisatie&gt;</v>
      </c>
      <c r="K522" s="10" t="s">
        <v>2325</v>
      </c>
    </row>
    <row r="523" spans="1:11" ht="28.8" x14ac:dyDescent="0.3">
      <c r="A523" s="9">
        <v>578</v>
      </c>
      <c r="B523" s="4" t="s">
        <v>1263</v>
      </c>
      <c r="D523" s="9" t="s">
        <v>71</v>
      </c>
      <c r="E523" s="9" t="s">
        <v>3</v>
      </c>
      <c r="F523" s="11" t="s">
        <v>728</v>
      </c>
      <c r="G523" s="4" t="s">
        <v>1313</v>
      </c>
      <c r="H523" s="10" t="s">
        <v>1255</v>
      </c>
      <c r="J523" s="13" t="str">
        <f t="shared" si="8"/>
        <v>&lt;vl-organisatie-ext:gevolgVan&gt;</v>
      </c>
      <c r="K523" s="10" t="s">
        <v>2325</v>
      </c>
    </row>
    <row r="524" spans="1:11" ht="28.8" x14ac:dyDescent="0.3">
      <c r="A524" s="9">
        <v>579</v>
      </c>
      <c r="B524" s="4" t="s">
        <v>1264</v>
      </c>
      <c r="D524" s="9" t="s">
        <v>71</v>
      </c>
      <c r="E524" s="9" t="s">
        <v>3</v>
      </c>
      <c r="F524" s="11" t="s">
        <v>728</v>
      </c>
      <c r="G524" s="4" t="s">
        <v>1314</v>
      </c>
      <c r="H524" s="10" t="s">
        <v>1255</v>
      </c>
      <c r="J524" s="13" t="str">
        <f t="shared" si="8"/>
        <v>&lt;vl-organisatie-ext:heeft&gt;</v>
      </c>
      <c r="K524" s="10" t="s">
        <v>2325</v>
      </c>
    </row>
    <row r="525" spans="1:11" ht="28.8" x14ac:dyDescent="0.3">
      <c r="A525" s="9">
        <v>580</v>
      </c>
      <c r="B525" s="4" t="s">
        <v>1265</v>
      </c>
      <c r="D525" s="9" t="s">
        <v>71</v>
      </c>
      <c r="E525" s="9" t="s">
        <v>3</v>
      </c>
      <c r="F525" s="11" t="s">
        <v>728</v>
      </c>
      <c r="G525" s="4" t="s">
        <v>1315</v>
      </c>
      <c r="H525" s="10" t="s">
        <v>1255</v>
      </c>
      <c r="J525" s="13" t="str">
        <f t="shared" si="8"/>
        <v>&lt;vl-organisatie-ext:heeftEenheid&gt;</v>
      </c>
      <c r="K525" s="10" t="s">
        <v>2325</v>
      </c>
    </row>
    <row r="526" spans="1:11" ht="28.8" x14ac:dyDescent="0.3">
      <c r="A526" s="9">
        <v>581</v>
      </c>
      <c r="B526" s="4" t="s">
        <v>1266</v>
      </c>
      <c r="D526" s="9" t="s">
        <v>71</v>
      </c>
      <c r="E526" s="9" t="s">
        <v>3</v>
      </c>
      <c r="F526" s="11" t="s">
        <v>728</v>
      </c>
      <c r="G526" s="4" t="s">
        <v>1316</v>
      </c>
      <c r="H526" s="10" t="s">
        <v>1255</v>
      </c>
      <c r="J526" s="13" t="str">
        <f t="shared" si="8"/>
        <v>&lt;vl-organisatie-ext:heeftFormeelKader&gt;</v>
      </c>
      <c r="K526" s="10" t="s">
        <v>2325</v>
      </c>
    </row>
    <row r="527" spans="1:11" ht="28.8" x14ac:dyDescent="0.3">
      <c r="A527" s="9">
        <v>582</v>
      </c>
      <c r="B527" s="4" t="s">
        <v>1267</v>
      </c>
      <c r="D527" s="9" t="s">
        <v>71</v>
      </c>
      <c r="E527" s="9" t="s">
        <v>3</v>
      </c>
      <c r="F527" s="11" t="s">
        <v>728</v>
      </c>
      <c r="G527" s="4" t="s">
        <v>1317</v>
      </c>
      <c r="H527" s="10" t="s">
        <v>1255</v>
      </c>
      <c r="J527" s="13" t="str">
        <f t="shared" si="8"/>
        <v>&lt;vl-organisatie-ext:heeftGeregistreerdeOrganisatie&gt;</v>
      </c>
      <c r="K527" s="10" t="s">
        <v>2325</v>
      </c>
    </row>
    <row r="528" spans="1:11" ht="28.8" x14ac:dyDescent="0.3">
      <c r="A528" s="9">
        <v>583</v>
      </c>
      <c r="B528" s="4" t="s">
        <v>1268</v>
      </c>
      <c r="D528" s="9" t="s">
        <v>71</v>
      </c>
      <c r="E528" s="9" t="s">
        <v>3</v>
      </c>
      <c r="F528" s="11" t="s">
        <v>728</v>
      </c>
      <c r="G528" s="4" t="s">
        <v>1318</v>
      </c>
      <c r="H528" s="10" t="s">
        <v>1255</v>
      </c>
      <c r="J528" s="13" t="str">
        <f t="shared" si="8"/>
        <v>&lt;vl-organisatie-ext:heeftGeregistreerdeVestiging&gt;</v>
      </c>
      <c r="K528" s="10" t="s">
        <v>2325</v>
      </c>
    </row>
    <row r="529" spans="1:11" ht="28.8" x14ac:dyDescent="0.3">
      <c r="A529" s="9">
        <v>584</v>
      </c>
      <c r="B529" s="4" t="s">
        <v>1269</v>
      </c>
      <c r="D529" s="9" t="s">
        <v>71</v>
      </c>
      <c r="E529" s="9" t="s">
        <v>3</v>
      </c>
      <c r="F529" s="11" t="s">
        <v>728</v>
      </c>
      <c r="G529" s="4" t="s">
        <v>1319</v>
      </c>
      <c r="H529" s="10" t="s">
        <v>1255</v>
      </c>
      <c r="J529" s="13" t="str">
        <f t="shared" si="8"/>
        <v>&lt;vl-organisatie-ext:heeftPositie&gt;</v>
      </c>
      <c r="K529" s="10" t="s">
        <v>2325</v>
      </c>
    </row>
    <row r="530" spans="1:11" ht="28.8" x14ac:dyDescent="0.3">
      <c r="A530" s="9">
        <v>585</v>
      </c>
      <c r="B530" s="4" t="s">
        <v>1270</v>
      </c>
      <c r="D530" s="9" t="s">
        <v>71</v>
      </c>
      <c r="E530" s="9" t="s">
        <v>3</v>
      </c>
      <c r="F530" s="11" t="s">
        <v>728</v>
      </c>
      <c r="G530" s="4" t="s">
        <v>1320</v>
      </c>
      <c r="H530" s="10" t="s">
        <v>1255</v>
      </c>
      <c r="J530" s="13" t="str">
        <f t="shared" si="8"/>
        <v>&lt;vl-organisatie-ext:heeftPrimaireVestiging&gt;</v>
      </c>
      <c r="K530" s="10" t="s">
        <v>2325</v>
      </c>
    </row>
    <row r="531" spans="1:11" ht="28.8" x14ac:dyDescent="0.3">
      <c r="A531" s="9">
        <v>586</v>
      </c>
      <c r="B531" s="4" t="s">
        <v>1271</v>
      </c>
      <c r="D531" s="9" t="s">
        <v>71</v>
      </c>
      <c r="E531" s="9" t="s">
        <v>3</v>
      </c>
      <c r="F531" s="11" t="s">
        <v>728</v>
      </c>
      <c r="G531" s="4" t="s">
        <v>1321</v>
      </c>
      <c r="H531" s="10" t="s">
        <v>1255</v>
      </c>
      <c r="J531" s="13" t="str">
        <f t="shared" si="8"/>
        <v>&lt;vl-organisatie-ext:heeftStandplaats&gt;</v>
      </c>
      <c r="K531" s="10" t="s">
        <v>2325</v>
      </c>
    </row>
    <row r="532" spans="1:11" ht="28.8" x14ac:dyDescent="0.3">
      <c r="A532" s="9">
        <v>587</v>
      </c>
      <c r="B532" s="4" t="s">
        <v>1272</v>
      </c>
      <c r="D532" s="9" t="s">
        <v>71</v>
      </c>
      <c r="E532" s="9" t="s">
        <v>3</v>
      </c>
      <c r="F532" s="11" t="s">
        <v>728</v>
      </c>
      <c r="G532" s="4" t="s">
        <v>1322</v>
      </c>
      <c r="H532" s="10" t="s">
        <v>1255</v>
      </c>
      <c r="J532" s="13" t="str">
        <f t="shared" si="8"/>
        <v>&lt;vl-organisatie-ext:heeftSuborganisatie&gt;</v>
      </c>
      <c r="K532" s="10" t="s">
        <v>2325</v>
      </c>
    </row>
    <row r="533" spans="1:11" ht="28.8" x14ac:dyDescent="0.3">
      <c r="A533" s="9">
        <v>588</v>
      </c>
      <c r="B533" s="4" t="s">
        <v>1273</v>
      </c>
      <c r="D533" s="9" t="s">
        <v>71</v>
      </c>
      <c r="E533" s="9" t="s">
        <v>3</v>
      </c>
      <c r="F533" s="11" t="s">
        <v>728</v>
      </c>
      <c r="G533" s="4" t="s">
        <v>1323</v>
      </c>
      <c r="H533" s="10" t="s">
        <v>1255</v>
      </c>
      <c r="J533" s="13" t="str">
        <f t="shared" si="8"/>
        <v>&lt;vl-organisatie-ext:heeftVestiging&gt;</v>
      </c>
      <c r="K533" s="10" t="s">
        <v>2325</v>
      </c>
    </row>
    <row r="534" spans="1:11" ht="28.8" x14ac:dyDescent="0.3">
      <c r="A534" s="9">
        <v>589</v>
      </c>
      <c r="B534" s="4" t="s">
        <v>1274</v>
      </c>
      <c r="D534" s="9" t="s">
        <v>71</v>
      </c>
      <c r="E534" s="9" t="s">
        <v>3</v>
      </c>
      <c r="F534" s="11" t="s">
        <v>728</v>
      </c>
      <c r="G534" s="4" t="s">
        <v>1324</v>
      </c>
      <c r="H534" s="10" t="s">
        <v>1255</v>
      </c>
      <c r="J534" s="13" t="str">
        <f t="shared" si="8"/>
        <v>&lt;vl-organisatie-ext:homepage&gt;</v>
      </c>
      <c r="K534" s="10" t="s">
        <v>2325</v>
      </c>
    </row>
    <row r="535" spans="1:11" ht="28.8" x14ac:dyDescent="0.3">
      <c r="A535" s="9">
        <v>590</v>
      </c>
      <c r="B535" s="4" t="s">
        <v>1275</v>
      </c>
      <c r="D535" s="9" t="s">
        <v>71</v>
      </c>
      <c r="E535" s="9" t="s">
        <v>3</v>
      </c>
      <c r="F535" s="11" t="s">
        <v>728</v>
      </c>
      <c r="G535" s="4" t="s">
        <v>1325</v>
      </c>
      <c r="H535" s="10" t="s">
        <v>1255</v>
      </c>
      <c r="J535" s="13" t="str">
        <f t="shared" si="8"/>
        <v>&lt;vl-organisatie-ext:hoofdVan&gt;</v>
      </c>
      <c r="K535" s="10" t="s">
        <v>2325</v>
      </c>
    </row>
    <row r="536" spans="1:11" ht="28.8" x14ac:dyDescent="0.3">
      <c r="A536" s="9">
        <v>591</v>
      </c>
      <c r="B536" s="4" t="s">
        <v>1276</v>
      </c>
      <c r="D536" s="9" t="s">
        <v>71</v>
      </c>
      <c r="E536" s="9" t="s">
        <v>3</v>
      </c>
      <c r="F536" s="11" t="s">
        <v>728</v>
      </c>
      <c r="G536" s="4" t="s">
        <v>1326</v>
      </c>
      <c r="H536" s="10" t="s">
        <v>1255</v>
      </c>
      <c r="J536" s="13" t="str">
        <f t="shared" si="8"/>
        <v>&lt;vl-organisatie-ext:houdt&gt;</v>
      </c>
      <c r="K536" s="10" t="s">
        <v>2325</v>
      </c>
    </row>
    <row r="537" spans="1:11" ht="28.8" x14ac:dyDescent="0.3">
      <c r="A537" s="9">
        <v>592</v>
      </c>
      <c r="B537" s="4" t="s">
        <v>1277</v>
      </c>
      <c r="D537" s="9" t="s">
        <v>71</v>
      </c>
      <c r="E537" s="9" t="s">
        <v>3</v>
      </c>
      <c r="F537" s="11" t="s">
        <v>728</v>
      </c>
      <c r="G537" s="4" t="s">
        <v>1327</v>
      </c>
      <c r="H537" s="10" t="s">
        <v>1255</v>
      </c>
      <c r="J537" s="13" t="str">
        <f t="shared" si="8"/>
        <v>&lt;vl-organisatie-ext:ingevuldDoor&gt;</v>
      </c>
      <c r="K537" s="10" t="s">
        <v>2325</v>
      </c>
    </row>
    <row r="538" spans="1:11" ht="28.8" x14ac:dyDescent="0.3">
      <c r="A538" s="9">
        <v>593</v>
      </c>
      <c r="B538" s="4" t="s">
        <v>1278</v>
      </c>
      <c r="D538" s="9" t="s">
        <v>71</v>
      </c>
      <c r="E538" s="9" t="s">
        <v>3</v>
      </c>
      <c r="F538" s="11" t="s">
        <v>728</v>
      </c>
      <c r="G538" s="4" t="s">
        <v>1328</v>
      </c>
      <c r="H538" s="10" t="s">
        <v>1255</v>
      </c>
      <c r="J538" s="13" t="str">
        <f t="shared" si="8"/>
        <v>&lt;vl-organisatie-ext:isLidmaatschapBij&gt;</v>
      </c>
      <c r="K538" s="10" t="s">
        <v>2325</v>
      </c>
    </row>
    <row r="539" spans="1:11" ht="28.8" x14ac:dyDescent="0.3">
      <c r="A539" s="9">
        <v>594</v>
      </c>
      <c r="B539" s="4" t="s">
        <v>1279</v>
      </c>
      <c r="D539" s="9" t="s">
        <v>71</v>
      </c>
      <c r="E539" s="9" t="s">
        <v>3</v>
      </c>
      <c r="F539" s="11" t="s">
        <v>728</v>
      </c>
      <c r="G539" s="4" t="s">
        <v>1329</v>
      </c>
      <c r="H539" s="10" t="s">
        <v>1255</v>
      </c>
      <c r="J539" s="13" t="str">
        <f t="shared" si="8"/>
        <v>&lt;vl-organisatie-ext:lid&gt;</v>
      </c>
      <c r="K539" s="10" t="s">
        <v>2325</v>
      </c>
    </row>
    <row r="540" spans="1:11" ht="28.8" x14ac:dyDescent="0.3">
      <c r="A540" s="9">
        <v>595</v>
      </c>
      <c r="B540" s="4" t="s">
        <v>1280</v>
      </c>
      <c r="D540" s="9" t="s">
        <v>71</v>
      </c>
      <c r="E540" s="9" t="s">
        <v>3</v>
      </c>
      <c r="F540" s="11" t="s">
        <v>728</v>
      </c>
      <c r="G540" s="4" t="s">
        <v>1330</v>
      </c>
      <c r="H540" s="10" t="s">
        <v>1255</v>
      </c>
      <c r="J540" s="13" t="str">
        <f t="shared" si="8"/>
        <v>&lt;vl-organisatie-ext:lidGedurende&gt;</v>
      </c>
      <c r="K540" s="10" t="s">
        <v>2325</v>
      </c>
    </row>
    <row r="541" spans="1:11" ht="28.8" x14ac:dyDescent="0.3">
      <c r="A541" s="9">
        <v>596</v>
      </c>
      <c r="B541" s="4" t="s">
        <v>1281</v>
      </c>
      <c r="D541" s="9" t="s">
        <v>71</v>
      </c>
      <c r="E541" s="9" t="s">
        <v>3</v>
      </c>
      <c r="F541" s="11" t="s">
        <v>728</v>
      </c>
      <c r="G541" s="4" t="s">
        <v>1331</v>
      </c>
      <c r="H541" s="10" t="s">
        <v>1255</v>
      </c>
      <c r="J541" s="13" t="str">
        <f t="shared" si="8"/>
        <v>&lt;vl-organisatie-ext:lidVan&gt;</v>
      </c>
      <c r="K541" s="10" t="s">
        <v>2325</v>
      </c>
    </row>
    <row r="542" spans="1:11" ht="28.8" x14ac:dyDescent="0.3">
      <c r="A542" s="9">
        <v>597</v>
      </c>
      <c r="B542" s="4" t="s">
        <v>1282</v>
      </c>
      <c r="D542" s="9" t="s">
        <v>71</v>
      </c>
      <c r="E542" s="9" t="s">
        <v>2</v>
      </c>
      <c r="F542" s="11" t="s">
        <v>728</v>
      </c>
      <c r="G542" s="4" t="s">
        <v>1332</v>
      </c>
      <c r="H542" s="10" t="s">
        <v>1255</v>
      </c>
      <c r="J542" s="13" t="str">
        <f t="shared" si="8"/>
        <v>&lt;vl-organisatie-ext:Lidmaatschap&gt;</v>
      </c>
      <c r="K542" s="10" t="s">
        <v>2325</v>
      </c>
    </row>
    <row r="543" spans="1:11" ht="28.8" x14ac:dyDescent="0.3">
      <c r="A543" s="9">
        <v>598</v>
      </c>
      <c r="B543" s="4" t="s">
        <v>1283</v>
      </c>
      <c r="D543" s="9" t="s">
        <v>71</v>
      </c>
      <c r="E543" s="9" t="s">
        <v>3</v>
      </c>
      <c r="F543" s="11" t="s">
        <v>728</v>
      </c>
      <c r="G543" s="4" t="s">
        <v>1333</v>
      </c>
      <c r="H543" s="10" t="s">
        <v>1255</v>
      </c>
      <c r="J543" s="13" t="str">
        <f t="shared" si="8"/>
        <v>&lt;vl-organisatie-ext:logo&gt;</v>
      </c>
      <c r="K543" s="10" t="s">
        <v>2325</v>
      </c>
    </row>
    <row r="544" spans="1:11" ht="28.8" x14ac:dyDescent="0.3">
      <c r="A544" s="9">
        <v>599</v>
      </c>
      <c r="B544" s="4" t="s">
        <v>1284</v>
      </c>
      <c r="D544" s="9" t="s">
        <v>71</v>
      </c>
      <c r="E544" s="9" t="s">
        <v>2</v>
      </c>
      <c r="F544" s="11" t="s">
        <v>728</v>
      </c>
      <c r="G544" s="4" t="s">
        <v>1334</v>
      </c>
      <c r="H544" s="10" t="s">
        <v>1255</v>
      </c>
      <c r="J544" s="13" t="str">
        <f t="shared" si="8"/>
        <v>&lt;vl-organisatie-ext:Oprichtingsgebeurtenis&gt;</v>
      </c>
      <c r="K544" s="10" t="s">
        <v>2325</v>
      </c>
    </row>
    <row r="545" spans="1:11" ht="86.4" x14ac:dyDescent="0.3">
      <c r="A545" s="9">
        <v>600</v>
      </c>
      <c r="B545" s="4" t="s">
        <v>74</v>
      </c>
      <c r="C545" s="4" t="s">
        <v>1362</v>
      </c>
      <c r="D545" s="9" t="s">
        <v>71</v>
      </c>
      <c r="E545" s="9" t="s">
        <v>2</v>
      </c>
      <c r="F545" s="11" t="s">
        <v>728</v>
      </c>
      <c r="G545" s="4" t="s">
        <v>1335</v>
      </c>
      <c r="H545" s="10" t="s">
        <v>1255</v>
      </c>
      <c r="J545" s="13" t="str">
        <f t="shared" si="8"/>
        <v>&lt;vl-organisatie-ext:Organisatie&gt;</v>
      </c>
      <c r="K545" s="10" t="s">
        <v>2325</v>
      </c>
    </row>
    <row r="546" spans="1:11" ht="28.8" x14ac:dyDescent="0.3">
      <c r="A546" s="9">
        <v>601</v>
      </c>
      <c r="B546" s="4" t="s">
        <v>1285</v>
      </c>
      <c r="D546" s="9" t="s">
        <v>71</v>
      </c>
      <c r="E546" s="9" t="s">
        <v>3</v>
      </c>
      <c r="F546" s="11" t="s">
        <v>728</v>
      </c>
      <c r="G546" s="4" t="s">
        <v>1336</v>
      </c>
      <c r="H546" s="10" t="s">
        <v>1255</v>
      </c>
      <c r="J546" s="13" t="str">
        <f t="shared" si="8"/>
        <v>&lt;vl-organisatie-ext:organisatieactiviteit&gt;</v>
      </c>
      <c r="K546" s="10" t="s">
        <v>2325</v>
      </c>
    </row>
    <row r="547" spans="1:11" ht="72" x14ac:dyDescent="0.3">
      <c r="A547" s="9">
        <v>602</v>
      </c>
      <c r="B547" s="4" t="s">
        <v>1286</v>
      </c>
      <c r="C547" s="4" t="s">
        <v>1363</v>
      </c>
      <c r="D547" s="9" t="s">
        <v>71</v>
      </c>
      <c r="E547" s="9" t="s">
        <v>2</v>
      </c>
      <c r="F547" s="11" t="s">
        <v>728</v>
      </c>
      <c r="G547" s="4" t="s">
        <v>1337</v>
      </c>
      <c r="H547" s="10" t="s">
        <v>1255</v>
      </c>
      <c r="J547" s="13" t="str">
        <f t="shared" si="8"/>
        <v>&lt;vl-organisatie-ext:Organisatie-eenheid&gt;</v>
      </c>
      <c r="K547" s="10" t="s">
        <v>2325</v>
      </c>
    </row>
    <row r="548" spans="1:11" ht="28.8" x14ac:dyDescent="0.3">
      <c r="A548" s="9">
        <v>603</v>
      </c>
      <c r="B548" s="4" t="s">
        <v>1287</v>
      </c>
      <c r="D548" s="9" t="s">
        <v>71</v>
      </c>
      <c r="E548" s="9" t="s">
        <v>3</v>
      </c>
      <c r="F548" s="11" t="s">
        <v>728</v>
      </c>
      <c r="G548" s="4" t="s">
        <v>1338</v>
      </c>
      <c r="H548" s="10" t="s">
        <v>1255</v>
      </c>
      <c r="J548" s="13" t="str">
        <f t="shared" si="8"/>
        <v>&lt;vl-organisatie-ext:organisatiestatus&gt;</v>
      </c>
      <c r="K548" s="10" t="s">
        <v>2325</v>
      </c>
    </row>
    <row r="549" spans="1:11" ht="28.8" x14ac:dyDescent="0.3">
      <c r="A549" s="9">
        <v>604</v>
      </c>
      <c r="B549" s="4" t="s">
        <v>1288</v>
      </c>
      <c r="D549" s="9" t="s">
        <v>71</v>
      </c>
      <c r="E549" s="9" t="s">
        <v>3</v>
      </c>
      <c r="F549" s="11" t="s">
        <v>728</v>
      </c>
      <c r="G549" s="4" t="s">
        <v>1339</v>
      </c>
      <c r="H549" s="10" t="s">
        <v>1255</v>
      </c>
      <c r="J549" s="13" t="str">
        <f t="shared" si="8"/>
        <v>&lt;vl-organisatie-ext:organisatietype&gt;</v>
      </c>
      <c r="K549" s="10" t="s">
        <v>2325</v>
      </c>
    </row>
    <row r="550" spans="1:11" ht="28.8" x14ac:dyDescent="0.3">
      <c r="A550" s="9">
        <v>605</v>
      </c>
      <c r="B550" s="4" t="s">
        <v>1289</v>
      </c>
      <c r="D550" s="9" t="s">
        <v>71</v>
      </c>
      <c r="E550" s="9" t="s">
        <v>3</v>
      </c>
      <c r="F550" s="11" t="s">
        <v>728</v>
      </c>
      <c r="G550" s="4" t="s">
        <v>1340</v>
      </c>
      <c r="H550" s="10" t="s">
        <v>1255</v>
      </c>
      <c r="J550" s="13" t="str">
        <f t="shared" si="8"/>
        <v>&lt;vl-organisatie-ext:origineleOrganisatie&gt;</v>
      </c>
      <c r="K550" s="10" t="s">
        <v>2325</v>
      </c>
    </row>
    <row r="551" spans="1:11" ht="28.8" x14ac:dyDescent="0.3">
      <c r="A551" s="9">
        <v>606</v>
      </c>
      <c r="B551" s="4" t="s">
        <v>168</v>
      </c>
      <c r="D551" s="9" t="s">
        <v>71</v>
      </c>
      <c r="E551" s="9" t="s">
        <v>2</v>
      </c>
      <c r="F551" s="11" t="s">
        <v>728</v>
      </c>
      <c r="G551" s="4" t="s">
        <v>1341</v>
      </c>
      <c r="H551" s="10" t="s">
        <v>1255</v>
      </c>
      <c r="J551" s="13" t="str">
        <f t="shared" si="8"/>
        <v>&lt;vl-organisatie-ext:Positie&gt;</v>
      </c>
      <c r="K551" s="10" t="s">
        <v>2325</v>
      </c>
    </row>
    <row r="552" spans="1:11" ht="28.8" x14ac:dyDescent="0.3">
      <c r="A552" s="9">
        <v>607</v>
      </c>
      <c r="B552" s="4" t="s">
        <v>1290</v>
      </c>
      <c r="D552" s="9" t="s">
        <v>71</v>
      </c>
      <c r="E552" s="9" t="s">
        <v>3</v>
      </c>
      <c r="F552" s="11" t="s">
        <v>728</v>
      </c>
      <c r="G552" s="4" t="s">
        <v>1342</v>
      </c>
      <c r="H552" s="10" t="s">
        <v>1255</v>
      </c>
      <c r="J552" s="13" t="str">
        <f t="shared" si="8"/>
        <v>&lt;vl-organisatie-ext:positieBij&gt;</v>
      </c>
      <c r="K552" s="10" t="s">
        <v>2325</v>
      </c>
    </row>
    <row r="553" spans="1:11" ht="28.8" x14ac:dyDescent="0.3">
      <c r="A553" s="9">
        <v>608</v>
      </c>
      <c r="B553" s="4" t="s">
        <v>1291</v>
      </c>
      <c r="D553" s="9" t="s">
        <v>71</v>
      </c>
      <c r="E553" s="9" t="s">
        <v>2</v>
      </c>
      <c r="F553" s="11" t="s">
        <v>728</v>
      </c>
      <c r="G553" s="4" t="s">
        <v>1343</v>
      </c>
      <c r="H553" s="10" t="s">
        <v>1255</v>
      </c>
      <c r="J553" s="13" t="str">
        <f t="shared" si="8"/>
        <v>&lt;vl-organisatie-ext:PubliekeOrganisatie&gt;</v>
      </c>
      <c r="K553" s="10" t="s">
        <v>2325</v>
      </c>
    </row>
    <row r="554" spans="1:11" ht="28.8" x14ac:dyDescent="0.3">
      <c r="A554" s="9">
        <v>609</v>
      </c>
      <c r="B554" s="4" t="s">
        <v>1292</v>
      </c>
      <c r="D554" s="9" t="s">
        <v>71</v>
      </c>
      <c r="E554" s="9" t="s">
        <v>3</v>
      </c>
      <c r="F554" s="11" t="s">
        <v>728</v>
      </c>
      <c r="G554" s="4" t="s">
        <v>1344</v>
      </c>
      <c r="H554" s="10" t="s">
        <v>1255</v>
      </c>
      <c r="J554" s="13" t="str">
        <f t="shared" si="8"/>
        <v>&lt;vl-organisatie-ext:rapporteertAan&gt;</v>
      </c>
      <c r="K554" s="10" t="s">
        <v>2325</v>
      </c>
    </row>
    <row r="555" spans="1:11" ht="28.8" x14ac:dyDescent="0.3">
      <c r="A555" s="9">
        <v>610</v>
      </c>
      <c r="B555" s="4" t="s">
        <v>1053</v>
      </c>
      <c r="D555" s="9" t="s">
        <v>71</v>
      </c>
      <c r="E555" s="9" t="s">
        <v>3</v>
      </c>
      <c r="F555" s="11" t="s">
        <v>728</v>
      </c>
      <c r="G555" s="4" t="s">
        <v>1345</v>
      </c>
      <c r="H555" s="10" t="s">
        <v>1255</v>
      </c>
      <c r="J555" s="13" t="str">
        <f t="shared" si="8"/>
        <v>&lt;vl-organisatie-ext:registratie&gt;</v>
      </c>
      <c r="K555" s="10" t="s">
        <v>2325</v>
      </c>
    </row>
    <row r="556" spans="1:11" ht="28.8" x14ac:dyDescent="0.3">
      <c r="A556" s="9">
        <v>611</v>
      </c>
      <c r="B556" s="4" t="s">
        <v>1293</v>
      </c>
      <c r="D556" s="9" t="s">
        <v>71</v>
      </c>
      <c r="E556" s="9" t="s">
        <v>3</v>
      </c>
      <c r="F556" s="11" t="s">
        <v>728</v>
      </c>
      <c r="G556" s="4" t="s">
        <v>1346</v>
      </c>
      <c r="H556" s="10" t="s">
        <v>1255</v>
      </c>
      <c r="J556" s="13" t="str">
        <f t="shared" si="8"/>
        <v>&lt;vl-organisatie-ext:resulterendeOrganisatie&gt;</v>
      </c>
      <c r="K556" s="10" t="s">
        <v>2325</v>
      </c>
    </row>
    <row r="557" spans="1:11" ht="28.8" x14ac:dyDescent="0.3">
      <c r="A557" s="9">
        <v>612</v>
      </c>
      <c r="B557" s="4" t="s">
        <v>1294</v>
      </c>
      <c r="D557" s="9" t="s">
        <v>71</v>
      </c>
      <c r="E557" s="9" t="s">
        <v>2</v>
      </c>
      <c r="F557" s="11" t="s">
        <v>728</v>
      </c>
      <c r="G557" s="4" t="s">
        <v>1347</v>
      </c>
      <c r="H557" s="10" t="s">
        <v>1255</v>
      </c>
      <c r="J557" s="13" t="str">
        <f t="shared" si="8"/>
        <v>&lt;vl-organisatie-ext:Rol&gt;</v>
      </c>
      <c r="K557" s="10" t="s">
        <v>2325</v>
      </c>
    </row>
    <row r="558" spans="1:11" ht="28.8" x14ac:dyDescent="0.3">
      <c r="A558" s="9">
        <v>613</v>
      </c>
      <c r="B558" s="4" t="s">
        <v>1295</v>
      </c>
      <c r="D558" s="9" t="s">
        <v>71</v>
      </c>
      <c r="E558" s="9" t="s">
        <v>3</v>
      </c>
      <c r="F558" s="11" t="s">
        <v>728</v>
      </c>
      <c r="G558" s="4" t="s">
        <v>1348</v>
      </c>
      <c r="H558" s="10" t="s">
        <v>1255</v>
      </c>
      <c r="J558" s="13" t="str">
        <f t="shared" si="8"/>
        <v>&lt;vl-organisatie-ext:rol&gt;</v>
      </c>
      <c r="K558" s="10" t="s">
        <v>2325</v>
      </c>
    </row>
    <row r="559" spans="1:11" ht="28.8" x14ac:dyDescent="0.3">
      <c r="A559" s="9">
        <v>614</v>
      </c>
      <c r="B559" s="4" t="s">
        <v>1296</v>
      </c>
      <c r="D559" s="9" t="s">
        <v>71</v>
      </c>
      <c r="E559" s="9" t="s">
        <v>3</v>
      </c>
      <c r="F559" s="11" t="s">
        <v>728</v>
      </c>
      <c r="G559" s="4" t="s">
        <v>1349</v>
      </c>
      <c r="H559" s="10" t="s">
        <v>1255</v>
      </c>
      <c r="J559" s="13" t="str">
        <f t="shared" si="8"/>
        <v>&lt;vl-organisatie-ext:ruimtelijk&gt;</v>
      </c>
      <c r="K559" s="10" t="s">
        <v>2325</v>
      </c>
    </row>
    <row r="560" spans="1:11" ht="115.2" x14ac:dyDescent="0.3">
      <c r="A560" s="9">
        <v>615</v>
      </c>
      <c r="B560" s="4" t="s">
        <v>1297</v>
      </c>
      <c r="C560" s="4" t="s">
        <v>1365</v>
      </c>
      <c r="D560" s="9" t="s">
        <v>71</v>
      </c>
      <c r="E560" s="9" t="s">
        <v>2</v>
      </c>
      <c r="F560" s="11" t="s">
        <v>728</v>
      </c>
      <c r="G560" s="4" t="s">
        <v>1350</v>
      </c>
      <c r="H560" s="10" t="s">
        <v>1255</v>
      </c>
      <c r="J560" s="13" t="str">
        <f t="shared" si="8"/>
        <v>&lt;vl-organisatie-ext:SamenwerkingVanOrganisaties&gt;</v>
      </c>
      <c r="K560" s="10" t="s">
        <v>2325</v>
      </c>
    </row>
    <row r="561" spans="1:11" ht="28.8" x14ac:dyDescent="0.3">
      <c r="A561" s="9">
        <v>616</v>
      </c>
      <c r="B561" s="4" t="s">
        <v>1298</v>
      </c>
      <c r="D561" s="9" t="s">
        <v>71</v>
      </c>
      <c r="E561" s="9" t="s">
        <v>3</v>
      </c>
      <c r="F561" s="11" t="s">
        <v>728</v>
      </c>
      <c r="G561" s="4" t="s">
        <v>1351</v>
      </c>
      <c r="H561" s="10" t="s">
        <v>1255</v>
      </c>
      <c r="J561" s="13" t="str">
        <f t="shared" si="8"/>
        <v>&lt;vl-organisatie-ext:suborganisatieVan&gt;</v>
      </c>
      <c r="K561" s="10" t="s">
        <v>2325</v>
      </c>
    </row>
    <row r="562" spans="1:11" ht="28.8" x14ac:dyDescent="0.3">
      <c r="A562" s="9">
        <v>617</v>
      </c>
      <c r="B562" s="4" t="s">
        <v>1299</v>
      </c>
      <c r="D562" s="9" t="s">
        <v>71</v>
      </c>
      <c r="E562" s="9" t="s">
        <v>3</v>
      </c>
      <c r="F562" s="11" t="s">
        <v>728</v>
      </c>
      <c r="G562" s="4" t="s">
        <v>1352</v>
      </c>
      <c r="H562" s="10" t="s">
        <v>1255</v>
      </c>
      <c r="J562" s="13" t="str">
        <f t="shared" si="8"/>
        <v>&lt;vl-organisatie-ext:veranderdDoor&gt;</v>
      </c>
      <c r="K562" s="10" t="s">
        <v>2325</v>
      </c>
    </row>
    <row r="563" spans="1:11" ht="28.8" x14ac:dyDescent="0.3">
      <c r="A563" s="9">
        <v>618</v>
      </c>
      <c r="B563" s="4" t="s">
        <v>1300</v>
      </c>
      <c r="D563" s="9" t="s">
        <v>71</v>
      </c>
      <c r="E563" s="9" t="s">
        <v>2</v>
      </c>
      <c r="F563" s="11" t="s">
        <v>728</v>
      </c>
      <c r="G563" s="4" t="s">
        <v>1353</v>
      </c>
      <c r="H563" s="10" t="s">
        <v>1255</v>
      </c>
      <c r="J563" s="13" t="str">
        <f t="shared" si="8"/>
        <v>&lt;vl-organisatie-ext:Veranderingsgebeurtenis&gt;</v>
      </c>
      <c r="K563" s="10" t="s">
        <v>2325</v>
      </c>
    </row>
    <row r="564" spans="1:11" ht="100.8" x14ac:dyDescent="0.3">
      <c r="A564" s="9">
        <v>619</v>
      </c>
      <c r="B564" s="4" t="s">
        <v>1301</v>
      </c>
      <c r="C564" s="4" t="s">
        <v>1364</v>
      </c>
      <c r="D564" s="9" t="s">
        <v>71</v>
      </c>
      <c r="E564" s="9" t="s">
        <v>2</v>
      </c>
      <c r="F564" s="11" t="s">
        <v>728</v>
      </c>
      <c r="G564" s="4" t="s">
        <v>1354</v>
      </c>
      <c r="H564" s="10" t="s">
        <v>1255</v>
      </c>
      <c r="J564" s="13" t="str">
        <f t="shared" si="8"/>
        <v>&lt;vl-organisatie-ext:Vestiging&gt;</v>
      </c>
      <c r="K564" s="10" t="s">
        <v>2325</v>
      </c>
    </row>
    <row r="565" spans="1:11" ht="28.8" x14ac:dyDescent="0.3">
      <c r="A565" s="9">
        <v>620</v>
      </c>
      <c r="B565" s="4" t="s">
        <v>1302</v>
      </c>
      <c r="D565" s="9" t="s">
        <v>71</v>
      </c>
      <c r="E565" s="9" t="s">
        <v>3</v>
      </c>
      <c r="F565" s="11" t="s">
        <v>728</v>
      </c>
      <c r="G565" s="4" t="s">
        <v>1355</v>
      </c>
      <c r="H565" s="10" t="s">
        <v>1255</v>
      </c>
      <c r="J565" s="13" t="str">
        <f t="shared" si="8"/>
        <v>&lt;vl-organisatie-ext:vestigingsadres&gt;</v>
      </c>
      <c r="K565" s="10" t="s">
        <v>2325</v>
      </c>
    </row>
    <row r="566" spans="1:11" ht="28.8" x14ac:dyDescent="0.3">
      <c r="A566" s="9">
        <v>621</v>
      </c>
      <c r="B566" s="4" t="s">
        <v>1303</v>
      </c>
      <c r="D566" s="9" t="s">
        <v>71</v>
      </c>
      <c r="E566" s="9" t="s">
        <v>3</v>
      </c>
      <c r="F566" s="11" t="s">
        <v>728</v>
      </c>
      <c r="G566" s="4" t="s">
        <v>1356</v>
      </c>
      <c r="H566" s="10" t="s">
        <v>1255</v>
      </c>
      <c r="J566" s="13" t="str">
        <f t="shared" si="8"/>
        <v>&lt;vl-organisatie-ext:voorkeurslabel&gt;</v>
      </c>
      <c r="K566" s="10" t="s">
        <v>2325</v>
      </c>
    </row>
    <row r="567" spans="1:11" ht="28.8" x14ac:dyDescent="0.3">
      <c r="A567" s="9">
        <v>622</v>
      </c>
      <c r="B567" s="4" t="s">
        <v>1304</v>
      </c>
      <c r="D567" s="9" t="s">
        <v>71</v>
      </c>
      <c r="E567" s="9" t="s">
        <v>3</v>
      </c>
      <c r="F567" s="11" t="s">
        <v>728</v>
      </c>
      <c r="G567" s="4" t="s">
        <v>1357</v>
      </c>
      <c r="H567" s="10" t="s">
        <v>1255</v>
      </c>
      <c r="J567" s="13" t="str">
        <f t="shared" si="8"/>
        <v>&lt;vl-organisatie-ext:wettelijkeNaam&gt;</v>
      </c>
      <c r="K567" s="10" t="s">
        <v>2325</v>
      </c>
    </row>
    <row r="568" spans="1:11" x14ac:dyDescent="0.3">
      <c r="A568" s="9">
        <v>623</v>
      </c>
      <c r="B568" s="4" t="s">
        <v>1375</v>
      </c>
      <c r="D568" s="9" t="s">
        <v>768</v>
      </c>
      <c r="E568" s="9" t="s">
        <v>2</v>
      </c>
      <c r="F568" s="11" t="s">
        <v>728</v>
      </c>
      <c r="H568" s="10" t="s">
        <v>1023</v>
      </c>
      <c r="J568" s="13" t="str">
        <f t="shared" si="8"/>
        <v>&lt;vl-generiek:Object&gt;</v>
      </c>
      <c r="K568" s="10" t="s">
        <v>2325</v>
      </c>
    </row>
    <row r="569" spans="1:11" x14ac:dyDescent="0.3">
      <c r="A569" s="9">
        <v>624</v>
      </c>
      <c r="B569" s="4" t="s">
        <v>1376</v>
      </c>
      <c r="D569" s="9" t="s">
        <v>768</v>
      </c>
      <c r="E569" s="9" t="s">
        <v>2</v>
      </c>
      <c r="F569" s="11" t="s">
        <v>728</v>
      </c>
      <c r="H569" s="10" t="s">
        <v>1023</v>
      </c>
      <c r="J569" s="13" t="str">
        <f t="shared" si="8"/>
        <v>&lt;vl-generiek:ContactInfo&gt;</v>
      </c>
      <c r="K569" s="10" t="s">
        <v>2325</v>
      </c>
    </row>
    <row r="570" spans="1:11" x14ac:dyDescent="0.3">
      <c r="A570" s="9">
        <v>625</v>
      </c>
      <c r="B570" s="4" t="s">
        <v>200</v>
      </c>
      <c r="D570" s="9" t="s">
        <v>31</v>
      </c>
      <c r="E570" s="9" t="s">
        <v>2</v>
      </c>
      <c r="F570" s="11" t="s">
        <v>728</v>
      </c>
      <c r="H570" s="10" t="s">
        <v>819</v>
      </c>
      <c r="J570" s="13" t="str">
        <f t="shared" si="8"/>
        <v>&lt;vl-adres:Perceel&gt;</v>
      </c>
      <c r="K570" s="10" t="s">
        <v>2325</v>
      </c>
    </row>
    <row r="571" spans="1:11" x14ac:dyDescent="0.3">
      <c r="A571" s="9">
        <v>626</v>
      </c>
      <c r="B571" s="4" t="s">
        <v>198</v>
      </c>
      <c r="D571" s="9" t="s">
        <v>31</v>
      </c>
      <c r="E571" s="9" t="s">
        <v>2</v>
      </c>
      <c r="F571" s="11" t="s">
        <v>728</v>
      </c>
      <c r="H571" s="10" t="s">
        <v>819</v>
      </c>
      <c r="J571" s="13" t="str">
        <f t="shared" si="8"/>
        <v>&lt;vl-adres:Gebouw&gt;</v>
      </c>
      <c r="K571" s="10" t="s">
        <v>2325</v>
      </c>
    </row>
    <row r="572" spans="1:11" x14ac:dyDescent="0.3">
      <c r="A572" s="9">
        <v>627</v>
      </c>
      <c r="B572" s="4" t="s">
        <v>234</v>
      </c>
      <c r="D572" s="9" t="s">
        <v>31</v>
      </c>
      <c r="E572" s="9" t="s">
        <v>2</v>
      </c>
      <c r="F572" s="11" t="s">
        <v>728</v>
      </c>
      <c r="H572" s="10" t="s">
        <v>819</v>
      </c>
      <c r="J572" s="13" t="str">
        <f t="shared" si="8"/>
        <v>&lt;vl-adres:Gebouweenheid&gt;</v>
      </c>
      <c r="K572" s="10" t="s">
        <v>2325</v>
      </c>
    </row>
    <row r="573" spans="1:11" x14ac:dyDescent="0.3">
      <c r="A573" s="9">
        <v>628</v>
      </c>
      <c r="B573" s="4" t="s">
        <v>202</v>
      </c>
      <c r="D573" s="9" t="s">
        <v>31</v>
      </c>
      <c r="E573" s="9" t="s">
        <v>2</v>
      </c>
      <c r="F573" s="11" t="s">
        <v>728</v>
      </c>
      <c r="H573" s="10" t="s">
        <v>819</v>
      </c>
      <c r="J573" s="13" t="str">
        <f t="shared" ref="J573:J622" si="9">IF(F573="FED",IF(AND(E573="ConceptScheme",LEFT(H573,7) &lt;&gt; "inspire"),CONCATENATE("&lt;",H573,":",LOWER(IF(I573="",B573,I573)),"#id&gt;"),CONCATENATE("&lt;",H573,":",IF(I573="",B573,I573),"&gt;")),CONCATENATE("&lt;",H573,":",IF(I573="",B573,I573),"&gt;"))</f>
        <v>&lt;vl-adres:Standplaats&gt;</v>
      </c>
      <c r="K573" s="10" t="s">
        <v>2325</v>
      </c>
    </row>
    <row r="574" spans="1:11" x14ac:dyDescent="0.3">
      <c r="A574" s="9">
        <v>629</v>
      </c>
      <c r="B574" s="4" t="s">
        <v>1377</v>
      </c>
      <c r="D574" s="9" t="s">
        <v>31</v>
      </c>
      <c r="E574" s="9" t="s">
        <v>2</v>
      </c>
      <c r="F574" s="11" t="s">
        <v>728</v>
      </c>
      <c r="H574" s="10" t="s">
        <v>819</v>
      </c>
      <c r="J574" s="13" t="str">
        <f t="shared" si="9"/>
        <v>&lt;vl-adres:Ligplaats&gt;</v>
      </c>
      <c r="K574" s="10" t="s">
        <v>2325</v>
      </c>
    </row>
    <row r="575" spans="1:11" x14ac:dyDescent="0.3">
      <c r="A575" s="9">
        <v>630</v>
      </c>
      <c r="B575" s="4" t="s">
        <v>1378</v>
      </c>
      <c r="D575" s="9" t="s">
        <v>4</v>
      </c>
      <c r="E575" s="9" t="s">
        <v>3</v>
      </c>
      <c r="F575" s="11" t="s">
        <v>728</v>
      </c>
      <c r="H575" s="10" t="s">
        <v>820</v>
      </c>
      <c r="J575" s="13" t="str">
        <f t="shared" si="9"/>
        <v>&lt;vl-persoon:heeftRelatieMet&gt;</v>
      </c>
      <c r="K575" s="10" t="s">
        <v>2325</v>
      </c>
    </row>
    <row r="576" spans="1:11" x14ac:dyDescent="0.3">
      <c r="A576" s="9">
        <v>631</v>
      </c>
      <c r="B576" s="4" t="s">
        <v>1388</v>
      </c>
      <c r="C576" s="4" t="s">
        <v>1389</v>
      </c>
      <c r="D576" s="9" t="s">
        <v>71</v>
      </c>
      <c r="E576" s="9" t="s">
        <v>3</v>
      </c>
      <c r="F576" s="11" t="s">
        <v>728</v>
      </c>
      <c r="G576" s="4" t="s">
        <v>1390</v>
      </c>
      <c r="H576" s="10" t="s">
        <v>1255</v>
      </c>
      <c r="J576" s="13" t="str">
        <f t="shared" si="9"/>
        <v>&lt;vl-organisatie-ext:alternatieveNaam&gt;</v>
      </c>
      <c r="K576" s="10" t="s">
        <v>2325</v>
      </c>
    </row>
    <row r="577" spans="1:11" x14ac:dyDescent="0.3">
      <c r="A577" s="9">
        <v>632</v>
      </c>
      <c r="B577" s="4" t="s">
        <v>79</v>
      </c>
      <c r="D577" s="9" t="s">
        <v>768</v>
      </c>
      <c r="E577" s="9" t="s">
        <v>3</v>
      </c>
      <c r="F577" s="11" t="s">
        <v>728</v>
      </c>
      <c r="H577" s="10" t="s">
        <v>1226</v>
      </c>
      <c r="J577" s="13" t="str">
        <f t="shared" si="9"/>
        <v>&lt;vl-generiek-ext:website&gt;</v>
      </c>
      <c r="K577" s="10" t="s">
        <v>2325</v>
      </c>
    </row>
    <row r="578" spans="1:11" x14ac:dyDescent="0.3">
      <c r="A578" s="9">
        <v>633</v>
      </c>
      <c r="B578" s="4" t="s">
        <v>1395</v>
      </c>
      <c r="D578" s="9" t="s">
        <v>71</v>
      </c>
      <c r="E578" s="9" t="s">
        <v>8</v>
      </c>
      <c r="F578" s="11" t="s">
        <v>728</v>
      </c>
      <c r="H578" s="10" t="s">
        <v>821</v>
      </c>
      <c r="J578" s="13" t="str">
        <f t="shared" si="9"/>
        <v>&lt;vl-organisatie:Rechtsvormtype&gt;</v>
      </c>
      <c r="K578" s="10" t="s">
        <v>2325</v>
      </c>
    </row>
    <row r="579" spans="1:11" x14ac:dyDescent="0.3">
      <c r="A579" s="9">
        <v>634</v>
      </c>
      <c r="B579" s="4" t="s">
        <v>1394</v>
      </c>
      <c r="D579" s="9" t="s">
        <v>71</v>
      </c>
      <c r="E579" s="9" t="s">
        <v>8</v>
      </c>
      <c r="F579" s="11" t="s">
        <v>728</v>
      </c>
      <c r="H579" s="10" t="s">
        <v>821</v>
      </c>
      <c r="J579" s="13" t="str">
        <f t="shared" si="9"/>
        <v>&lt;vl-organisatie:Rechtstoestandtype&gt;</v>
      </c>
      <c r="K579" s="10" t="s">
        <v>2325</v>
      </c>
    </row>
    <row r="580" spans="1:11" ht="158.4" x14ac:dyDescent="0.3">
      <c r="A580" s="9">
        <v>635</v>
      </c>
      <c r="B580" s="4" t="s">
        <v>1393</v>
      </c>
      <c r="C580" s="4" t="s">
        <v>1396</v>
      </c>
      <c r="D580" s="9" t="s">
        <v>71</v>
      </c>
      <c r="E580" s="9" t="s">
        <v>8</v>
      </c>
      <c r="F580" s="11" t="s">
        <v>728</v>
      </c>
      <c r="H580" s="10" t="s">
        <v>821</v>
      </c>
      <c r="J580" s="13" t="str">
        <f t="shared" si="9"/>
        <v>&lt;vl-organisatie:Rechtspersoonlijkheidtype&gt;</v>
      </c>
      <c r="K580" s="10" t="s">
        <v>2325</v>
      </c>
    </row>
    <row r="581" spans="1:11" x14ac:dyDescent="0.3">
      <c r="A581" s="9">
        <v>636</v>
      </c>
      <c r="B581" s="4" t="s">
        <v>1397</v>
      </c>
      <c r="D581" s="9" t="s">
        <v>31</v>
      </c>
      <c r="E581" s="9" t="s">
        <v>8</v>
      </c>
      <c r="F581" s="11" t="s">
        <v>728</v>
      </c>
      <c r="H581" s="10" t="s">
        <v>819</v>
      </c>
      <c r="J581" s="13" t="str">
        <f t="shared" si="9"/>
        <v>&lt;vl-adres:Statuswaarde&gt;</v>
      </c>
      <c r="K581" s="10" t="s">
        <v>2325</v>
      </c>
    </row>
    <row r="582" spans="1:11" x14ac:dyDescent="0.3">
      <c r="A582" s="9">
        <v>637</v>
      </c>
      <c r="B582" s="4" t="s">
        <v>1398</v>
      </c>
      <c r="D582" s="9" t="s">
        <v>4</v>
      </c>
      <c r="E582" s="9" t="s">
        <v>3</v>
      </c>
      <c r="F582" s="11" t="s">
        <v>728</v>
      </c>
      <c r="H582" s="10" t="s">
        <v>1253</v>
      </c>
      <c r="J582" s="13" t="str">
        <f t="shared" si="9"/>
        <v>&lt;vl-persoon-ext:achternaam&gt;</v>
      </c>
      <c r="K582" s="10" t="s">
        <v>2325</v>
      </c>
    </row>
    <row r="583" spans="1:11" x14ac:dyDescent="0.3">
      <c r="A583" s="9">
        <v>638</v>
      </c>
      <c r="B583" s="4" t="s">
        <v>1399</v>
      </c>
      <c r="D583" s="9" t="s">
        <v>4</v>
      </c>
      <c r="E583" s="9" t="s">
        <v>3</v>
      </c>
      <c r="F583" s="11" t="s">
        <v>728</v>
      </c>
      <c r="H583" s="10" t="s">
        <v>1253</v>
      </c>
      <c r="J583" s="13" t="str">
        <f t="shared" si="9"/>
        <v>&lt;vl-persoon-ext:voornaam&gt;</v>
      </c>
      <c r="K583" s="10" t="s">
        <v>2325</v>
      </c>
    </row>
    <row r="584" spans="1:11" x14ac:dyDescent="0.3">
      <c r="A584" s="9">
        <v>639</v>
      </c>
      <c r="B584" s="4" t="s">
        <v>12</v>
      </c>
      <c r="D584" s="9" t="s">
        <v>4</v>
      </c>
      <c r="E584" s="9" t="s">
        <v>8</v>
      </c>
      <c r="F584" s="11" t="s">
        <v>728</v>
      </c>
      <c r="H584" s="10" t="s">
        <v>820</v>
      </c>
      <c r="J584" s="13" t="str">
        <f t="shared" si="9"/>
        <v>&lt;vl-persoon:Geslacht&gt;</v>
      </c>
      <c r="K584" s="10" t="s">
        <v>2325</v>
      </c>
    </row>
    <row r="585" spans="1:11" x14ac:dyDescent="0.3">
      <c r="A585" s="9">
        <v>640</v>
      </c>
      <c r="B585" s="4" t="s">
        <v>1401</v>
      </c>
      <c r="D585" s="9" t="s">
        <v>4</v>
      </c>
      <c r="E585" s="9" t="s">
        <v>8</v>
      </c>
      <c r="F585" s="11" t="s">
        <v>728</v>
      </c>
      <c r="H585" s="10" t="s">
        <v>820</v>
      </c>
      <c r="J585" s="13" t="str">
        <f t="shared" si="9"/>
        <v>&lt;vl-persoon:BurgerlijkeStaatType&gt;</v>
      </c>
      <c r="K585" s="10" t="s">
        <v>2325</v>
      </c>
    </row>
    <row r="586" spans="1:11" x14ac:dyDescent="0.3">
      <c r="A586" s="9">
        <v>641</v>
      </c>
      <c r="B586" s="4" t="s">
        <v>120</v>
      </c>
      <c r="D586" s="9" t="s">
        <v>4</v>
      </c>
      <c r="E586" s="9" t="s">
        <v>8</v>
      </c>
      <c r="F586" s="11" t="s">
        <v>728</v>
      </c>
      <c r="H586" s="10" t="s">
        <v>820</v>
      </c>
      <c r="J586" s="13" t="str">
        <f t="shared" si="9"/>
        <v>&lt;vl-persoon:Afstammingstype&gt;</v>
      </c>
      <c r="K586" s="10" t="s">
        <v>2325</v>
      </c>
    </row>
    <row r="587" spans="1:11" x14ac:dyDescent="0.3">
      <c r="A587" s="9">
        <v>642</v>
      </c>
      <c r="B587" s="4" t="s">
        <v>1402</v>
      </c>
      <c r="D587" s="9" t="s">
        <v>4</v>
      </c>
      <c r="E587" s="9" t="s">
        <v>8</v>
      </c>
      <c r="F587" s="11" t="s">
        <v>728</v>
      </c>
      <c r="H587" s="10" t="s">
        <v>820</v>
      </c>
      <c r="J587" s="13" t="str">
        <f t="shared" si="9"/>
        <v>&lt;vl-persoon:Gezinsrelatietype&gt;</v>
      </c>
      <c r="K587" s="10" t="s">
        <v>2325</v>
      </c>
    </row>
    <row r="588" spans="1:11" x14ac:dyDescent="0.3">
      <c r="A588" s="9">
        <v>643</v>
      </c>
      <c r="B588" s="4" t="s">
        <v>1404</v>
      </c>
      <c r="D588" s="9" t="s">
        <v>71</v>
      </c>
      <c r="E588" s="9" t="s">
        <v>3</v>
      </c>
      <c r="F588" s="11" t="s">
        <v>728</v>
      </c>
      <c r="H588" s="10" t="s">
        <v>821</v>
      </c>
      <c r="J588" s="13" t="str">
        <f t="shared" si="9"/>
        <v>&lt;vl-organisatie:isHetResultaatVan&gt;</v>
      </c>
      <c r="K588" s="10" t="s">
        <v>2325</v>
      </c>
    </row>
    <row r="589" spans="1:11" x14ac:dyDescent="0.3">
      <c r="A589" s="9">
        <v>644</v>
      </c>
      <c r="B589" s="4" t="s">
        <v>1538</v>
      </c>
      <c r="C589" s="4" t="s">
        <v>1540</v>
      </c>
      <c r="D589" s="9" t="s">
        <v>4</v>
      </c>
      <c r="E589" s="9" t="s">
        <v>3</v>
      </c>
      <c r="F589" s="11" t="s">
        <v>727</v>
      </c>
      <c r="H589" s="10" t="s">
        <v>1386</v>
      </c>
      <c r="J589" s="13" t="str">
        <f t="shared" si="9"/>
        <v>&lt;fed-per:person2&gt;</v>
      </c>
      <c r="K589" s="10" t="s">
        <v>2325</v>
      </c>
    </row>
    <row r="590" spans="1:11" x14ac:dyDescent="0.3">
      <c r="A590" s="9">
        <v>645</v>
      </c>
      <c r="B590" s="4" t="s">
        <v>31</v>
      </c>
      <c r="C590" s="4" t="s">
        <v>627</v>
      </c>
      <c r="D590" s="9" t="s">
        <v>31</v>
      </c>
      <c r="E590" s="9" t="s">
        <v>2</v>
      </c>
      <c r="F590" s="11" t="s">
        <v>727</v>
      </c>
      <c r="H590" s="10" t="s">
        <v>1121</v>
      </c>
      <c r="J590" s="13" t="str">
        <f t="shared" si="9"/>
        <v>&lt;dcterms:Location&gt;</v>
      </c>
      <c r="K590" s="10" t="s">
        <v>2325</v>
      </c>
    </row>
    <row r="591" spans="1:11" ht="100.8" x14ac:dyDescent="0.3">
      <c r="A591" s="9">
        <v>648</v>
      </c>
      <c r="B591" s="4" t="s">
        <v>1593</v>
      </c>
      <c r="C591" s="4" t="s">
        <v>1364</v>
      </c>
      <c r="D591" s="9" t="s">
        <v>71</v>
      </c>
      <c r="E591" s="9" t="s">
        <v>2</v>
      </c>
      <c r="F591" s="11" t="s">
        <v>727</v>
      </c>
      <c r="G591" s="4" t="s">
        <v>1768</v>
      </c>
      <c r="H591" s="10" t="s">
        <v>1016</v>
      </c>
      <c r="J591" s="13" t="str">
        <f t="shared" si="9"/>
        <v>&lt;org:Site&gt;</v>
      </c>
      <c r="K591" s="10" t="s">
        <v>2325</v>
      </c>
    </row>
    <row r="592" spans="1:11" ht="216" x14ac:dyDescent="0.3">
      <c r="A592" s="9">
        <v>649</v>
      </c>
      <c r="B592" s="4" t="s">
        <v>1623</v>
      </c>
      <c r="C592" s="4" t="s">
        <v>1782</v>
      </c>
      <c r="D592" s="9" t="s">
        <v>31</v>
      </c>
      <c r="E592" s="9" t="s">
        <v>3</v>
      </c>
      <c r="F592" s="11" t="s">
        <v>727</v>
      </c>
      <c r="G592" s="4" t="s">
        <v>2633</v>
      </c>
      <c r="H592" s="10" t="s">
        <v>2132</v>
      </c>
      <c r="I592" s="10" t="s">
        <v>2137</v>
      </c>
      <c r="J592" s="13" t="str">
        <f t="shared" si="9"/>
        <v>&lt;inspire-ad:PostalDescriptor.postName&gt;</v>
      </c>
      <c r="K592" s="10" t="s">
        <v>2325</v>
      </c>
    </row>
    <row r="593" spans="1:11" x14ac:dyDescent="0.3">
      <c r="A593" s="9">
        <v>650</v>
      </c>
      <c r="B593" s="4" t="s">
        <v>1626</v>
      </c>
      <c r="C593" s="4" t="s">
        <v>628</v>
      </c>
      <c r="D593" s="9" t="s">
        <v>31</v>
      </c>
      <c r="E593" s="9" t="s">
        <v>3</v>
      </c>
      <c r="F593" s="11" t="s">
        <v>727</v>
      </c>
      <c r="H593" s="10" t="s">
        <v>1003</v>
      </c>
      <c r="J593" s="13" t="str">
        <f t="shared" si="9"/>
        <v>&lt;locn:geographicName&gt;</v>
      </c>
      <c r="K593" s="10" t="s">
        <v>2325</v>
      </c>
    </row>
    <row r="594" spans="1:11" ht="28.8" x14ac:dyDescent="0.3">
      <c r="A594" s="9">
        <v>651</v>
      </c>
      <c r="B594" s="4" t="s">
        <v>1632</v>
      </c>
      <c r="C594" s="4" t="s">
        <v>528</v>
      </c>
      <c r="D594" s="9" t="s">
        <v>31</v>
      </c>
      <c r="E594" s="9" t="s">
        <v>3</v>
      </c>
      <c r="F594" s="11" t="s">
        <v>727</v>
      </c>
      <c r="H594" s="10" t="s">
        <v>1003</v>
      </c>
      <c r="J594" s="13" t="str">
        <f t="shared" si="9"/>
        <v>&lt;locn:adminUnitL1&gt;</v>
      </c>
      <c r="K594" s="10" t="s">
        <v>2325</v>
      </c>
    </row>
    <row r="595" spans="1:11" ht="28.8" x14ac:dyDescent="0.3">
      <c r="A595" s="9">
        <v>652</v>
      </c>
      <c r="B595" s="4" t="s">
        <v>1631</v>
      </c>
      <c r="C595" s="4" t="s">
        <v>527</v>
      </c>
      <c r="D595" s="9" t="s">
        <v>31</v>
      </c>
      <c r="E595" s="9" t="s">
        <v>3</v>
      </c>
      <c r="F595" s="11" t="s">
        <v>727</v>
      </c>
      <c r="H595" s="10" t="s">
        <v>1003</v>
      </c>
      <c r="J595" s="13" t="str">
        <f t="shared" si="9"/>
        <v>&lt;locn:adminUnitL2&gt;</v>
      </c>
      <c r="K595" s="10" t="s">
        <v>2325</v>
      </c>
    </row>
    <row r="596" spans="1:11" ht="57.6" x14ac:dyDescent="0.3">
      <c r="A596" s="9">
        <v>653</v>
      </c>
      <c r="B596" s="4" t="s">
        <v>1646</v>
      </c>
      <c r="C596" s="4" t="s">
        <v>1647</v>
      </c>
      <c r="D596" s="9" t="s">
        <v>31</v>
      </c>
      <c r="E596" s="9" t="s">
        <v>3</v>
      </c>
      <c r="F596" s="11" t="s">
        <v>727</v>
      </c>
      <c r="H596" s="10" t="s">
        <v>1003</v>
      </c>
      <c r="J596" s="13" t="str">
        <f t="shared" si="9"/>
        <v>&lt;locn:addressArea&gt;</v>
      </c>
      <c r="K596" s="10" t="s">
        <v>2325</v>
      </c>
    </row>
    <row r="597" spans="1:11" ht="57.6" x14ac:dyDescent="0.3">
      <c r="A597" s="9">
        <v>654</v>
      </c>
      <c r="B597" s="4" t="s">
        <v>1659</v>
      </c>
      <c r="C597" s="4" t="s">
        <v>1371</v>
      </c>
      <c r="D597" s="9" t="s">
        <v>31</v>
      </c>
      <c r="E597" s="9" t="s">
        <v>3</v>
      </c>
      <c r="F597" s="11" t="s">
        <v>727</v>
      </c>
      <c r="H597" s="10" t="s">
        <v>1003</v>
      </c>
      <c r="J597" s="13" t="str">
        <f t="shared" si="9"/>
        <v>&lt;locn:locatorName&gt;</v>
      </c>
      <c r="K597" s="10" t="s">
        <v>2325</v>
      </c>
    </row>
    <row r="598" spans="1:11" ht="28.8" x14ac:dyDescent="0.3">
      <c r="A598" s="9">
        <v>655</v>
      </c>
      <c r="B598" s="4" t="s">
        <v>1665</v>
      </c>
      <c r="C598" s="4" t="s">
        <v>1666</v>
      </c>
      <c r="D598" s="9" t="s">
        <v>71</v>
      </c>
      <c r="E598" s="9" t="s">
        <v>3</v>
      </c>
      <c r="F598" s="11" t="s">
        <v>727</v>
      </c>
      <c r="H598" s="10" t="s">
        <v>1016</v>
      </c>
      <c r="J598" s="13" t="str">
        <f t="shared" si="9"/>
        <v>&lt;org:siteOf&gt;</v>
      </c>
      <c r="K598" s="10" t="s">
        <v>2325</v>
      </c>
    </row>
    <row r="599" spans="1:11" ht="57.6" x14ac:dyDescent="0.3">
      <c r="A599" s="9">
        <v>656</v>
      </c>
      <c r="B599" s="4" t="s">
        <v>1952</v>
      </c>
      <c r="C599" s="4" t="s">
        <v>1676</v>
      </c>
      <c r="D599" s="9" t="s">
        <v>71</v>
      </c>
      <c r="E599" s="9" t="s">
        <v>3</v>
      </c>
      <c r="F599" s="11" t="s">
        <v>727</v>
      </c>
      <c r="H599" s="10" t="s">
        <v>1016</v>
      </c>
      <c r="J599" s="13" t="str">
        <f t="shared" si="9"/>
        <v>&lt;org:subOrganizationOf&gt;</v>
      </c>
      <c r="K599" s="10" t="s">
        <v>2325</v>
      </c>
    </row>
    <row r="600" spans="1:11" ht="57.6" x14ac:dyDescent="0.3">
      <c r="A600" s="9">
        <v>657</v>
      </c>
      <c r="B600" s="4" t="s">
        <v>1786</v>
      </c>
      <c r="C600" s="4" t="s">
        <v>1684</v>
      </c>
      <c r="D600" s="9" t="s">
        <v>71</v>
      </c>
      <c r="E600" s="9" t="s">
        <v>3</v>
      </c>
      <c r="F600" s="11" t="s">
        <v>727</v>
      </c>
      <c r="H600" s="10" t="s">
        <v>1016</v>
      </c>
      <c r="J600" s="13" t="str">
        <f t="shared" si="9"/>
        <v>&lt;org:hasSubOrganization&gt;</v>
      </c>
      <c r="K600" s="10" t="s">
        <v>2325</v>
      </c>
    </row>
    <row r="601" spans="1:11" ht="57.6" x14ac:dyDescent="0.3">
      <c r="A601" s="9">
        <v>658</v>
      </c>
      <c r="B601" s="4" t="s">
        <v>1691</v>
      </c>
      <c r="C601" s="4" t="s">
        <v>1690</v>
      </c>
      <c r="D601" s="9" t="s">
        <v>71</v>
      </c>
      <c r="E601" s="9" t="s">
        <v>2</v>
      </c>
      <c r="F601" s="11" t="s">
        <v>727</v>
      </c>
      <c r="H601" s="10" t="s">
        <v>1016</v>
      </c>
      <c r="J601" s="13" t="str">
        <f t="shared" si="9"/>
        <v>&lt;org:FormalOrganization&gt;</v>
      </c>
      <c r="K601" s="10" t="s">
        <v>2325</v>
      </c>
    </row>
    <row r="602" spans="1:11" ht="302.39999999999998" x14ac:dyDescent="0.3">
      <c r="A602" s="9">
        <v>659</v>
      </c>
      <c r="B602" s="4" t="s">
        <v>1696</v>
      </c>
      <c r="C602" s="4" t="s">
        <v>1697</v>
      </c>
      <c r="D602" s="9" t="s">
        <v>71</v>
      </c>
      <c r="E602" s="9" t="s">
        <v>2</v>
      </c>
      <c r="F602" s="11" t="s">
        <v>727</v>
      </c>
      <c r="G602" s="4" t="s">
        <v>2028</v>
      </c>
      <c r="H602" s="10" t="s">
        <v>1018</v>
      </c>
      <c r="J602" s="13" t="str">
        <f t="shared" si="9"/>
        <v>&lt;rov:RegisteredOrganization&gt;</v>
      </c>
      <c r="K602" s="10" t="s">
        <v>2325</v>
      </c>
    </row>
    <row r="603" spans="1:11" ht="43.2" x14ac:dyDescent="0.3">
      <c r="A603" s="9">
        <v>660</v>
      </c>
      <c r="B603" s="4" t="s">
        <v>1705</v>
      </c>
      <c r="C603" s="4" t="s">
        <v>1707</v>
      </c>
      <c r="D603" s="9" t="s">
        <v>71</v>
      </c>
      <c r="E603" s="9" t="s">
        <v>3</v>
      </c>
      <c r="F603" s="11" t="s">
        <v>727</v>
      </c>
      <c r="H603" s="10" t="s">
        <v>1016</v>
      </c>
      <c r="J603" s="13" t="str">
        <f t="shared" si="9"/>
        <v>&lt;org:hasUnit&gt;</v>
      </c>
      <c r="K603" s="10" t="s">
        <v>2325</v>
      </c>
    </row>
    <row r="604" spans="1:11" ht="43.2" x14ac:dyDescent="0.3">
      <c r="A604" s="9">
        <v>661</v>
      </c>
      <c r="B604" s="4" t="s">
        <v>1706</v>
      </c>
      <c r="C604" s="4" t="s">
        <v>1708</v>
      </c>
      <c r="D604" s="9" t="s">
        <v>71</v>
      </c>
      <c r="E604" s="9" t="s">
        <v>3</v>
      </c>
      <c r="F604" s="11" t="s">
        <v>727</v>
      </c>
      <c r="H604" s="10" t="s">
        <v>1016</v>
      </c>
      <c r="J604" s="13" t="str">
        <f t="shared" si="9"/>
        <v>&lt;org:unitOf&gt;</v>
      </c>
      <c r="K604" s="10" t="s">
        <v>2325</v>
      </c>
    </row>
    <row r="605" spans="1:11" ht="72" x14ac:dyDescent="0.3">
      <c r="A605" s="9">
        <v>662</v>
      </c>
      <c r="B605" s="4" t="s">
        <v>2194</v>
      </c>
      <c r="C605" s="4" t="s">
        <v>1987</v>
      </c>
      <c r="D605" s="9" t="s">
        <v>31</v>
      </c>
      <c r="E605" s="9" t="s">
        <v>2</v>
      </c>
      <c r="F605" s="11" t="s">
        <v>727</v>
      </c>
      <c r="G605" s="4" t="s">
        <v>2142</v>
      </c>
      <c r="H605" s="10" t="s">
        <v>2132</v>
      </c>
      <c r="I605" s="4" t="s">
        <v>2141</v>
      </c>
      <c r="J605" s="13" t="str">
        <f t="shared" si="9"/>
        <v>&lt;inspire-ad:ThoroughfareName&gt;</v>
      </c>
      <c r="K605" s="10" t="s">
        <v>2325</v>
      </c>
    </row>
    <row r="606" spans="1:11" ht="72" x14ac:dyDescent="0.3">
      <c r="A606" s="9">
        <v>663</v>
      </c>
      <c r="B606" s="4" t="s">
        <v>1802</v>
      </c>
      <c r="C606" s="4" t="s">
        <v>1989</v>
      </c>
      <c r="D606" s="9" t="s">
        <v>31</v>
      </c>
      <c r="E606" s="9" t="s">
        <v>3</v>
      </c>
      <c r="F606" s="11" t="s">
        <v>727</v>
      </c>
      <c r="G606" s="4" t="s">
        <v>2634</v>
      </c>
      <c r="H606" s="10" t="s">
        <v>1003</v>
      </c>
      <c r="I606" s="4" t="s">
        <v>1622</v>
      </c>
      <c r="J606" s="13" t="str">
        <f t="shared" si="9"/>
        <v>&lt;locn:locatorDesignator&gt;</v>
      </c>
      <c r="K606" s="10" t="s">
        <v>2325</v>
      </c>
    </row>
    <row r="607" spans="1:11" ht="72" x14ac:dyDescent="0.3">
      <c r="A607" s="9">
        <v>664</v>
      </c>
      <c r="B607" s="4" t="s">
        <v>2195</v>
      </c>
      <c r="C607" s="4" t="s">
        <v>1821</v>
      </c>
      <c r="D607" s="9" t="s">
        <v>31</v>
      </c>
      <c r="E607" s="9" t="s">
        <v>3</v>
      </c>
      <c r="F607" s="11" t="s">
        <v>727</v>
      </c>
      <c r="G607" s="4" t="s">
        <v>2643</v>
      </c>
      <c r="H607" s="10" t="s">
        <v>2132</v>
      </c>
      <c r="I607" s="4" t="s">
        <v>2136</v>
      </c>
      <c r="J607" s="13" t="str">
        <f t="shared" si="9"/>
        <v>&lt;inspire-ad:ThoroughfareName.name&gt;</v>
      </c>
      <c r="K607" s="10" t="s">
        <v>2325</v>
      </c>
    </row>
    <row r="608" spans="1:11" x14ac:dyDescent="0.3">
      <c r="A608" s="9">
        <v>666</v>
      </c>
      <c r="B608" s="4" t="s">
        <v>2196</v>
      </c>
      <c r="C608" s="4" t="s">
        <v>1824</v>
      </c>
      <c r="D608" s="9" t="s">
        <v>31</v>
      </c>
      <c r="E608" s="9" t="s">
        <v>3</v>
      </c>
      <c r="F608" s="11" t="s">
        <v>727</v>
      </c>
      <c r="H608" s="10" t="s">
        <v>1385</v>
      </c>
      <c r="J608" s="13" t="str">
        <f t="shared" si="9"/>
        <v>&lt;fed-loc:streetNameStatus&gt;</v>
      </c>
      <c r="K608" s="10" t="s">
        <v>2325</v>
      </c>
    </row>
    <row r="609" spans="1:12" x14ac:dyDescent="0.3">
      <c r="A609" s="9">
        <v>667</v>
      </c>
      <c r="B609" s="4" t="s">
        <v>2197</v>
      </c>
      <c r="C609" s="4" t="s">
        <v>1825</v>
      </c>
      <c r="D609" s="9" t="s">
        <v>31</v>
      </c>
      <c r="E609" s="9" t="s">
        <v>3</v>
      </c>
      <c r="F609" s="11" t="s">
        <v>727</v>
      </c>
      <c r="H609" s="10" t="s">
        <v>1385</v>
      </c>
      <c r="J609" s="13" t="str">
        <f t="shared" si="9"/>
        <v>&lt;fed-loc:streetNameType&gt;</v>
      </c>
      <c r="K609" s="10" t="s">
        <v>2325</v>
      </c>
    </row>
    <row r="610" spans="1:12" x14ac:dyDescent="0.3">
      <c r="A610" s="9">
        <v>668</v>
      </c>
      <c r="B610" s="4" t="s">
        <v>2198</v>
      </c>
      <c r="C610" s="4" t="s">
        <v>1824</v>
      </c>
      <c r="D610" s="9" t="s">
        <v>31</v>
      </c>
      <c r="E610" s="9" t="s">
        <v>8</v>
      </c>
      <c r="F610" s="11" t="s">
        <v>727</v>
      </c>
      <c r="H610" s="10" t="s">
        <v>2127</v>
      </c>
      <c r="I610" s="10" t="s">
        <v>2130</v>
      </c>
      <c r="J610" s="13" t="str">
        <f t="shared" si="9"/>
        <v>&lt;inspire-code:StatusValue&gt;</v>
      </c>
      <c r="K610" s="10" t="s">
        <v>2325</v>
      </c>
    </row>
    <row r="611" spans="1:12" x14ac:dyDescent="0.3">
      <c r="A611" s="9">
        <v>669</v>
      </c>
      <c r="B611" s="4" t="s">
        <v>2199</v>
      </c>
      <c r="C611" s="4" t="s">
        <v>1825</v>
      </c>
      <c r="D611" s="9" t="s">
        <v>31</v>
      </c>
      <c r="E611" s="9" t="s">
        <v>8</v>
      </c>
      <c r="F611" s="11" t="s">
        <v>727</v>
      </c>
      <c r="H611" s="10" t="s">
        <v>1530</v>
      </c>
      <c r="J611" s="13" t="str">
        <f t="shared" si="9"/>
        <v>&lt;fed-thesaurus:streetnametype#id&gt;</v>
      </c>
      <c r="K611" s="10" t="s">
        <v>2325</v>
      </c>
    </row>
    <row r="612" spans="1:12" ht="28.8" x14ac:dyDescent="0.3">
      <c r="A612" s="9">
        <v>670</v>
      </c>
      <c r="B612" s="4" t="s">
        <v>313</v>
      </c>
      <c r="C612" s="4" t="s">
        <v>1840</v>
      </c>
      <c r="D612" s="9" t="s">
        <v>757</v>
      </c>
      <c r="E612" s="9" t="s">
        <v>2</v>
      </c>
      <c r="F612" s="11" t="s">
        <v>727</v>
      </c>
      <c r="H612" s="10" t="s">
        <v>1121</v>
      </c>
      <c r="J612" s="13" t="str">
        <f t="shared" si="9"/>
        <v>&lt;dcterms:Agent&gt;</v>
      </c>
      <c r="K612" s="10" t="s">
        <v>2325</v>
      </c>
    </row>
    <row r="613" spans="1:12" ht="57.6" x14ac:dyDescent="0.3">
      <c r="A613" s="9">
        <v>673</v>
      </c>
      <c r="B613" s="4" t="s">
        <v>1889</v>
      </c>
      <c r="C613" s="4" t="s">
        <v>1888</v>
      </c>
      <c r="D613" s="9" t="s">
        <v>71</v>
      </c>
      <c r="E613" s="9" t="s">
        <v>3</v>
      </c>
      <c r="F613" s="11" t="s">
        <v>727</v>
      </c>
      <c r="H613" s="10" t="s">
        <v>1018</v>
      </c>
      <c r="J613" s="13" t="str">
        <f t="shared" si="9"/>
        <v>&lt;rov:orgActivity&gt;</v>
      </c>
      <c r="K613" s="10" t="s">
        <v>2325</v>
      </c>
    </row>
    <row r="614" spans="1:12" ht="28.8" x14ac:dyDescent="0.3">
      <c r="A614" s="9">
        <v>674</v>
      </c>
      <c r="B614" s="4" t="s">
        <v>1896</v>
      </c>
      <c r="C614" s="4" t="s">
        <v>1898</v>
      </c>
      <c r="D614" s="9" t="s">
        <v>4</v>
      </c>
      <c r="E614" s="9" t="s">
        <v>3</v>
      </c>
      <c r="F614" s="11" t="s">
        <v>727</v>
      </c>
      <c r="H614" s="10" t="s">
        <v>78</v>
      </c>
      <c r="J614" s="13" t="str">
        <f t="shared" si="9"/>
        <v>&lt;person:residency&gt;</v>
      </c>
      <c r="K614" s="10" t="s">
        <v>2325</v>
      </c>
    </row>
    <row r="615" spans="1:12" ht="72" x14ac:dyDescent="0.3">
      <c r="A615" s="9">
        <v>675</v>
      </c>
      <c r="B615" s="4" t="s">
        <v>1897</v>
      </c>
      <c r="C615" s="4" t="s">
        <v>1899</v>
      </c>
      <c r="D615" s="9" t="s">
        <v>4</v>
      </c>
      <c r="E615" s="9" t="s">
        <v>3</v>
      </c>
      <c r="F615" s="11" t="s">
        <v>727</v>
      </c>
      <c r="H615" s="10" t="s">
        <v>78</v>
      </c>
      <c r="J615" s="13" t="str">
        <f t="shared" si="9"/>
        <v>&lt;person:citizenship&gt;</v>
      </c>
      <c r="K615" s="10" t="s">
        <v>2325</v>
      </c>
    </row>
    <row r="616" spans="1:12" ht="28.8" x14ac:dyDescent="0.3">
      <c r="A616" s="9">
        <v>676</v>
      </c>
      <c r="B616" s="4" t="s">
        <v>398</v>
      </c>
      <c r="C616" s="4" t="s">
        <v>1908</v>
      </c>
      <c r="D616" s="9" t="s">
        <v>4</v>
      </c>
      <c r="E616" s="9" t="s">
        <v>2</v>
      </c>
      <c r="F616" s="11" t="s">
        <v>727</v>
      </c>
      <c r="H616" s="10" t="s">
        <v>1121</v>
      </c>
      <c r="J616" s="13" t="str">
        <f t="shared" si="9"/>
        <v>&lt;dcterms:Jurisdiction&gt;</v>
      </c>
      <c r="K616" s="10" t="s">
        <v>2325</v>
      </c>
    </row>
    <row r="617" spans="1:12" ht="28.8" x14ac:dyDescent="0.3">
      <c r="A617" s="9">
        <v>677</v>
      </c>
      <c r="B617" s="4" t="s">
        <v>1915</v>
      </c>
      <c r="C617" s="4" t="s">
        <v>1918</v>
      </c>
      <c r="D617" s="9" t="s">
        <v>4</v>
      </c>
      <c r="E617" s="9" t="s">
        <v>3</v>
      </c>
      <c r="F617" s="11" t="s">
        <v>727</v>
      </c>
      <c r="G617" s="4" t="s">
        <v>2264</v>
      </c>
      <c r="H617" s="10" t="s">
        <v>78</v>
      </c>
      <c r="J617" s="13" t="str">
        <f t="shared" si="9"/>
        <v>&lt;person:countryOfBirth&gt;</v>
      </c>
      <c r="K617" s="10" t="s">
        <v>2325</v>
      </c>
    </row>
    <row r="618" spans="1:12" ht="28.8" x14ac:dyDescent="0.3">
      <c r="A618" s="9">
        <v>678</v>
      </c>
      <c r="B618" s="4" t="s">
        <v>1917</v>
      </c>
      <c r="C618" s="4" t="s">
        <v>1919</v>
      </c>
      <c r="D618" s="9" t="s">
        <v>4</v>
      </c>
      <c r="E618" s="9" t="s">
        <v>3</v>
      </c>
      <c r="F618" s="11" t="s">
        <v>727</v>
      </c>
      <c r="G618" s="4" t="s">
        <v>2264</v>
      </c>
      <c r="H618" s="10" t="s">
        <v>78</v>
      </c>
      <c r="J618" s="13" t="str">
        <f t="shared" si="9"/>
        <v>&lt;person:countryOfDeath&gt;</v>
      </c>
      <c r="K618" s="10" t="s">
        <v>2325</v>
      </c>
    </row>
    <row r="619" spans="1:12" ht="72" x14ac:dyDescent="0.3">
      <c r="A619" s="9">
        <v>679</v>
      </c>
      <c r="B619" s="4" t="s">
        <v>1953</v>
      </c>
      <c r="C619" s="4" t="s">
        <v>1955</v>
      </c>
      <c r="D619" s="9" t="s">
        <v>768</v>
      </c>
      <c r="E619" s="9" t="s">
        <v>3</v>
      </c>
      <c r="F619" s="11" t="s">
        <v>727</v>
      </c>
      <c r="H619" s="10" t="s">
        <v>1013</v>
      </c>
      <c r="J619" s="13" t="str">
        <f t="shared" si="9"/>
        <v>&lt;adms:identifier&gt;</v>
      </c>
      <c r="K619" s="10" t="s">
        <v>2325</v>
      </c>
    </row>
    <row r="620" spans="1:12" ht="43.2" x14ac:dyDescent="0.3">
      <c r="A620" s="9">
        <v>680</v>
      </c>
      <c r="B620" s="4" t="s">
        <v>1953</v>
      </c>
      <c r="C620" s="4" t="s">
        <v>1956</v>
      </c>
      <c r="D620" s="9" t="s">
        <v>768</v>
      </c>
      <c r="E620" s="9" t="s">
        <v>3</v>
      </c>
      <c r="F620" s="11" t="s">
        <v>727</v>
      </c>
      <c r="H620" s="10" t="s">
        <v>1121</v>
      </c>
      <c r="J620" s="13" t="str">
        <f t="shared" si="9"/>
        <v>&lt;dcterms:identifier&gt;</v>
      </c>
      <c r="K620" s="10" t="s">
        <v>2325</v>
      </c>
    </row>
    <row r="621" spans="1:12" s="7" customFormat="1" ht="86.4" x14ac:dyDescent="0.3">
      <c r="A621" s="31">
        <v>681</v>
      </c>
      <c r="B621" s="4" t="s">
        <v>2079</v>
      </c>
      <c r="C621" s="32" t="s">
        <v>2191</v>
      </c>
      <c r="D621" s="31" t="s">
        <v>71</v>
      </c>
      <c r="E621" s="31" t="s">
        <v>8</v>
      </c>
      <c r="F621" s="33" t="s">
        <v>727</v>
      </c>
      <c r="G621" s="4" t="s">
        <v>2389</v>
      </c>
      <c r="H621" s="10" t="s">
        <v>1530</v>
      </c>
      <c r="I621" s="34"/>
      <c r="J621" s="54" t="str">
        <f t="shared" si="9"/>
        <v>&lt;fed-thesaurus:quality#id&gt;</v>
      </c>
      <c r="K621" s="10" t="s">
        <v>2325</v>
      </c>
      <c r="L621" s="2"/>
    </row>
    <row r="622" spans="1:12" s="7" customFormat="1" ht="72" x14ac:dyDescent="0.3">
      <c r="A622" s="31">
        <v>682</v>
      </c>
      <c r="B622" s="4" t="s">
        <v>2096</v>
      </c>
      <c r="C622" s="32" t="s">
        <v>2097</v>
      </c>
      <c r="D622" s="31" t="s">
        <v>71</v>
      </c>
      <c r="E622" s="9" t="s">
        <v>3</v>
      </c>
      <c r="F622" s="33" t="s">
        <v>727</v>
      </c>
      <c r="G622" s="32"/>
      <c r="H622" s="34" t="s">
        <v>1530</v>
      </c>
      <c r="I622" s="34"/>
      <c r="J622" s="54" t="str">
        <f t="shared" si="9"/>
        <v>&lt;fed-thesaurus:quality&gt;</v>
      </c>
      <c r="K622" s="10" t="s">
        <v>2325</v>
      </c>
      <c r="L622" s="2"/>
    </row>
    <row r="623" spans="1:12" x14ac:dyDescent="0.3">
      <c r="A623" s="31">
        <v>683</v>
      </c>
      <c r="B623" s="32" t="s">
        <v>2119</v>
      </c>
      <c r="C623" s="32" t="s">
        <v>2110</v>
      </c>
      <c r="D623" s="31" t="s">
        <v>4</v>
      </c>
      <c r="E623" s="9" t="s">
        <v>3</v>
      </c>
      <c r="F623" s="33" t="s">
        <v>727</v>
      </c>
      <c r="G623" s="32"/>
      <c r="H623" s="34" t="s">
        <v>1386</v>
      </c>
      <c r="I623" s="34"/>
      <c r="J623" s="54" t="str">
        <f t="shared" ref="J623" si="10">IF(F623="FED",IF(E623="ConceptScheme",CONCATENATE("&lt;",H623,":",LOWER(IF(I623="",B623,I623)),"#id&gt;"),CONCATENATE("&lt;",H623,":",IF(I623="",B623,I623),"&gt;")),CONCATENATE("&lt;",H623,":",IF(I623="",B623,I623),"&gt;"))</f>
        <v>&lt;fed-per:administrativeStatus&gt;</v>
      </c>
      <c r="K623" s="10" t="s">
        <v>2325</v>
      </c>
    </row>
    <row r="624" spans="1:12" s="7" customFormat="1" ht="244.8" x14ac:dyDescent="0.3">
      <c r="A624" s="31">
        <v>684</v>
      </c>
      <c r="B624" s="32" t="s">
        <v>2151</v>
      </c>
      <c r="C624" s="32" t="s">
        <v>2152</v>
      </c>
      <c r="D624" s="31" t="s">
        <v>31</v>
      </c>
      <c r="E624" s="31" t="s">
        <v>2</v>
      </c>
      <c r="F624" s="33" t="s">
        <v>727</v>
      </c>
      <c r="G624" s="32" t="s">
        <v>2153</v>
      </c>
      <c r="H624" s="34" t="s">
        <v>2132</v>
      </c>
      <c r="I624" s="34" t="s">
        <v>2151</v>
      </c>
      <c r="J624" s="54" t="str">
        <f t="shared" ref="J624:J627" si="11">IF(F624="FED",IF(AND(E624="ConceptScheme",LEFT(H624,7) &lt;&gt; "inspire"),CONCATENATE("&lt;",H624,":",LOWER(IF(I624="",B624,I624)),"#id&gt;"),CONCATENATE("&lt;",H624,":",IF(I624="",B624,I624),"&gt;")),CONCATENATE("&lt;",H624,":",IF(I624="",B624,I624),"&gt;"))</f>
        <v>&lt;inspire-ad:AddressComponent&gt;</v>
      </c>
      <c r="K624" s="10" t="s">
        <v>2325</v>
      </c>
      <c r="L624" s="2"/>
    </row>
    <row r="625" spans="1:12" s="7" customFormat="1" ht="187.2" x14ac:dyDescent="0.3">
      <c r="A625" s="31">
        <v>685</v>
      </c>
      <c r="B625" s="32" t="s">
        <v>2208</v>
      </c>
      <c r="C625" s="4" t="s">
        <v>2300</v>
      </c>
      <c r="D625" s="31" t="s">
        <v>768</v>
      </c>
      <c r="E625" s="31" t="s">
        <v>3</v>
      </c>
      <c r="F625" s="33" t="s">
        <v>727</v>
      </c>
      <c r="G625" s="32" t="s">
        <v>2301</v>
      </c>
      <c r="H625" s="10" t="s">
        <v>1121</v>
      </c>
      <c r="I625" s="10" t="s">
        <v>1953</v>
      </c>
      <c r="J625" s="54" t="str">
        <f t="shared" si="11"/>
        <v>&lt;dcterms:identifier&gt;</v>
      </c>
      <c r="K625" s="10" t="s">
        <v>2324</v>
      </c>
      <c r="L625" s="2"/>
    </row>
    <row r="626" spans="1:12" s="7" customFormat="1" ht="43.2" x14ac:dyDescent="0.3">
      <c r="A626" s="31">
        <v>686</v>
      </c>
      <c r="B626" s="32" t="s">
        <v>2210</v>
      </c>
      <c r="C626" s="32" t="s">
        <v>2211</v>
      </c>
      <c r="D626" s="31" t="s">
        <v>31</v>
      </c>
      <c r="E626" s="31" t="s">
        <v>3</v>
      </c>
      <c r="F626" s="33" t="s">
        <v>727</v>
      </c>
      <c r="G626" s="32" t="s">
        <v>2337</v>
      </c>
      <c r="H626" s="10" t="s">
        <v>1121</v>
      </c>
      <c r="I626" s="10" t="s">
        <v>1953</v>
      </c>
      <c r="J626" s="54" t="str">
        <f t="shared" si="11"/>
        <v>&lt;dcterms:identifier&gt;</v>
      </c>
      <c r="K626" s="10" t="s">
        <v>2325</v>
      </c>
      <c r="L626" s="2"/>
    </row>
    <row r="627" spans="1:12" s="7" customFormat="1" ht="244.8" x14ac:dyDescent="0.3">
      <c r="A627" s="31">
        <v>687</v>
      </c>
      <c r="B627" s="32" t="s">
        <v>2215</v>
      </c>
      <c r="C627" s="32" t="s">
        <v>2306</v>
      </c>
      <c r="D627" s="31" t="s">
        <v>768</v>
      </c>
      <c r="E627" s="31" t="s">
        <v>3</v>
      </c>
      <c r="F627" s="33" t="s">
        <v>727</v>
      </c>
      <c r="G627" s="32" t="s">
        <v>2307</v>
      </c>
      <c r="H627" s="10" t="s">
        <v>1121</v>
      </c>
      <c r="I627" s="10" t="s">
        <v>1953</v>
      </c>
      <c r="J627" s="54" t="str">
        <f t="shared" si="11"/>
        <v>&lt;dcterms:identifier&gt;</v>
      </c>
      <c r="K627" s="10" t="s">
        <v>2324</v>
      </c>
      <c r="L627" s="2"/>
    </row>
    <row r="628" spans="1:12" s="7" customFormat="1" ht="28.8" x14ac:dyDescent="0.3">
      <c r="A628" s="31">
        <v>691</v>
      </c>
      <c r="B628" s="32" t="s">
        <v>2250</v>
      </c>
      <c r="C628" s="32" t="s">
        <v>2285</v>
      </c>
      <c r="D628" s="31" t="s">
        <v>71</v>
      </c>
      <c r="E628" s="31" t="s">
        <v>3</v>
      </c>
      <c r="F628" s="33" t="s">
        <v>727</v>
      </c>
      <c r="G628" s="32" t="s">
        <v>2286</v>
      </c>
      <c r="H628" s="10" t="s">
        <v>1121</v>
      </c>
      <c r="I628" s="10" t="s">
        <v>1953</v>
      </c>
      <c r="J628" s="54" t="str">
        <f t="shared" ref="J628:J634" si="12">IF(F628="FED",IF(AND(E628="ConceptScheme",LEFT(H628,7) &lt;&gt; "inspire"),CONCATENATE("&lt;",H628,":",LOWER(IF(I628="",B628,I628)),"#id&gt;"),CONCATENATE("&lt;",H628,":",IF(I628="",B628,I628),"&gt;")),CONCATENATE("&lt;",H628,":",IF(I628="",B628,I628),"&gt;"))</f>
        <v>&lt;dcterms:identifier&gt;</v>
      </c>
      <c r="K628" s="10" t="s">
        <v>2324</v>
      </c>
      <c r="L628" s="2"/>
    </row>
    <row r="629" spans="1:12" s="7" customFormat="1" ht="86.4" x14ac:dyDescent="0.3">
      <c r="A629" s="31">
        <v>692</v>
      </c>
      <c r="B629" s="32" t="s">
        <v>2220</v>
      </c>
      <c r="C629" s="32" t="s">
        <v>1956</v>
      </c>
      <c r="D629" s="31" t="s">
        <v>71</v>
      </c>
      <c r="E629" s="31" t="s">
        <v>3</v>
      </c>
      <c r="F629" s="33" t="s">
        <v>727</v>
      </c>
      <c r="G629" s="32" t="s">
        <v>2223</v>
      </c>
      <c r="H629" s="10" t="s">
        <v>1121</v>
      </c>
      <c r="I629" s="10" t="s">
        <v>1953</v>
      </c>
      <c r="J629" s="54" t="str">
        <f t="shared" si="12"/>
        <v>&lt;dcterms:identifier&gt;</v>
      </c>
      <c r="K629" s="10" t="s">
        <v>2325</v>
      </c>
      <c r="L629" s="2"/>
    </row>
    <row r="630" spans="1:12" s="7" customFormat="1" ht="43.2" x14ac:dyDescent="0.3">
      <c r="A630" s="31">
        <v>693</v>
      </c>
      <c r="B630" s="32" t="s">
        <v>2221</v>
      </c>
      <c r="C630" s="32" t="s">
        <v>1956</v>
      </c>
      <c r="D630" s="31" t="s">
        <v>71</v>
      </c>
      <c r="E630" s="31" t="s">
        <v>3</v>
      </c>
      <c r="F630" s="33" t="s">
        <v>727</v>
      </c>
      <c r="G630" s="32" t="s">
        <v>2249</v>
      </c>
      <c r="H630" s="10" t="s">
        <v>1121</v>
      </c>
      <c r="I630" s="10" t="s">
        <v>1953</v>
      </c>
      <c r="J630" s="54" t="str">
        <f t="shared" si="12"/>
        <v>&lt;dcterms:identifier&gt;</v>
      </c>
      <c r="K630" s="10" t="s">
        <v>2325</v>
      </c>
      <c r="L630" s="2"/>
    </row>
    <row r="631" spans="1:12" s="7" customFormat="1" ht="86.4" x14ac:dyDescent="0.3">
      <c r="A631" s="31">
        <v>694</v>
      </c>
      <c r="B631" s="32" t="s">
        <v>2222</v>
      </c>
      <c r="C631" s="32" t="s">
        <v>1956</v>
      </c>
      <c r="D631" s="31" t="s">
        <v>71</v>
      </c>
      <c r="E631" s="31" t="s">
        <v>3</v>
      </c>
      <c r="F631" s="33" t="s">
        <v>727</v>
      </c>
      <c r="G631" s="62" t="s">
        <v>2392</v>
      </c>
      <c r="H631" s="10" t="s">
        <v>1121</v>
      </c>
      <c r="I631" s="10" t="s">
        <v>1953</v>
      </c>
      <c r="J631" s="54" t="str">
        <f t="shared" si="12"/>
        <v>&lt;dcterms:identifier&gt;</v>
      </c>
      <c r="K631" s="10" t="s">
        <v>2325</v>
      </c>
      <c r="L631" s="2"/>
    </row>
    <row r="632" spans="1:12" s="7" customFormat="1" ht="302.39999999999998" x14ac:dyDescent="0.3">
      <c r="A632" s="31">
        <v>695</v>
      </c>
      <c r="B632" s="32" t="s">
        <v>2231</v>
      </c>
      <c r="C632" s="32" t="s">
        <v>1956</v>
      </c>
      <c r="D632" s="31" t="s">
        <v>71</v>
      </c>
      <c r="E632" s="31" t="s">
        <v>3</v>
      </c>
      <c r="F632" s="33" t="s">
        <v>727</v>
      </c>
      <c r="G632" s="32" t="s">
        <v>2233</v>
      </c>
      <c r="H632" s="10" t="s">
        <v>1121</v>
      </c>
      <c r="I632" s="10" t="s">
        <v>1953</v>
      </c>
      <c r="J632" s="54" t="str">
        <f t="shared" si="12"/>
        <v>&lt;dcterms:identifier&gt;</v>
      </c>
      <c r="K632" s="10" t="s">
        <v>2325</v>
      </c>
      <c r="L632" s="2"/>
    </row>
    <row r="633" spans="1:12" s="7" customFormat="1" ht="43.2" x14ac:dyDescent="0.3">
      <c r="A633" s="31">
        <v>696</v>
      </c>
      <c r="B633" s="32" t="s">
        <v>2232</v>
      </c>
      <c r="C633" s="32" t="s">
        <v>1956</v>
      </c>
      <c r="D633" s="31" t="s">
        <v>757</v>
      </c>
      <c r="E633" s="31" t="s">
        <v>3</v>
      </c>
      <c r="F633" s="33" t="s">
        <v>727</v>
      </c>
      <c r="G633" s="32" t="s">
        <v>2236</v>
      </c>
      <c r="H633" s="10" t="s">
        <v>1121</v>
      </c>
      <c r="I633" s="10" t="s">
        <v>1953</v>
      </c>
      <c r="J633" s="54" t="str">
        <f t="shared" si="12"/>
        <v>&lt;dcterms:identifier&gt;</v>
      </c>
      <c r="K633" s="10" t="s">
        <v>2325</v>
      </c>
      <c r="L633" s="2"/>
    </row>
    <row r="634" spans="1:12" s="7" customFormat="1" ht="43.2" x14ac:dyDescent="0.3">
      <c r="A634" s="31">
        <v>697</v>
      </c>
      <c r="B634" s="32" t="s">
        <v>2243</v>
      </c>
      <c r="C634" s="32" t="s">
        <v>1956</v>
      </c>
      <c r="D634" s="31" t="s">
        <v>757</v>
      </c>
      <c r="E634" s="31" t="s">
        <v>3</v>
      </c>
      <c r="F634" s="33" t="s">
        <v>727</v>
      </c>
      <c r="G634" s="32" t="s">
        <v>2244</v>
      </c>
      <c r="H634" s="10" t="s">
        <v>1121</v>
      </c>
      <c r="I634" s="10" t="s">
        <v>1953</v>
      </c>
      <c r="J634" s="54" t="str">
        <f t="shared" si="12"/>
        <v>&lt;dcterms:identifier&gt;</v>
      </c>
      <c r="K634" s="10" t="s">
        <v>2325</v>
      </c>
      <c r="L634" s="2"/>
    </row>
    <row r="635" spans="1:12" s="7" customFormat="1" ht="28.8" x14ac:dyDescent="0.3">
      <c r="A635" s="31">
        <v>698</v>
      </c>
      <c r="B635" s="32" t="s">
        <v>2646</v>
      </c>
      <c r="C635" s="32" t="s">
        <v>2338</v>
      </c>
      <c r="D635" s="31" t="s">
        <v>31</v>
      </c>
      <c r="E635" s="9" t="s">
        <v>3</v>
      </c>
      <c r="F635" s="33" t="s">
        <v>727</v>
      </c>
      <c r="G635" s="32" t="s">
        <v>2387</v>
      </c>
      <c r="H635" s="10" t="s">
        <v>1530</v>
      </c>
      <c r="I635" s="34"/>
      <c r="J635" s="54" t="str">
        <f>IF(F635="FED",IF(AND(E635="ConceptScheme",LEFT(H635,7) &lt;&gt; "inspire"),CONCATENATE("&lt;",H635,":",LOWER(IF(I635="",B635,I635)),"#id&gt;"),CONCATENATE("&lt;",H635,":",IF(I635="",B635,I635),"&gt;")),CONCATENATE("&lt;",H635,":",IF(I635="",B635,I635),"&gt;"))</f>
        <v>&lt;fed-thesaurus:region&gt;</v>
      </c>
      <c r="K635" s="10" t="s">
        <v>2325</v>
      </c>
      <c r="L635" s="2"/>
    </row>
    <row r="636" spans="1:12" s="7" customFormat="1" ht="28.8" x14ac:dyDescent="0.3">
      <c r="A636" s="31">
        <v>699</v>
      </c>
      <c r="B636" s="32" t="s">
        <v>2261</v>
      </c>
      <c r="C636" s="32" t="s">
        <v>2339</v>
      </c>
      <c r="D636" s="31" t="s">
        <v>31</v>
      </c>
      <c r="E636" s="31" t="s">
        <v>8</v>
      </c>
      <c r="F636" s="33" t="s">
        <v>727</v>
      </c>
      <c r="G636" s="32" t="s">
        <v>2387</v>
      </c>
      <c r="H636" s="10" t="s">
        <v>1530</v>
      </c>
      <c r="I636" s="34"/>
      <c r="J636" s="54" t="str">
        <f>IF(F636="FED",IF(AND(E636="ConceptScheme",LEFT(H636,7) &lt;&gt; "inspire"),CONCATENATE("&lt;",H636,":",LOWER(IF(I636="",B636,I636)),"#id&gt;"),CONCATENATE("&lt;",H636,":",IF(I636="",B636,I636),"&gt;")),CONCATENATE("&lt;",H636,":",IF(I636="",B636,I636),"&gt;"))</f>
        <v>&lt;fed-thesaurus:regioncode#id&gt;</v>
      </c>
      <c r="K636" s="10" t="s">
        <v>2324</v>
      </c>
      <c r="L636" s="2"/>
    </row>
    <row r="637" spans="1:12" ht="115.2" x14ac:dyDescent="0.3">
      <c r="A637" s="31">
        <v>700</v>
      </c>
      <c r="B637" s="32" t="s">
        <v>2269</v>
      </c>
      <c r="C637" s="32" t="s">
        <v>2057</v>
      </c>
      <c r="D637" s="31" t="s">
        <v>71</v>
      </c>
      <c r="E637" s="9" t="s">
        <v>3</v>
      </c>
      <c r="F637" s="33" t="s">
        <v>727</v>
      </c>
      <c r="G637" s="32" t="s">
        <v>2369</v>
      </c>
      <c r="H637" s="34" t="s">
        <v>1530</v>
      </c>
      <c r="I637" s="34"/>
      <c r="J637" s="54" t="str">
        <f t="shared" ref="J637" si="13">IF(F637="FED",IF(AND(E637="ConceptScheme",LEFT(H637,7) &lt;&gt; "inspire"),CONCATENATE("&lt;",H637,":",LOWER(IF(I637="",B637,I637)),"#id&gt;"),CONCATENATE("&lt;",H637,":",IF(I637="",B637,I637),"&gt;")),CONCATENATE("&lt;",H637,":",IF(I637="",B637,I637),"&gt;"))</f>
        <v>&lt;fed-thesaurus:nace2008&gt;</v>
      </c>
      <c r="K637" s="10" t="s">
        <v>2325</v>
      </c>
    </row>
    <row r="638" spans="1:12" s="7" customFormat="1" x14ac:dyDescent="0.3">
      <c r="A638" s="31">
        <v>701</v>
      </c>
      <c r="B638" s="32" t="s">
        <v>2312</v>
      </c>
      <c r="C638" s="32" t="s">
        <v>2313</v>
      </c>
      <c r="D638" s="31" t="s">
        <v>31</v>
      </c>
      <c r="E638" s="31" t="s">
        <v>8</v>
      </c>
      <c r="F638" s="33" t="s">
        <v>727</v>
      </c>
      <c r="G638" s="32" t="s">
        <v>2314</v>
      </c>
      <c r="H638" s="34" t="s">
        <v>1530</v>
      </c>
      <c r="I638" s="34"/>
      <c r="J638" s="54" t="str">
        <f t="shared" ref="J638:J644" si="14">IF(F638="FED",IF(AND(E638="ConceptScheme",LEFT(H638,7) &lt;&gt; "inspire"),CONCATENATE("&lt;",H638,":",LOWER(IF(I638="",B638,I638)),"#id&gt;"),CONCATENATE("&lt;",H638,":",IF(I638="",B638,I638),"&gt;")),CONCATENATE("&lt;",H638,":",IF(I638="",B638,I638),"&gt;"))</f>
        <v>&lt;fed-thesaurus:countryniscode#id&gt;</v>
      </c>
      <c r="K638" s="10" t="s">
        <v>2324</v>
      </c>
      <c r="L638" s="2"/>
    </row>
    <row r="639" spans="1:12" s="7" customFormat="1" ht="72" x14ac:dyDescent="0.3">
      <c r="A639" s="31">
        <v>702</v>
      </c>
      <c r="B639" s="32" t="s">
        <v>2397</v>
      </c>
      <c r="C639" s="32" t="s">
        <v>2330</v>
      </c>
      <c r="D639" s="31" t="s">
        <v>31</v>
      </c>
      <c r="E639" s="31" t="s">
        <v>3</v>
      </c>
      <c r="F639" s="33" t="s">
        <v>727</v>
      </c>
      <c r="G639" s="32" t="s">
        <v>2353</v>
      </c>
      <c r="H639" s="10" t="s">
        <v>1121</v>
      </c>
      <c r="I639" s="10" t="s">
        <v>1953</v>
      </c>
      <c r="J639" s="54" t="str">
        <f t="shared" si="14"/>
        <v>&lt;dcterms:identifier&gt;</v>
      </c>
      <c r="K639" s="34" t="s">
        <v>2325</v>
      </c>
      <c r="L639" s="2"/>
    </row>
    <row r="640" spans="1:12" s="7" customFormat="1" ht="129.6" x14ac:dyDescent="0.3">
      <c r="A640" s="31">
        <v>703</v>
      </c>
      <c r="B640" s="32" t="s">
        <v>2331</v>
      </c>
      <c r="C640" s="32" t="s">
        <v>2544</v>
      </c>
      <c r="D640" s="31" t="s">
        <v>768</v>
      </c>
      <c r="E640" s="31" t="s">
        <v>2</v>
      </c>
      <c r="F640" s="33" t="s">
        <v>727</v>
      </c>
      <c r="G640" s="32" t="s">
        <v>2333</v>
      </c>
      <c r="H640" s="34" t="s">
        <v>1016</v>
      </c>
      <c r="I640" s="34"/>
      <c r="J640" s="54" t="str">
        <f t="shared" si="14"/>
        <v>&lt;org:Mandate&gt;</v>
      </c>
      <c r="K640" s="34" t="s">
        <v>2325</v>
      </c>
      <c r="L640" s="2"/>
    </row>
    <row r="641" spans="1:12" s="7" customFormat="1" ht="43.2" x14ac:dyDescent="0.3">
      <c r="A641" s="31">
        <v>705</v>
      </c>
      <c r="B641" s="32" t="s">
        <v>2335</v>
      </c>
      <c r="C641" s="32" t="s">
        <v>2336</v>
      </c>
      <c r="D641" s="31" t="s">
        <v>768</v>
      </c>
      <c r="E641" s="31" t="s">
        <v>3</v>
      </c>
      <c r="F641" s="33" t="s">
        <v>727</v>
      </c>
      <c r="G641" s="32" t="s">
        <v>2333</v>
      </c>
      <c r="H641" s="34" t="s">
        <v>1016</v>
      </c>
      <c r="I641" s="34"/>
      <c r="J641" s="54" t="str">
        <f t="shared" si="14"/>
        <v>&lt;org:mandatary&gt;</v>
      </c>
      <c r="K641" s="34" t="s">
        <v>2325</v>
      </c>
      <c r="L641" s="2"/>
    </row>
    <row r="642" spans="1:12" s="7" customFormat="1" ht="28.8" x14ac:dyDescent="0.3">
      <c r="A642" s="31">
        <v>706</v>
      </c>
      <c r="B642" s="32" t="s">
        <v>2332</v>
      </c>
      <c r="C642" s="32" t="s">
        <v>2334</v>
      </c>
      <c r="D642" s="31" t="s">
        <v>768</v>
      </c>
      <c r="E642" s="31" t="s">
        <v>3</v>
      </c>
      <c r="F642" s="33" t="s">
        <v>727</v>
      </c>
      <c r="G642" s="32" t="s">
        <v>2333</v>
      </c>
      <c r="H642" s="34" t="s">
        <v>1016</v>
      </c>
      <c r="I642" s="34"/>
      <c r="J642" s="54" t="str">
        <f t="shared" si="14"/>
        <v>&lt;org:mandator&gt;</v>
      </c>
      <c r="K642" s="34" t="s">
        <v>2325</v>
      </c>
      <c r="L642" s="2"/>
    </row>
    <row r="643" spans="1:12" s="7" customFormat="1" ht="28.8" x14ac:dyDescent="0.3">
      <c r="A643" s="31">
        <v>707</v>
      </c>
      <c r="B643" s="32" t="s">
        <v>2395</v>
      </c>
      <c r="C643" s="32" t="s">
        <v>2404</v>
      </c>
      <c r="D643" s="31" t="s">
        <v>31</v>
      </c>
      <c r="E643" s="31" t="s">
        <v>8</v>
      </c>
      <c r="F643" s="33" t="s">
        <v>727</v>
      </c>
      <c r="G643" s="32" t="s">
        <v>2406</v>
      </c>
      <c r="H643" s="34" t="s">
        <v>1530</v>
      </c>
      <c r="I643" s="34"/>
      <c r="J643" s="54" t="str">
        <f t="shared" si="14"/>
        <v>&lt;fed-thesaurus:countryisocode#id&gt;</v>
      </c>
      <c r="K643" s="34" t="s">
        <v>2325</v>
      </c>
      <c r="L643" s="2"/>
    </row>
    <row r="644" spans="1:12" s="7" customFormat="1" ht="43.2" x14ac:dyDescent="0.3">
      <c r="A644" s="31">
        <v>708</v>
      </c>
      <c r="B644" s="32" t="s">
        <v>2396</v>
      </c>
      <c r="C644" s="32" t="s">
        <v>2405</v>
      </c>
      <c r="D644" s="31" t="s">
        <v>31</v>
      </c>
      <c r="E644" s="31" t="s">
        <v>8</v>
      </c>
      <c r="F644" s="33" t="s">
        <v>727</v>
      </c>
      <c r="G644" s="32" t="s">
        <v>2407</v>
      </c>
      <c r="H644" s="34" t="s">
        <v>1530</v>
      </c>
      <c r="I644" s="34"/>
      <c r="J644" s="54" t="str">
        <f t="shared" si="14"/>
        <v>&lt;fed-thesaurus:countrywithhistoryisocode#id&gt;</v>
      </c>
      <c r="K644" s="34" t="s">
        <v>2325</v>
      </c>
      <c r="L644" s="2"/>
    </row>
    <row r="645" spans="1:12" s="7" customFormat="1" ht="43.2" x14ac:dyDescent="0.3">
      <c r="A645" s="31">
        <v>710</v>
      </c>
      <c r="B645" s="32" t="s">
        <v>2398</v>
      </c>
      <c r="C645" s="32" t="s">
        <v>2410</v>
      </c>
      <c r="D645" s="31" t="s">
        <v>31</v>
      </c>
      <c r="E645" s="31" t="s">
        <v>2</v>
      </c>
      <c r="F645" s="33" t="s">
        <v>727</v>
      </c>
      <c r="G645" s="32"/>
      <c r="H645" s="34" t="s">
        <v>1385</v>
      </c>
      <c r="I645" s="34"/>
      <c r="J645" s="54" t="str">
        <f t="shared" ref="J645" si="15">IF(F645="FED",IF(AND(E645="ConceptScheme",LEFT(H645,7) &lt;&gt; "inspire"),CONCATENATE("&lt;",H645,":",LOWER(IF(I645="",B645,I645)),"#id&gt;"),CONCATENATE("&lt;",H645,":",IF(I645="",B645,I645),"&gt;")),CONCATENATE("&lt;",H645,":",IF(I645="",B645,I645),"&gt;"))</f>
        <v>&lt;fed-loc:Country&gt;</v>
      </c>
      <c r="K645" s="34" t="s">
        <v>2325</v>
      </c>
      <c r="L645" s="2"/>
    </row>
    <row r="646" spans="1:12" s="7" customFormat="1" x14ac:dyDescent="0.3">
      <c r="A646" s="31">
        <v>711</v>
      </c>
      <c r="B646" s="32" t="s">
        <v>2399</v>
      </c>
      <c r="C646" s="32" t="s">
        <v>2411</v>
      </c>
      <c r="D646" s="31" t="s">
        <v>31</v>
      </c>
      <c r="E646" s="9" t="s">
        <v>3</v>
      </c>
      <c r="F646" s="33" t="s">
        <v>727</v>
      </c>
      <c r="G646" s="32" t="s">
        <v>2470</v>
      </c>
      <c r="H646" s="34" t="s">
        <v>1385</v>
      </c>
      <c r="I646" s="34"/>
      <c r="J646" s="54" t="str">
        <f>IF(F646="FED",IF(AND(E646="ConceptScheme",LEFT(H646,7) &lt;&gt; "inspire"),CONCATENATE("&lt;",H646,":",LOWER(IF(I646="",B646,I646)),"#id&gt;"),CONCATENATE("&lt;",H646,":",IF(I646="",B646,I646),"&gt;")),CONCATENATE("&lt;",H646,":",IF(I646="",B646,I646),"&gt;"))</f>
        <v>&lt;fed-loc:countryNisCode&gt;</v>
      </c>
      <c r="K646" s="34" t="s">
        <v>2324</v>
      </c>
      <c r="L646" s="2"/>
    </row>
    <row r="647" spans="1:12" s="7" customFormat="1" x14ac:dyDescent="0.3">
      <c r="A647" s="31">
        <v>712</v>
      </c>
      <c r="B647" s="32" t="s">
        <v>2400</v>
      </c>
      <c r="C647" s="32" t="s">
        <v>2403</v>
      </c>
      <c r="D647" s="31" t="s">
        <v>31</v>
      </c>
      <c r="E647" s="9" t="s">
        <v>3</v>
      </c>
      <c r="F647" s="33" t="s">
        <v>727</v>
      </c>
      <c r="G647" s="32" t="s">
        <v>2406</v>
      </c>
      <c r="H647" s="34" t="s">
        <v>1385</v>
      </c>
      <c r="I647" s="34"/>
      <c r="J647" s="54" t="str">
        <f>IF(F647="FED",IF(AND(E647="ConceptScheme",LEFT(H647,7) &lt;&gt; "inspire"),CONCATENATE("&lt;",H647,":",LOWER(IF(I647="",B647,I647)),"#id&gt;"),CONCATENATE("&lt;",H647,":",IF(I647="",B647,I647),"&gt;")),CONCATENATE("&lt;",H647,":",IF(I647="",B647,I647),"&gt;"))</f>
        <v>&lt;fed-loc:countryIsoCode&gt;</v>
      </c>
      <c r="K647" s="34" t="s">
        <v>2324</v>
      </c>
      <c r="L647" s="2"/>
    </row>
    <row r="648" spans="1:12" s="7" customFormat="1" ht="28.8" x14ac:dyDescent="0.3">
      <c r="A648" s="31">
        <v>713</v>
      </c>
      <c r="B648" s="32" t="s">
        <v>2402</v>
      </c>
      <c r="C648" s="32" t="s">
        <v>2432</v>
      </c>
      <c r="D648" s="31" t="s">
        <v>31</v>
      </c>
      <c r="E648" s="31" t="s">
        <v>8</v>
      </c>
      <c r="F648" s="33" t="s">
        <v>727</v>
      </c>
      <c r="G648" s="32"/>
      <c r="H648" s="34" t="s">
        <v>1530</v>
      </c>
      <c r="I648" s="34"/>
      <c r="J648" s="54" t="str">
        <f>IF(F648="FED",IF(AND(E648="ConceptScheme",LEFT(H648,7) &lt;&gt; "inspire"),CONCATENATE("&lt;",H648,":",LOWER(IF(I648="",B648,I648)),"#id&gt;"),CONCATENATE("&lt;",H648,":",IF(I648="",B648,I648),"&gt;")),CONCATENATE("&lt;",H648,":",IF(I648="",B648,I648),"&gt;"))</f>
        <v>&lt;fed-thesaurus:municipalitycode#id&gt;</v>
      </c>
      <c r="K648" s="34" t="s">
        <v>2325</v>
      </c>
      <c r="L648" s="2"/>
    </row>
    <row r="649" spans="1:12" s="7" customFormat="1" ht="28.8" x14ac:dyDescent="0.3">
      <c r="A649" s="31">
        <v>714</v>
      </c>
      <c r="B649" s="32" t="s">
        <v>2408</v>
      </c>
      <c r="C649" s="32" t="s">
        <v>2409</v>
      </c>
      <c r="D649" s="31" t="s">
        <v>31</v>
      </c>
      <c r="E649" s="9" t="s">
        <v>3</v>
      </c>
      <c r="F649" s="33" t="s">
        <v>727</v>
      </c>
      <c r="G649" s="63" t="s">
        <v>2407</v>
      </c>
      <c r="H649" s="34" t="s">
        <v>1385</v>
      </c>
      <c r="I649" s="34"/>
      <c r="J649" s="54" t="str">
        <f t="shared" ref="J649" si="16">IF(F649="FED",IF(AND(E649="ConceptScheme",LEFT(H649,7) &lt;&gt; "inspire"),CONCATENATE("&lt;",H649,":",LOWER(IF(I649="",B649,I649)),"#id&gt;"),CONCATENATE("&lt;",H649,":",IF(I649="",B649,I649),"&gt;")),CONCATENATE("&lt;",H649,":",IF(I649="",B649,I649),"&gt;"))</f>
        <v>&lt;fed-loc:countryWithHistoryIsoCode&gt;</v>
      </c>
      <c r="K649" s="34" t="s">
        <v>2324</v>
      </c>
      <c r="L649" s="2"/>
    </row>
    <row r="650" spans="1:12" s="7" customFormat="1" ht="28.8" x14ac:dyDescent="0.3">
      <c r="A650" s="31">
        <v>716</v>
      </c>
      <c r="B650" s="32" t="s">
        <v>2474</v>
      </c>
      <c r="C650" s="32" t="s">
        <v>2478</v>
      </c>
      <c r="D650" s="31" t="s">
        <v>31</v>
      </c>
      <c r="E650" s="31" t="s">
        <v>8</v>
      </c>
      <c r="F650" s="33" t="s">
        <v>727</v>
      </c>
      <c r="G650" s="32"/>
      <c r="H650" s="34" t="s">
        <v>1530</v>
      </c>
      <c r="I650" s="34"/>
      <c r="J650" s="54" t="s">
        <v>2472</v>
      </c>
      <c r="K650" s="34" t="s">
        <v>2325</v>
      </c>
      <c r="L650" s="2"/>
    </row>
    <row r="651" spans="1:12" s="7" customFormat="1" x14ac:dyDescent="0.3">
      <c r="A651" s="31">
        <v>717</v>
      </c>
      <c r="B651" s="32" t="s">
        <v>2475</v>
      </c>
      <c r="C651" s="32" t="s">
        <v>2479</v>
      </c>
      <c r="D651" s="31" t="s">
        <v>31</v>
      </c>
      <c r="E651" s="9" t="s">
        <v>3</v>
      </c>
      <c r="F651" s="33" t="s">
        <v>727</v>
      </c>
      <c r="G651" s="32" t="s">
        <v>2482</v>
      </c>
      <c r="H651" s="34" t="s">
        <v>1385</v>
      </c>
      <c r="I651" s="34"/>
      <c r="J651" s="54" t="s">
        <v>2473</v>
      </c>
      <c r="K651" s="34" t="s">
        <v>2325</v>
      </c>
      <c r="L651" s="2"/>
    </row>
    <row r="652" spans="1:12" s="7" customFormat="1" ht="28.8" x14ac:dyDescent="0.3">
      <c r="A652" s="9">
        <v>718</v>
      </c>
      <c r="B652" s="4" t="s">
        <v>2476</v>
      </c>
      <c r="C652" s="4" t="s">
        <v>2480</v>
      </c>
      <c r="D652" s="9" t="s">
        <v>31</v>
      </c>
      <c r="E652" s="9" t="s">
        <v>8</v>
      </c>
      <c r="F652" s="11" t="s">
        <v>727</v>
      </c>
      <c r="G652" s="4"/>
      <c r="H652" s="10" t="s">
        <v>1530</v>
      </c>
      <c r="I652" s="10"/>
      <c r="J652" s="53" t="s">
        <v>2472</v>
      </c>
      <c r="K652" s="10" t="s">
        <v>2325</v>
      </c>
      <c r="L652" s="2"/>
    </row>
    <row r="653" spans="1:12" s="7" customFormat="1" x14ac:dyDescent="0.3">
      <c r="A653" s="31">
        <v>719</v>
      </c>
      <c r="B653" s="32" t="s">
        <v>2477</v>
      </c>
      <c r="C653" s="32" t="s">
        <v>2481</v>
      </c>
      <c r="D653" s="31" t="s">
        <v>31</v>
      </c>
      <c r="E653" s="9" t="s">
        <v>3</v>
      </c>
      <c r="F653" s="33" t="s">
        <v>727</v>
      </c>
      <c r="G653" s="32" t="s">
        <v>2483</v>
      </c>
      <c r="H653" s="34" t="s">
        <v>1385</v>
      </c>
      <c r="I653" s="34"/>
      <c r="J653" s="54" t="s">
        <v>2473</v>
      </c>
      <c r="K653" s="34" t="s">
        <v>2325</v>
      </c>
      <c r="L653" s="2"/>
    </row>
    <row r="654" spans="1:12" s="7" customFormat="1" ht="374.4" x14ac:dyDescent="0.3">
      <c r="A654" s="31">
        <v>720</v>
      </c>
      <c r="B654" s="32" t="s">
        <v>2496</v>
      </c>
      <c r="C654" s="32" t="s">
        <v>2498</v>
      </c>
      <c r="D654" s="31" t="s">
        <v>71</v>
      </c>
      <c r="E654" s="31" t="s">
        <v>2</v>
      </c>
      <c r="F654" s="33" t="s">
        <v>727</v>
      </c>
      <c r="G654" s="32"/>
      <c r="H654" s="34" t="s">
        <v>2501</v>
      </c>
      <c r="I654" s="34"/>
      <c r="J654" s="54" t="str">
        <f t="shared" ref="J654:J659" si="17">IF(F654="FED",IF(AND(E654="ConceptScheme",LEFT(H654,7) &lt;&gt; "inspire"),CONCATENATE("&lt;",H654,":",LOWER(IF(I654="",B654,I654)),"#id&gt;"),CONCATENATE("&lt;",H654,":",IF(I654="",B654,I654),"&gt;")),CONCATENATE("&lt;",H654,":",IF(I654="",B654,I654),"&gt;"))</f>
        <v>&lt;fed-org:CbeRegisteredEntity&gt;</v>
      </c>
      <c r="K654" s="34" t="s">
        <v>2325</v>
      </c>
      <c r="L654" s="2"/>
    </row>
    <row r="655" spans="1:12" s="7" customFormat="1" ht="115.2" x14ac:dyDescent="0.3">
      <c r="A655" s="31">
        <v>721</v>
      </c>
      <c r="B655" s="32" t="s">
        <v>2497</v>
      </c>
      <c r="C655" s="32" t="s">
        <v>2499</v>
      </c>
      <c r="D655" s="31" t="s">
        <v>71</v>
      </c>
      <c r="E655" s="31" t="s">
        <v>2</v>
      </c>
      <c r="F655" s="33" t="s">
        <v>727</v>
      </c>
      <c r="G655" s="32" t="s">
        <v>2500</v>
      </c>
      <c r="H655" s="34" t="s">
        <v>2501</v>
      </c>
      <c r="I655" s="34"/>
      <c r="J655" s="54" t="str">
        <f t="shared" si="17"/>
        <v>&lt;fed-org:EstablishmentUnit&gt;</v>
      </c>
      <c r="K655" s="34" t="s">
        <v>2325</v>
      </c>
      <c r="L655" s="2"/>
    </row>
    <row r="656" spans="1:12" s="7" customFormat="1" ht="158.4" x14ac:dyDescent="0.3">
      <c r="A656" s="31">
        <v>722</v>
      </c>
      <c r="B656" s="32" t="s">
        <v>2512</v>
      </c>
      <c r="C656" s="32" t="s">
        <v>2556</v>
      </c>
      <c r="D656" s="31" t="s">
        <v>768</v>
      </c>
      <c r="E656" s="31" t="s">
        <v>8</v>
      </c>
      <c r="F656" s="33" t="s">
        <v>727</v>
      </c>
      <c r="G656" s="32"/>
      <c r="H656" s="34" t="s">
        <v>968</v>
      </c>
      <c r="I656" s="34"/>
      <c r="J656" s="34" t="s">
        <v>2555</v>
      </c>
      <c r="K656" s="34" t="s">
        <v>2324</v>
      </c>
      <c r="L656" s="2"/>
    </row>
    <row r="657" spans="1:12" s="7" customFormat="1" ht="28.8" x14ac:dyDescent="0.3">
      <c r="A657" s="31">
        <v>723</v>
      </c>
      <c r="B657" s="32" t="s">
        <v>2513</v>
      </c>
      <c r="C657" s="32" t="s">
        <v>2557</v>
      </c>
      <c r="D657" s="31" t="s">
        <v>768</v>
      </c>
      <c r="E657" s="9" t="s">
        <v>3</v>
      </c>
      <c r="F657" s="33" t="s">
        <v>727</v>
      </c>
      <c r="G657" s="32" t="s">
        <v>2560</v>
      </c>
      <c r="H657" s="34" t="s">
        <v>968</v>
      </c>
      <c r="I657" s="34"/>
      <c r="J657" s="54" t="str">
        <f>IF(F657="FED",IF(AND(E657="ConceptScheme",LEFT(H657,7) &lt;&gt; "inspire"),CONCATENATE("&lt;",H657,":",LOWER(IF(I657="",B657,I657)),"#id&gt;"),CONCATENATE("&lt;",H657,":",IF(I657="",B657,I657),"&gt;")),CONCATENATE("&lt;",H657,":",IF(I657="",B657,I657),"&gt;"))</f>
        <v>&lt;eupub:currency&gt;</v>
      </c>
      <c r="K657" s="34" t="s">
        <v>2325</v>
      </c>
      <c r="L657" s="2"/>
    </row>
    <row r="658" spans="1:12" s="7" customFormat="1" ht="86.4" x14ac:dyDescent="0.3">
      <c r="A658" s="31">
        <v>724</v>
      </c>
      <c r="B658" s="32" t="s">
        <v>2519</v>
      </c>
      <c r="C658" s="32" t="s">
        <v>2522</v>
      </c>
      <c r="D658" s="31" t="s">
        <v>768</v>
      </c>
      <c r="E658" s="31" t="s">
        <v>2</v>
      </c>
      <c r="F658" s="33" t="s">
        <v>727</v>
      </c>
      <c r="G658" s="32" t="s">
        <v>2563</v>
      </c>
      <c r="H658" s="34" t="s">
        <v>980</v>
      </c>
      <c r="I658" s="34"/>
      <c r="J658" s="54" t="str">
        <f t="shared" si="17"/>
        <v>&lt;schema:MonetaryAmount&gt;</v>
      </c>
      <c r="K658" s="34" t="s">
        <v>2324</v>
      </c>
      <c r="L658" s="2"/>
    </row>
    <row r="659" spans="1:12" s="7" customFormat="1" x14ac:dyDescent="0.3">
      <c r="A659" s="31">
        <v>725</v>
      </c>
      <c r="B659" s="32" t="s">
        <v>2520</v>
      </c>
      <c r="C659" s="32" t="s">
        <v>2521</v>
      </c>
      <c r="D659" s="31" t="s">
        <v>768</v>
      </c>
      <c r="E659" s="31" t="s">
        <v>3</v>
      </c>
      <c r="F659" s="33" t="s">
        <v>727</v>
      </c>
      <c r="G659" s="32" t="s">
        <v>2566</v>
      </c>
      <c r="H659" s="34" t="s">
        <v>980</v>
      </c>
      <c r="I659" s="34"/>
      <c r="J659" s="54" t="str">
        <f t="shared" si="17"/>
        <v>&lt;schema:amount&gt;</v>
      </c>
      <c r="K659" s="34" t="s">
        <v>2325</v>
      </c>
      <c r="L659" s="2"/>
    </row>
    <row r="660" spans="1:12" s="7" customFormat="1" ht="112.95" customHeight="1" x14ac:dyDescent="0.3">
      <c r="A660" s="31">
        <v>726</v>
      </c>
      <c r="B660" s="32" t="s">
        <v>2545</v>
      </c>
      <c r="C660" s="32" t="s">
        <v>2553</v>
      </c>
      <c r="D660" s="31" t="s">
        <v>71</v>
      </c>
      <c r="E660" s="31" t="s">
        <v>2</v>
      </c>
      <c r="F660" s="33" t="s">
        <v>727</v>
      </c>
      <c r="G660" s="32" t="s">
        <v>2546</v>
      </c>
      <c r="H660" s="34" t="s">
        <v>2501</v>
      </c>
      <c r="I660" s="34"/>
      <c r="J660" s="54" t="str">
        <f>IF(F660="FED",IF(AND(E660="ConceptScheme",LEFT(H660,7) &lt;&gt; "inspire"),CONCATENATE("&lt;",H660,":",LOWER(IF(I660="",B660,I660)),"#id&gt;"),CONCATENATE("&lt;",H660,":",IF(I660="",B660,I660),"&gt;")),CONCATENATE("&lt;",H660,":",IF(I660="",B660,I660),"&gt;"))</f>
        <v>&lt;fed-org:Employer&gt;</v>
      </c>
      <c r="K660" s="34"/>
      <c r="L660" s="2"/>
    </row>
    <row r="661" spans="1:12" s="7" customFormat="1" ht="172.8" x14ac:dyDescent="0.3">
      <c r="A661" s="31">
        <v>727</v>
      </c>
      <c r="B661" s="32" t="s">
        <v>2569</v>
      </c>
      <c r="C661" s="32" t="s">
        <v>2574</v>
      </c>
      <c r="D661" s="31" t="s">
        <v>768</v>
      </c>
      <c r="E661" s="31" t="s">
        <v>3</v>
      </c>
      <c r="F661" s="33" t="s">
        <v>727</v>
      </c>
      <c r="G661" s="32" t="s">
        <v>2570</v>
      </c>
      <c r="H661" s="34" t="s">
        <v>980</v>
      </c>
      <c r="I661" s="34"/>
      <c r="J661" s="54" t="str">
        <f>IF(F661="FED",IF(AND(E661="ConceptScheme",LEFT(H661,7) &lt;&gt; "inspire"),CONCATENATE("&lt;",H661,":",LOWER(IF(I661="",B661,I661)),"#id&gt;"),CONCATENATE("&lt;",H661,":",IF(I661="",B661,I661),"&gt;")),CONCATENATE("&lt;",H661,":",IF(I661="",B661,I661),"&gt;"))</f>
        <v>&lt;schema:value&gt;</v>
      </c>
      <c r="K661" s="34" t="s">
        <v>2324</v>
      </c>
      <c r="L661" s="2"/>
    </row>
    <row r="662" spans="1:12" s="7" customFormat="1" ht="41.4" customHeight="1" x14ac:dyDescent="0.3">
      <c r="A662" s="31">
        <v>728</v>
      </c>
      <c r="B662" s="32" t="s">
        <v>270</v>
      </c>
      <c r="C662" s="32" t="s">
        <v>1407</v>
      </c>
      <c r="D662" s="31" t="s">
        <v>71</v>
      </c>
      <c r="E662" s="31" t="s">
        <v>8</v>
      </c>
      <c r="F662" s="33" t="s">
        <v>727</v>
      </c>
      <c r="G662" s="32"/>
      <c r="H662" s="10" t="s">
        <v>2501</v>
      </c>
      <c r="I662" s="34"/>
      <c r="J662" s="54" t="str">
        <f>IF(F662="FED",IF(AND(E662="ConceptScheme",LEFT(H662,7) &lt;&gt; "inspire"),CONCATENATE("&lt;",H662,":",LOWER(IF(I662="",B662,I662)),"#id&gt;"),CONCATENATE("&lt;",H662,":",IF(I662="",B662,I662),"&gt;")),CONCATENATE("&lt;",H662,":",IF(I662="",B662,I662),"&gt;"))</f>
        <v>&lt;fed-org:function#id&gt;</v>
      </c>
      <c r="K662" s="34" t="s">
        <v>2325</v>
      </c>
      <c r="L662" s="2"/>
    </row>
    <row r="663" spans="1:12" s="7" customFormat="1" ht="57.6" x14ac:dyDescent="0.3">
      <c r="A663" s="31">
        <v>729</v>
      </c>
      <c r="B663" s="32" t="s">
        <v>2650</v>
      </c>
      <c r="C663" s="32" t="s">
        <v>2649</v>
      </c>
      <c r="D663" s="31" t="s">
        <v>31</v>
      </c>
      <c r="E663" s="31" t="s">
        <v>3</v>
      </c>
      <c r="F663" s="33" t="s">
        <v>727</v>
      </c>
      <c r="G663" s="32" t="s">
        <v>2651</v>
      </c>
      <c r="H663" s="34" t="s">
        <v>1385</v>
      </c>
      <c r="I663" s="34"/>
      <c r="J663" s="54" t="str">
        <f>IF(F663="FED",IF(AND(E663="ConceptScheme",LEFT(H663,7) &lt;&gt; "inspire"),CONCATENATE("&lt;",H663,":",LOWER(IF(I663="",B663,I663)),"#id&gt;"),CONCATENATE("&lt;",H663,":",IF(I663="",B663,I663),"&gt;")),CONCATENATE("&lt;",H663,":",IF(I663="",B663,I663),"&gt;"))</f>
        <v>&lt;fed-loc:country&gt;</v>
      </c>
      <c r="K663" s="34" t="s">
        <v>2325</v>
      </c>
      <c r="L663" s="2"/>
    </row>
    <row r="664" spans="1:12" s="7" customFormat="1" ht="187.2" x14ac:dyDescent="0.3">
      <c r="A664" s="31">
        <v>730</v>
      </c>
      <c r="B664" s="32" t="s">
        <v>2685</v>
      </c>
      <c r="C664" s="32" t="s">
        <v>2686</v>
      </c>
      <c r="D664" s="31" t="s">
        <v>768</v>
      </c>
      <c r="E664" s="31" t="s">
        <v>8</v>
      </c>
      <c r="F664" s="33" t="s">
        <v>2687</v>
      </c>
      <c r="G664" s="32" t="s">
        <v>2704</v>
      </c>
      <c r="H664" s="34" t="s">
        <v>2690</v>
      </c>
      <c r="I664" s="34" t="s">
        <v>2689</v>
      </c>
      <c r="J664" s="54" t="str">
        <f>IF(F664="FED",IF(AND(E664="ConceptScheme",LEFT(H664,7) &lt;&gt; "inspire"),CONCATENATE("&lt;",H664,":",LOWER(IF(I664="",B664,I664)),"#id&gt;"),CONCATENATE("&lt;",H664,":",IF(I664="",B664,I664),"&gt;")),CONCATENATE("&lt;",H664,":",IF(I664="",B664,I664),"&gt;"))</f>
        <v>&lt;oeaw:iso6391/Schema&gt;</v>
      </c>
      <c r="K664" s="34" t="s">
        <v>2325</v>
      </c>
      <c r="L664" s="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x14ac:dyDescent="0.3">
      <c r="A964" s="29"/>
      <c r="B964" s="28"/>
      <c r="C964" s="28"/>
      <c r="D964" s="29"/>
      <c r="E964" s="29"/>
      <c r="F964" s="41"/>
      <c r="G964" s="28"/>
      <c r="H964" s="42"/>
      <c r="I964" s="42"/>
      <c r="J964" s="28"/>
      <c r="K964" s="42"/>
    </row>
    <row r="965" spans="1:11" x14ac:dyDescent="0.3">
      <c r="A965" s="29"/>
      <c r="B965" s="28"/>
      <c r="C965" s="28"/>
      <c r="D965" s="29"/>
      <c r="E965" s="29"/>
      <c r="F965" s="41"/>
      <c r="G965" s="28"/>
      <c r="H965" s="42"/>
      <c r="I965" s="42"/>
      <c r="J965" s="28"/>
      <c r="K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3" r:id="rId2" xr:uid="{00000000-0004-0000-0100-000072000000}"/>
    <hyperlink ref="H664" r:id="rId3" display="https://vocabs.acdh.oeaw.ac.at/" xr:uid="{73063088-5682-4EEF-9775-DE5BD606E231}"/>
    <hyperlink ref="I664" r:id="rId4" display="https://vocabs.acdh.oeaw.ac.at/iso6391/Schema" xr:uid="{32B76DE5-BCC8-4A2E-AE5B-262269C57799}"/>
  </hyperlinks>
  <pageMargins left="0.23622047244094491" right="0.23622047244094491" top="0.74803149606299213" bottom="0.74803149606299213" header="0.31496062992125984" footer="0.31496062992125984"/>
  <pageSetup scale="49" fitToHeight="99" orientation="landscape" r:id="rId5"/>
  <headerFooter>
    <oddHeader>&amp;L&amp;"-,Bold"&amp;14VOCABULARY</oddHeader>
    <oddFooter>&amp;L&amp;F - &amp;A&amp;C&amp;P/&amp;N&amp;R&amp;D</oddFooter>
  </headerFooter>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281" activePane="bottomLeft" state="frozen"/>
      <selection activeCell="G664" sqref="G664"/>
      <selection pane="bottomLeft" activeCell="G664" sqref="G664"/>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731</v>
      </c>
      <c r="B1" s="6" t="s">
        <v>533</v>
      </c>
      <c r="C1" s="16" t="s">
        <v>518</v>
      </c>
      <c r="D1" s="16" t="s">
        <v>739</v>
      </c>
      <c r="E1" s="1" t="s">
        <v>9</v>
      </c>
      <c r="F1" s="1" t="s">
        <v>733</v>
      </c>
      <c r="G1" s="25" t="s">
        <v>734</v>
      </c>
      <c r="H1" s="25" t="s">
        <v>1979</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746</v>
      </c>
      <c r="K2" s="8">
        <f>MAX(A:A)+1</f>
        <v>731</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751</v>
      </c>
      <c r="K3" s="8">
        <f>SUM(A2:A664)</f>
        <v>241617</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1286</v>
      </c>
      <c r="G221" s="26" t="s">
        <v>1702</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74</v>
      </c>
      <c r="G222" s="26" t="s">
        <v>1766</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1686</v>
      </c>
      <c r="G223" s="26" t="s">
        <v>1688</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1885</v>
      </c>
      <c r="H224" s="9" t="s">
        <v>1832</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1590</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82</v>
      </c>
      <c r="G226" s="26" t="s">
        <v>2207</v>
      </c>
      <c r="H226" s="26" t="s">
        <v>2001</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253</v>
      </c>
      <c r="G227" s="9" t="s">
        <v>1879</v>
      </c>
      <c r="H227" s="26" t="s">
        <v>1853</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86</v>
      </c>
      <c r="G228" s="26" t="s">
        <v>1851</v>
      </c>
      <c r="H228" s="26" t="s">
        <v>2004</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26" t="s">
        <v>1855</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2186</v>
      </c>
      <c r="G230" s="26" t="s">
        <v>2094</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84</v>
      </c>
      <c r="G231" s="26" t="s">
        <v>2295</v>
      </c>
      <c r="H231" s="26" t="s">
        <v>2292</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2253</v>
      </c>
      <c r="G232" s="26" t="s">
        <v>2298</v>
      </c>
      <c r="H232" s="26" t="s">
        <v>2292</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89</v>
      </c>
      <c r="G233" s="26" t="s">
        <v>1857</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268</v>
      </c>
      <c r="G234" s="26" t="s">
        <v>1859</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1669</v>
      </c>
      <c r="G235" s="26" t="s">
        <v>1673</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90</v>
      </c>
      <c r="G236" s="26" t="s">
        <v>2088</v>
      </c>
      <c r="H236" s="26" t="s">
        <v>2084</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251</v>
      </c>
      <c r="G237" s="26" t="s">
        <v>1860</v>
      </c>
      <c r="H237" s="26" t="s">
        <v>2010</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92</v>
      </c>
      <c r="G238" s="26" t="s">
        <v>1862</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2326</v>
      </c>
      <c r="G239" s="26" t="s">
        <v>2328</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95</v>
      </c>
      <c r="G240" s="26" t="s">
        <v>2091</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99</v>
      </c>
      <c r="G242" s="9" t="s">
        <v>99</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94</v>
      </c>
      <c r="G243" s="9" t="s">
        <v>1410</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1777</v>
      </c>
      <c r="G244" s="26" t="s">
        <v>1993</v>
      </c>
      <c r="H244" s="26" t="s">
        <v>1653</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190</v>
      </c>
      <c r="G245" s="26" t="s">
        <v>1866</v>
      </c>
    </row>
    <row r="246" spans="1:8" ht="28.8" x14ac:dyDescent="0.3">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26</v>
      </c>
      <c r="G246" s="26" t="s">
        <v>1993</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198</v>
      </c>
      <c r="G247" s="26" t="s">
        <v>1411</v>
      </c>
    </row>
    <row r="248" spans="1:8" x14ac:dyDescent="0.3">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171</v>
      </c>
      <c r="G248" s="26" t="s">
        <v>770</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1957</v>
      </c>
      <c r="G249" s="26" t="s">
        <v>1962</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203</v>
      </c>
      <c r="G250" s="26" t="s">
        <v>1416</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1419</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200</v>
      </c>
      <c r="G252" s="26" t="s">
        <v>1424</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150</v>
      </c>
      <c r="G253" s="26" t="s">
        <v>1427</v>
      </c>
      <c r="H253" s="26" t="s">
        <v>2452</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147</v>
      </c>
      <c r="G254" s="26" t="s">
        <v>1430</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202</v>
      </c>
      <c r="G255" s="26" t="s">
        <v>1433</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168</v>
      </c>
      <c r="G256" s="26" t="s">
        <v>1436</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181</v>
      </c>
      <c r="G257" s="26" t="s">
        <v>1439</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184</v>
      </c>
      <c r="G258" s="26" t="s">
        <v>869</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1444</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108</v>
      </c>
      <c r="G260" s="26" t="s">
        <v>2006</v>
      </c>
      <c r="H260" s="26" t="s">
        <v>1781</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160</v>
      </c>
      <c r="G261" s="26" t="s">
        <v>1869</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1800</v>
      </c>
      <c r="G262" s="26" t="s">
        <v>862</v>
      </c>
      <c r="H262" s="26" t="s">
        <v>2635</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192</v>
      </c>
      <c r="G263" s="26" t="s">
        <v>864</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165</v>
      </c>
      <c r="G264" s="26" t="s">
        <v>1452</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162</v>
      </c>
      <c r="G265" s="26" t="s">
        <v>1561</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154</v>
      </c>
      <c r="G266" s="26" t="s">
        <v>1871</v>
      </c>
      <c r="H266" s="26" t="s">
        <v>2635</v>
      </c>
    </row>
    <row r="267" spans="1:8" ht="129.6" x14ac:dyDescent="0.3">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1816</v>
      </c>
      <c r="G267" s="26" t="s">
        <v>1805</v>
      </c>
    </row>
    <row r="268" spans="1:8" ht="72" x14ac:dyDescent="0.3">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1815</v>
      </c>
      <c r="G268" s="26" t="s">
        <v>1965</v>
      </c>
      <c r="H268" s="26" t="s">
        <v>1809</v>
      </c>
    </row>
    <row r="269" spans="1:8" ht="72" x14ac:dyDescent="0.3">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157</v>
      </c>
      <c r="G269" s="9" t="s">
        <v>2450</v>
      </c>
      <c r="H269" s="26" t="s">
        <v>2636</v>
      </c>
    </row>
    <row r="270" spans="1:8" ht="72" x14ac:dyDescent="0.3">
      <c r="A270" s="9">
        <v>298</v>
      </c>
      <c r="B270" s="13"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152</v>
      </c>
      <c r="G270" s="26" t="s">
        <v>1657</v>
      </c>
      <c r="H270" s="26" t="s">
        <v>2635</v>
      </c>
    </row>
    <row r="271" spans="1:8" ht="57" customHeight="1" x14ac:dyDescent="0.3">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1819</v>
      </c>
      <c r="G271" s="26" t="s">
        <v>1457</v>
      </c>
    </row>
    <row r="272" spans="1:8" x14ac:dyDescent="0.3">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177</v>
      </c>
      <c r="G272" s="26" t="s">
        <v>1460</v>
      </c>
    </row>
    <row r="273" spans="1:8" x14ac:dyDescent="0.3">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178</v>
      </c>
      <c r="G273" s="26" t="s">
        <v>1464</v>
      </c>
    </row>
    <row r="274" spans="1:8" ht="86.4" x14ac:dyDescent="0.3">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41</v>
      </c>
      <c r="G274" s="26" t="s">
        <v>1643</v>
      </c>
      <c r="H274" s="26" t="s">
        <v>2635</v>
      </c>
    </row>
    <row r="275" spans="1:8" ht="28.8" x14ac:dyDescent="0.3">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62</v>
      </c>
      <c r="G275" s="26" t="s">
        <v>1470</v>
      </c>
    </row>
    <row r="276" spans="1:8" ht="43.2" x14ac:dyDescent="0.3">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1814</v>
      </c>
      <c r="G276" s="37" t="s">
        <v>1971</v>
      </c>
      <c r="H276" s="26" t="s">
        <v>1810</v>
      </c>
    </row>
    <row r="277" spans="1:8" ht="115.2" x14ac:dyDescent="0.3">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45</v>
      </c>
      <c r="G277" s="26" t="s">
        <v>2106</v>
      </c>
    </row>
    <row r="278" spans="1:8" ht="28.8" x14ac:dyDescent="0.3">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56</v>
      </c>
      <c r="G278" s="26" t="s">
        <v>1894</v>
      </c>
    </row>
    <row r="279" spans="1:8" ht="43.2" x14ac:dyDescent="0.3">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299</v>
      </c>
      <c r="G279" s="26" t="s">
        <v>1475</v>
      </c>
    </row>
    <row r="280" spans="1:8" ht="86.4" x14ac:dyDescent="0.3">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119</v>
      </c>
      <c r="G280" s="26" t="s">
        <v>1477</v>
      </c>
    </row>
    <row r="281" spans="1:8" x14ac:dyDescent="0.3">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58</v>
      </c>
      <c r="G281" s="26" t="s">
        <v>1486</v>
      </c>
    </row>
    <row r="282" spans="1:8" x14ac:dyDescent="0.3">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300</v>
      </c>
      <c r="G282" s="26" t="s">
        <v>1490</v>
      </c>
    </row>
    <row r="283" spans="1:8" ht="86.4" x14ac:dyDescent="0.3">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123</v>
      </c>
      <c r="G283" s="26" t="s">
        <v>1479</v>
      </c>
    </row>
    <row r="284" spans="1:8" ht="115.2" x14ac:dyDescent="0.3">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121</v>
      </c>
      <c r="G284" s="26" t="s">
        <v>1482</v>
      </c>
    </row>
    <row r="285" spans="1:8" ht="28.8" x14ac:dyDescent="0.3">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122</v>
      </c>
      <c r="G285" s="26" t="s">
        <v>1492</v>
      </c>
    </row>
    <row r="286" spans="1:8" ht="57.6" x14ac:dyDescent="0.3">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124</v>
      </c>
      <c r="G286" s="26" t="s">
        <v>1494</v>
      </c>
    </row>
    <row r="287" spans="1:8" ht="43.2" x14ac:dyDescent="0.3">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48</v>
      </c>
      <c r="G287" s="26" t="s">
        <v>1497</v>
      </c>
    </row>
    <row r="288" spans="1:8" ht="72" x14ac:dyDescent="0.3">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750</v>
      </c>
      <c r="G288" s="26" t="s">
        <v>1873</v>
      </c>
    </row>
    <row r="289" spans="1:8" ht="43.2" x14ac:dyDescent="0.3">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125</v>
      </c>
      <c r="G289" s="26" t="s">
        <v>1500</v>
      </c>
    </row>
    <row r="290" spans="1:8" x14ac:dyDescent="0.3">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1789</v>
      </c>
      <c r="G290" s="9" t="s">
        <v>1790</v>
      </c>
      <c r="H290" s="9"/>
    </row>
    <row r="291" spans="1:8" ht="43.2" x14ac:dyDescent="0.3">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51</v>
      </c>
      <c r="G291" s="26" t="s">
        <v>1472</v>
      </c>
    </row>
    <row r="292" spans="1:8" x14ac:dyDescent="0.3">
      <c r="A292" s="9">
        <v>329</v>
      </c>
      <c r="B292" s="13"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17</v>
      </c>
      <c r="G292" s="26" t="s">
        <v>1504</v>
      </c>
    </row>
    <row r="293" spans="1:8" x14ac:dyDescent="0.3">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19</v>
      </c>
      <c r="G293" s="26" t="s">
        <v>1505</v>
      </c>
    </row>
    <row r="294" spans="1:8" x14ac:dyDescent="0.3">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26" t="s">
        <v>1508</v>
      </c>
    </row>
    <row r="295" spans="1:8" ht="28.8" x14ac:dyDescent="0.3">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23</v>
      </c>
      <c r="G295" s="26" t="s">
        <v>2112</v>
      </c>
      <c r="H295" s="26" t="s">
        <v>1517</v>
      </c>
    </row>
    <row r="296" spans="1:8" x14ac:dyDescent="0.3">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1400</v>
      </c>
      <c r="G296" s="26" t="s">
        <v>1084</v>
      </c>
    </row>
    <row r="297" spans="1:8" ht="28.8" x14ac:dyDescent="0.3">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106</v>
      </c>
      <c r="G297" s="26" t="s">
        <v>1794</v>
      </c>
      <c r="H297" s="26" t="s">
        <v>1517</v>
      </c>
    </row>
    <row r="298" spans="1:8" x14ac:dyDescent="0.3">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2255</v>
      </c>
    </row>
    <row r="299" spans="1:8" ht="28.8" x14ac:dyDescent="0.3">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264</v>
      </c>
      <c r="G299" s="26" t="s">
        <v>1797</v>
      </c>
    </row>
    <row r="300" spans="1:8" x14ac:dyDescent="0.3">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136</v>
      </c>
      <c r="G300" s="26" t="s">
        <v>1096</v>
      </c>
    </row>
    <row r="301" spans="1:8" ht="72" x14ac:dyDescent="0.3">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122</v>
      </c>
      <c r="G301" s="26" t="s">
        <v>1511</v>
      </c>
    </row>
    <row r="302" spans="1:8" x14ac:dyDescent="0.3">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1542</v>
      </c>
      <c r="G302" s="26" t="s">
        <v>1541</v>
      </c>
    </row>
    <row r="303" spans="1:8" x14ac:dyDescent="0.3">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137</v>
      </c>
      <c r="G303" s="26" t="s">
        <v>1097</v>
      </c>
    </row>
    <row r="304" spans="1:8" ht="187.2" x14ac:dyDescent="0.3">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60</v>
      </c>
      <c r="G304" s="26" t="s">
        <v>1421</v>
      </c>
    </row>
    <row r="305" spans="1:8" ht="72" x14ac:dyDescent="0.3">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50</v>
      </c>
      <c r="G305" s="26" t="s">
        <v>1965</v>
      </c>
      <c r="H305" s="26" t="s">
        <v>2257</v>
      </c>
    </row>
    <row r="306" spans="1:8" ht="28.8" x14ac:dyDescent="0.3">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26" t="s">
        <v>1930</v>
      </c>
      <c r="H306" s="26" t="s">
        <v>2012</v>
      </c>
    </row>
    <row r="307" spans="1:8" ht="28.8" x14ac:dyDescent="0.3">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29</v>
      </c>
      <c r="G307" s="26" t="s">
        <v>1931</v>
      </c>
      <c r="H307" s="26" t="s">
        <v>2012</v>
      </c>
    </row>
    <row r="308" spans="1:8" x14ac:dyDescent="0.3">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25</v>
      </c>
      <c r="G308" s="26" t="s">
        <v>1837</v>
      </c>
    </row>
    <row r="309" spans="1:8" ht="43.2" x14ac:dyDescent="0.3">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2274</v>
      </c>
      <c r="G309" s="26" t="s">
        <v>2277</v>
      </c>
      <c r="H309" s="26" t="s">
        <v>2283</v>
      </c>
    </row>
    <row r="310" spans="1:8" ht="28.8" x14ac:dyDescent="0.3">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297</v>
      </c>
      <c r="G310" s="26" t="s">
        <v>1519</v>
      </c>
      <c r="H310" s="26" t="s">
        <v>2280</v>
      </c>
    </row>
    <row r="311" spans="1:8" ht="28.8" x14ac:dyDescent="0.3">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67</v>
      </c>
      <c r="G311" s="26" t="s">
        <v>1997</v>
      </c>
    </row>
    <row r="312" spans="1:8" ht="28.8" x14ac:dyDescent="0.3">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66</v>
      </c>
      <c r="G312" s="26" t="s">
        <v>1998</v>
      </c>
    </row>
    <row r="313" spans="1:8" ht="43.2" x14ac:dyDescent="0.3">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176</v>
      </c>
      <c r="G313" s="26" t="s">
        <v>2051</v>
      </c>
      <c r="H313" s="26" t="s">
        <v>1785</v>
      </c>
    </row>
    <row r="314" spans="1:8" ht="28.8" x14ac:dyDescent="0.3">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1772</v>
      </c>
      <c r="G314" s="26" t="s">
        <v>2042</v>
      </c>
    </row>
    <row r="315" spans="1:8" ht="28.8" x14ac:dyDescent="0.3">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116</v>
      </c>
      <c r="G315" s="26" t="s">
        <v>2124</v>
      </c>
    </row>
    <row r="316" spans="1:8" ht="43.2" x14ac:dyDescent="0.3">
      <c r="A316" s="9">
        <v>362</v>
      </c>
      <c r="B316" s="13" t="str">
        <f>IF($A316&lt;&gt;"",IF(VLOOKUP($A316,Vocabulary!$A:$J,2,)="","",VLOOKUP($A316,Vocabulary!$A:$J,2,)),"")</f>
        <v>CivilStatusType</v>
      </c>
      <c r="C316" s="17" t="str">
        <f>IF($A316&lt;&gt;"",IF(VLOOKUP($A316,Vocabulary!$A:$J,3,)="","",VLOOKUP($A316,Vocabulary!$A:$J,3,)),"")</f>
        <v>Conceptscheme with the values for the civil status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17</v>
      </c>
      <c r="G316" s="26" t="s">
        <v>2114</v>
      </c>
      <c r="H316" s="26" t="s">
        <v>2628</v>
      </c>
    </row>
    <row r="317" spans="1:8" ht="115.2" x14ac:dyDescent="0.3">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119</v>
      </c>
      <c r="G317" s="26" t="s">
        <v>2116</v>
      </c>
      <c r="H317" s="26" t="s">
        <v>2013</v>
      </c>
    </row>
    <row r="318" spans="1:8" ht="144" x14ac:dyDescent="0.3">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1892</v>
      </c>
      <c r="G318" s="26" t="s">
        <v>2055</v>
      </c>
      <c r="H318" s="26" t="s">
        <v>2014</v>
      </c>
    </row>
    <row r="319" spans="1:8" ht="72" x14ac:dyDescent="0.3">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1568</v>
      </c>
      <c r="G319" s="26" t="s">
        <v>1569</v>
      </c>
      <c r="H319" s="26" t="s">
        <v>2015</v>
      </c>
    </row>
    <row r="320" spans="1:8" ht="72" x14ac:dyDescent="0.3">
      <c r="A320" s="9">
        <v>366</v>
      </c>
      <c r="B320" s="13"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131</v>
      </c>
      <c r="G320" s="26" t="s">
        <v>1511</v>
      </c>
    </row>
    <row r="321" spans="1:8" ht="129.6" x14ac:dyDescent="0.3">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268</v>
      </c>
      <c r="G321" s="26" t="s">
        <v>2069</v>
      </c>
      <c r="H321" s="26" t="s">
        <v>2016</v>
      </c>
    </row>
    <row r="322" spans="1:8" ht="28.8" x14ac:dyDescent="0.3">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2271</v>
      </c>
      <c r="H322" s="26" t="s">
        <v>2272</v>
      </c>
    </row>
    <row r="323" spans="1:8" ht="72" x14ac:dyDescent="0.3">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1576</v>
      </c>
      <c r="G323" s="26" t="s">
        <v>1575</v>
      </c>
      <c r="H323" s="26" t="s">
        <v>2017</v>
      </c>
    </row>
    <row r="324" spans="1:8" ht="86.4" x14ac:dyDescent="0.3">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1579</v>
      </c>
      <c r="G324" s="26" t="s">
        <v>1580</v>
      </c>
      <c r="H324" s="26" t="s">
        <v>2018</v>
      </c>
    </row>
    <row r="325" spans="1:8" ht="201.6" x14ac:dyDescent="0.3">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90</v>
      </c>
      <c r="G325" s="26" t="s">
        <v>2070</v>
      </c>
      <c r="H325" s="26" t="s">
        <v>2019</v>
      </c>
    </row>
    <row r="326" spans="1:8" ht="72" x14ac:dyDescent="0.3">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2059</v>
      </c>
      <c r="G326" s="26" t="s">
        <v>2071</v>
      </c>
      <c r="H326" s="26" t="s">
        <v>2020</v>
      </c>
    </row>
    <row r="327" spans="1:8" ht="72" x14ac:dyDescent="0.3">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2061</v>
      </c>
      <c r="G327" s="26" t="s">
        <v>2072</v>
      </c>
      <c r="H327" s="26" t="s">
        <v>2021</v>
      </c>
    </row>
    <row r="328" spans="1:8" ht="86.4" x14ac:dyDescent="0.3">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95</v>
      </c>
      <c r="G328" s="26" t="s">
        <v>2073</v>
      </c>
      <c r="H328" s="26" t="s">
        <v>2022</v>
      </c>
    </row>
    <row r="329" spans="1:8" ht="28.8" x14ac:dyDescent="0.3">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1773</v>
      </c>
      <c r="G329" s="26" t="s">
        <v>2045</v>
      </c>
    </row>
    <row r="330" spans="1:8" x14ac:dyDescent="0.3">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1775</v>
      </c>
      <c r="G330" s="26" t="s">
        <v>2048</v>
      </c>
    </row>
    <row r="331" spans="1:8" ht="57.6" x14ac:dyDescent="0.3">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2186</v>
      </c>
      <c r="G331" s="26" t="s">
        <v>2187</v>
      </c>
      <c r="H331" s="26" t="s">
        <v>2023</v>
      </c>
    </row>
    <row r="332" spans="1:8" ht="28.8" x14ac:dyDescent="0.3">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767</v>
      </c>
      <c r="G332" s="26" t="s">
        <v>769</v>
      </c>
    </row>
    <row r="333" spans="1:8" x14ac:dyDescent="0.3">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780</v>
      </c>
      <c r="G333" s="26" t="s">
        <v>770</v>
      </c>
    </row>
    <row r="334" spans="1:8" x14ac:dyDescent="0.3">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781</v>
      </c>
      <c r="G334" s="26" t="s">
        <v>771</v>
      </c>
    </row>
    <row r="335" spans="1:8" x14ac:dyDescent="0.3">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782</v>
      </c>
      <c r="G335" s="26" t="s">
        <v>772</v>
      </c>
    </row>
    <row r="336" spans="1:8" x14ac:dyDescent="0.3">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783</v>
      </c>
      <c r="G336" s="26" t="s">
        <v>773</v>
      </c>
    </row>
    <row r="337" spans="1:7" ht="100.8" x14ac:dyDescent="0.3">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784</v>
      </c>
      <c r="G337" s="26" t="s">
        <v>884</v>
      </c>
    </row>
    <row r="338" spans="1:7" ht="72" x14ac:dyDescent="0.3">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785</v>
      </c>
      <c r="G338" s="26" t="s">
        <v>885</v>
      </c>
    </row>
    <row r="339" spans="1:7" x14ac:dyDescent="0.3">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786</v>
      </c>
      <c r="G339" s="26" t="s">
        <v>774</v>
      </c>
    </row>
    <row r="340" spans="1:7" x14ac:dyDescent="0.3">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787</v>
      </c>
      <c r="G340" s="26" t="s">
        <v>775</v>
      </c>
    </row>
    <row r="341" spans="1:7" x14ac:dyDescent="0.3">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788</v>
      </c>
      <c r="G341" s="26" t="s">
        <v>776</v>
      </c>
    </row>
    <row r="342" spans="1:7" ht="115.2" x14ac:dyDescent="0.3">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789</v>
      </c>
      <c r="G342" s="26" t="s">
        <v>886</v>
      </c>
    </row>
    <row r="343" spans="1:7" ht="28.8" x14ac:dyDescent="0.3">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790</v>
      </c>
      <c r="G343" s="26" t="s">
        <v>777</v>
      </c>
    </row>
    <row r="344" spans="1:7" ht="72" x14ac:dyDescent="0.3">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791</v>
      </c>
      <c r="G344" s="26" t="s">
        <v>887</v>
      </c>
    </row>
    <row r="345" spans="1:7" ht="144" x14ac:dyDescent="0.3">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792</v>
      </c>
      <c r="G345" s="26" t="s">
        <v>888</v>
      </c>
    </row>
    <row r="346" spans="1:7" ht="57.6" x14ac:dyDescent="0.3">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793</v>
      </c>
      <c r="G346" s="26" t="s">
        <v>889</v>
      </c>
    </row>
    <row r="347" spans="1:7" ht="57.6" x14ac:dyDescent="0.3">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794</v>
      </c>
      <c r="G347" s="26" t="s">
        <v>890</v>
      </c>
    </row>
    <row r="348" spans="1:7" x14ac:dyDescent="0.3">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795</v>
      </c>
      <c r="G348" s="26" t="s">
        <v>778</v>
      </c>
    </row>
    <row r="349" spans="1:7" x14ac:dyDescent="0.3">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796</v>
      </c>
      <c r="G349" s="26" t="s">
        <v>779</v>
      </c>
    </row>
    <row r="350" spans="1:7" ht="57.6" x14ac:dyDescent="0.3">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797</v>
      </c>
      <c r="G350" s="26" t="s">
        <v>849</v>
      </c>
    </row>
    <row r="351" spans="1:7" ht="86.4" x14ac:dyDescent="0.3">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822</v>
      </c>
      <c r="G351" s="26" t="s">
        <v>883</v>
      </c>
    </row>
    <row r="352" spans="1:7" ht="72" x14ac:dyDescent="0.3">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798</v>
      </c>
      <c r="G352" s="26" t="s">
        <v>882</v>
      </c>
    </row>
    <row r="353" spans="1:7" ht="273.60000000000002" x14ac:dyDescent="0.3">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26</v>
      </c>
      <c r="G353" s="26" t="s">
        <v>881</v>
      </c>
    </row>
    <row r="354" spans="1:7" ht="57.6" x14ac:dyDescent="0.3">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799</v>
      </c>
      <c r="G354" s="26" t="s">
        <v>850</v>
      </c>
    </row>
    <row r="355" spans="1:7" ht="28.8" x14ac:dyDescent="0.3">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800</v>
      </c>
      <c r="G355" s="26" t="s">
        <v>851</v>
      </c>
    </row>
    <row r="356" spans="1:7" ht="86.4" x14ac:dyDescent="0.3">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801</v>
      </c>
      <c r="G356" s="26" t="s">
        <v>880</v>
      </c>
    </row>
    <row r="357" spans="1:7" ht="57.6" x14ac:dyDescent="0.3">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802</v>
      </c>
      <c r="G357" s="26" t="s">
        <v>852</v>
      </c>
    </row>
    <row r="358" spans="1:7" ht="43.2" x14ac:dyDescent="0.3">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145</v>
      </c>
      <c r="G358" s="26" t="s">
        <v>853</v>
      </c>
    </row>
    <row r="359" spans="1:7" ht="28.8" x14ac:dyDescent="0.3">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823</v>
      </c>
      <c r="G359" s="26" t="s">
        <v>854</v>
      </c>
    </row>
    <row r="360" spans="1:7" ht="28.8" x14ac:dyDescent="0.3">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824</v>
      </c>
      <c r="G360" s="26" t="s">
        <v>855</v>
      </c>
    </row>
    <row r="361" spans="1:7" x14ac:dyDescent="0.3">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825</v>
      </c>
      <c r="G361" s="26" t="s">
        <v>856</v>
      </c>
    </row>
    <row r="362" spans="1:7" ht="57.6" x14ac:dyDescent="0.3">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826</v>
      </c>
      <c r="G362" s="26" t="s">
        <v>857</v>
      </c>
    </row>
    <row r="363" spans="1:7" ht="115.2" x14ac:dyDescent="0.3">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827</v>
      </c>
      <c r="G363" s="26" t="s">
        <v>879</v>
      </c>
    </row>
    <row r="364" spans="1:7" x14ac:dyDescent="0.3">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828</v>
      </c>
      <c r="G364" s="26" t="s">
        <v>858</v>
      </c>
    </row>
    <row r="365" spans="1:7" x14ac:dyDescent="0.3">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829</v>
      </c>
      <c r="G365" s="26" t="s">
        <v>859</v>
      </c>
    </row>
    <row r="366" spans="1:7" x14ac:dyDescent="0.3">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830</v>
      </c>
      <c r="G366" s="26" t="s">
        <v>860</v>
      </c>
    </row>
    <row r="367" spans="1:7" x14ac:dyDescent="0.3">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831</v>
      </c>
      <c r="G367" s="26" t="s">
        <v>861</v>
      </c>
    </row>
    <row r="368" spans="1:7"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832</v>
      </c>
      <c r="G368" s="26" t="s">
        <v>862</v>
      </c>
    </row>
    <row r="369" spans="1:7" ht="86.4" x14ac:dyDescent="0.3">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833</v>
      </c>
      <c r="G369" s="26" t="s">
        <v>878</v>
      </c>
    </row>
    <row r="370" spans="1:7" ht="28.8" x14ac:dyDescent="0.3">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834</v>
      </c>
      <c r="G370" s="26" t="s">
        <v>863</v>
      </c>
    </row>
    <row r="371" spans="1:7" x14ac:dyDescent="0.3">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835</v>
      </c>
      <c r="G371" s="26" t="s">
        <v>864</v>
      </c>
    </row>
    <row r="372" spans="1:7" x14ac:dyDescent="0.3">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836</v>
      </c>
      <c r="G372" s="26" t="s">
        <v>865</v>
      </c>
    </row>
    <row r="373" spans="1:7" x14ac:dyDescent="0.3">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837</v>
      </c>
      <c r="G373" s="26" t="s">
        <v>866</v>
      </c>
    </row>
    <row r="374" spans="1:7" ht="100.8" x14ac:dyDescent="0.3">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838</v>
      </c>
      <c r="G374" s="26" t="s">
        <v>877</v>
      </c>
    </row>
    <row r="375" spans="1:7" ht="100.8" x14ac:dyDescent="0.3">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839</v>
      </c>
      <c r="G375" s="26" t="s">
        <v>876</v>
      </c>
    </row>
    <row r="376" spans="1:7" ht="86.4" x14ac:dyDescent="0.3">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840</v>
      </c>
      <c r="G376" s="26" t="s">
        <v>875</v>
      </c>
    </row>
    <row r="377" spans="1:7" ht="28.8" x14ac:dyDescent="0.3">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841</v>
      </c>
      <c r="G377" s="26" t="s">
        <v>867</v>
      </c>
    </row>
    <row r="378" spans="1:7" ht="86.4" x14ac:dyDescent="0.3">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842</v>
      </c>
      <c r="G378" s="26" t="s">
        <v>874</v>
      </c>
    </row>
    <row r="379" spans="1:7" x14ac:dyDescent="0.3">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843</v>
      </c>
      <c r="G379" s="26" t="s">
        <v>868</v>
      </c>
    </row>
    <row r="380" spans="1:7" x14ac:dyDescent="0.3">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844</v>
      </c>
      <c r="G380" s="26" t="s">
        <v>869</v>
      </c>
    </row>
    <row r="381" spans="1:7" x14ac:dyDescent="0.3">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845</v>
      </c>
      <c r="G381" s="26" t="s">
        <v>870</v>
      </c>
    </row>
    <row r="382" spans="1:7" x14ac:dyDescent="0.3">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846</v>
      </c>
      <c r="G382" s="26" t="s">
        <v>871</v>
      </c>
    </row>
    <row r="383" spans="1:7" ht="72" x14ac:dyDescent="0.3">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847</v>
      </c>
      <c r="G383" s="26" t="s">
        <v>873</v>
      </c>
    </row>
    <row r="384" spans="1:7" ht="100.8" x14ac:dyDescent="0.3">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848</v>
      </c>
      <c r="G384" s="26" t="s">
        <v>872</v>
      </c>
    </row>
    <row r="385" spans="1:7" ht="115.2" x14ac:dyDescent="0.3">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119</v>
      </c>
      <c r="G385" s="26" t="s">
        <v>1057</v>
      </c>
    </row>
    <row r="386" spans="1:7" ht="86.4" x14ac:dyDescent="0.3">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1027</v>
      </c>
      <c r="G386" s="26" t="s">
        <v>1056</v>
      </c>
    </row>
    <row r="387" spans="1:7" ht="115.2" x14ac:dyDescent="0.3">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803</v>
      </c>
      <c r="G387" s="26" t="s">
        <v>1058</v>
      </c>
    </row>
    <row r="388" spans="1:7" x14ac:dyDescent="0.3">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804</v>
      </c>
      <c r="G388" s="26" t="s">
        <v>1059</v>
      </c>
    </row>
    <row r="389" spans="1:7" ht="72" x14ac:dyDescent="0.3">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1028</v>
      </c>
      <c r="G389" s="26" t="s">
        <v>1060</v>
      </c>
    </row>
    <row r="390" spans="1:7" ht="187.2" x14ac:dyDescent="0.3">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1029</v>
      </c>
      <c r="G390" s="26" t="s">
        <v>1061</v>
      </c>
    </row>
    <row r="391" spans="1:7" ht="144" x14ac:dyDescent="0.3">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121</v>
      </c>
      <c r="G391" s="26" t="s">
        <v>1062</v>
      </c>
    </row>
    <row r="392" spans="1:7" ht="57.6" x14ac:dyDescent="0.3">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122</v>
      </c>
      <c r="G392" s="26" t="s">
        <v>1063</v>
      </c>
    </row>
    <row r="393" spans="1:7" ht="86.4" x14ac:dyDescent="0.3">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124</v>
      </c>
      <c r="G393" s="26" t="s">
        <v>1064</v>
      </c>
    </row>
    <row r="394" spans="1:7" ht="72" x14ac:dyDescent="0.3">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805</v>
      </c>
      <c r="G394" s="26" t="s">
        <v>1065</v>
      </c>
    </row>
    <row r="395" spans="1:7" ht="28.8" x14ac:dyDescent="0.3">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806</v>
      </c>
      <c r="G395" s="26" t="s">
        <v>1066</v>
      </c>
    </row>
    <row r="396" spans="1:7" ht="201.6" x14ac:dyDescent="0.3">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60</v>
      </c>
      <c r="G396" s="26" t="s">
        <v>1067</v>
      </c>
    </row>
    <row r="397" spans="1:7" x14ac:dyDescent="0.3">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807</v>
      </c>
      <c r="G397" s="26" t="s">
        <v>1068</v>
      </c>
    </row>
    <row r="398" spans="1:7" ht="86.4" x14ac:dyDescent="0.3">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1030</v>
      </c>
      <c r="G398" s="26" t="s">
        <v>1069</v>
      </c>
    </row>
    <row r="399" spans="1:7" x14ac:dyDescent="0.3">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808</v>
      </c>
      <c r="G399" s="26" t="s">
        <v>1070</v>
      </c>
    </row>
    <row r="400" spans="1:7" ht="72" x14ac:dyDescent="0.3">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125</v>
      </c>
      <c r="G400" s="26" t="s">
        <v>1071</v>
      </c>
    </row>
    <row r="401" spans="1:7" ht="86.4" x14ac:dyDescent="0.3">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809</v>
      </c>
      <c r="G401" s="26" t="s">
        <v>1072</v>
      </c>
    </row>
    <row r="402" spans="1:7" ht="115.2" x14ac:dyDescent="0.3">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810</v>
      </c>
      <c r="G402" s="26" t="s">
        <v>1073</v>
      </c>
    </row>
    <row r="403" spans="1:7" x14ac:dyDescent="0.3">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811</v>
      </c>
      <c r="G403" s="26" t="s">
        <v>1074</v>
      </c>
    </row>
    <row r="404" spans="1:7" ht="86.4" x14ac:dyDescent="0.3">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1031</v>
      </c>
      <c r="G404" s="26" t="s">
        <v>1075</v>
      </c>
    </row>
    <row r="405" spans="1:7" ht="28.8" x14ac:dyDescent="0.3">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812</v>
      </c>
      <c r="G405" s="26" t="s">
        <v>1076</v>
      </c>
    </row>
    <row r="406" spans="1:7" ht="115.2" x14ac:dyDescent="0.3">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123</v>
      </c>
      <c r="G406" s="26" t="s">
        <v>1077</v>
      </c>
    </row>
    <row r="407" spans="1:7" ht="115.2" x14ac:dyDescent="0.3">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813</v>
      </c>
      <c r="G407" s="26" t="s">
        <v>1078</v>
      </c>
    </row>
    <row r="408" spans="1:7" ht="72" x14ac:dyDescent="0.3">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1032</v>
      </c>
      <c r="G408" s="26" t="s">
        <v>1079</v>
      </c>
    </row>
    <row r="409" spans="1:7" ht="28.8" x14ac:dyDescent="0.3">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1033</v>
      </c>
      <c r="G409" s="26" t="s">
        <v>1080</v>
      </c>
    </row>
    <row r="410" spans="1:7" ht="28.8" x14ac:dyDescent="0.3">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1034</v>
      </c>
      <c r="G410" s="26" t="s">
        <v>1081</v>
      </c>
    </row>
    <row r="411" spans="1:7" x14ac:dyDescent="0.3">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1035</v>
      </c>
      <c r="G411" s="26" t="s">
        <v>1082</v>
      </c>
    </row>
    <row r="412" spans="1:7" x14ac:dyDescent="0.3">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1036</v>
      </c>
      <c r="G412" s="26" t="s">
        <v>1083</v>
      </c>
    </row>
    <row r="413" spans="1:7" x14ac:dyDescent="0.3">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1037</v>
      </c>
      <c r="G413" s="26" t="s">
        <v>1084</v>
      </c>
    </row>
    <row r="414" spans="1:7" x14ac:dyDescent="0.3">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1038</v>
      </c>
      <c r="G414" s="26" t="s">
        <v>1085</v>
      </c>
    </row>
    <row r="415" spans="1:7" ht="72" x14ac:dyDescent="0.3">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1039</v>
      </c>
      <c r="G415" s="26" t="s">
        <v>1086</v>
      </c>
    </row>
    <row r="416" spans="1:7" ht="100.8" x14ac:dyDescent="0.3">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1040</v>
      </c>
      <c r="G416" s="26" t="s">
        <v>1087</v>
      </c>
    </row>
    <row r="417" spans="1:7" x14ac:dyDescent="0.3">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1041</v>
      </c>
      <c r="G417" s="26" t="s">
        <v>1088</v>
      </c>
    </row>
    <row r="418" spans="1:7" x14ac:dyDescent="0.3">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1042</v>
      </c>
      <c r="G418" s="26" t="s">
        <v>1089</v>
      </c>
    </row>
    <row r="419" spans="1:7" ht="86.4" x14ac:dyDescent="0.3">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1043</v>
      </c>
      <c r="G419" s="26" t="s">
        <v>1090</v>
      </c>
    </row>
    <row r="420" spans="1:7" x14ac:dyDescent="0.3">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1044</v>
      </c>
      <c r="G420" s="26" t="s">
        <v>1091</v>
      </c>
    </row>
    <row r="421" spans="1:7" x14ac:dyDescent="0.3">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1045</v>
      </c>
      <c r="G421" s="26" t="s">
        <v>1092</v>
      </c>
    </row>
    <row r="422" spans="1:7" x14ac:dyDescent="0.3">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1046</v>
      </c>
      <c r="G422" s="26" t="s">
        <v>1093</v>
      </c>
    </row>
    <row r="423" spans="1:7" ht="86.4" x14ac:dyDescent="0.3">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1047</v>
      </c>
      <c r="G423" s="26" t="s">
        <v>1094</v>
      </c>
    </row>
    <row r="424" spans="1:7" x14ac:dyDescent="0.3">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1048</v>
      </c>
      <c r="G424" s="26" t="s">
        <v>1095</v>
      </c>
    </row>
    <row r="425" spans="1:7" x14ac:dyDescent="0.3">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1049</v>
      </c>
      <c r="G425" s="26" t="s">
        <v>1096</v>
      </c>
    </row>
    <row r="426" spans="1:7" x14ac:dyDescent="0.3">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1050</v>
      </c>
      <c r="G426" s="26" t="s">
        <v>1097</v>
      </c>
    </row>
    <row r="427" spans="1:7" x14ac:dyDescent="0.3">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1051</v>
      </c>
      <c r="G427" s="26" t="s">
        <v>1098</v>
      </c>
    </row>
    <row r="428" spans="1:7" x14ac:dyDescent="0.3">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1052</v>
      </c>
      <c r="G428" s="26" t="s">
        <v>1099</v>
      </c>
    </row>
    <row r="429" spans="1:7" x14ac:dyDescent="0.3">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793</v>
      </c>
      <c r="G429" s="26" t="s">
        <v>1100</v>
      </c>
    </row>
    <row r="430" spans="1:7" x14ac:dyDescent="0.3">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1053</v>
      </c>
      <c r="G430" s="26" t="s">
        <v>1101</v>
      </c>
    </row>
    <row r="431" spans="1:7" x14ac:dyDescent="0.3">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1102</v>
      </c>
    </row>
    <row r="432" spans="1:7" ht="28.8" x14ac:dyDescent="0.3">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1054</v>
      </c>
      <c r="G432" s="26" t="s">
        <v>1076</v>
      </c>
    </row>
    <row r="433" spans="1:7" ht="28.8" x14ac:dyDescent="0.3">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1055</v>
      </c>
      <c r="G433" s="26" t="s">
        <v>1103</v>
      </c>
    </row>
    <row r="434" spans="1:7" ht="28.8" x14ac:dyDescent="0.3">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814</v>
      </c>
      <c r="G434" s="26" t="s">
        <v>1110</v>
      </c>
    </row>
    <row r="435" spans="1:7" ht="86.4" x14ac:dyDescent="0.3">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815</v>
      </c>
      <c r="G435" s="26" t="s">
        <v>1111</v>
      </c>
    </row>
    <row r="436" spans="1:7" ht="28.8" x14ac:dyDescent="0.3">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816</v>
      </c>
      <c r="G436" s="26" t="s">
        <v>1112</v>
      </c>
    </row>
    <row r="437" spans="1:7" x14ac:dyDescent="0.3">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817</v>
      </c>
      <c r="G437" s="26" t="s">
        <v>1113</v>
      </c>
    </row>
    <row r="438" spans="1:7" ht="72" x14ac:dyDescent="0.3">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818</v>
      </c>
      <c r="G438" s="26" t="s">
        <v>1114</v>
      </c>
    </row>
    <row r="439" spans="1:7" x14ac:dyDescent="0.3">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1104</v>
      </c>
      <c r="G439" s="26" t="s">
        <v>1115</v>
      </c>
    </row>
    <row r="440" spans="1:7" ht="28.8" x14ac:dyDescent="0.3">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1105</v>
      </c>
      <c r="G440" s="26" t="s">
        <v>1116</v>
      </c>
    </row>
    <row r="441" spans="1:7" ht="201.6" x14ac:dyDescent="0.3">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1106</v>
      </c>
      <c r="G441" s="26" t="s">
        <v>1117</v>
      </c>
    </row>
    <row r="442" spans="1:7" ht="72" x14ac:dyDescent="0.3">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1107</v>
      </c>
      <c r="G442" s="26" t="s">
        <v>1118</v>
      </c>
    </row>
    <row r="443" spans="1:7" ht="72" x14ac:dyDescent="0.3">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1108</v>
      </c>
      <c r="G443" s="26" t="s">
        <v>1119</v>
      </c>
    </row>
    <row r="444" spans="1:7" ht="57.6" x14ac:dyDescent="0.3">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1109</v>
      </c>
      <c r="G444" s="26" t="s">
        <v>1120</v>
      </c>
    </row>
    <row r="445" spans="1:7" x14ac:dyDescent="0.3">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1126</v>
      </c>
    </row>
    <row r="446" spans="1:7" x14ac:dyDescent="0.3">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1127</v>
      </c>
    </row>
    <row r="447" spans="1:7" x14ac:dyDescent="0.3">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1128</v>
      </c>
    </row>
    <row r="448" spans="1:7" x14ac:dyDescent="0.3">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1129</v>
      </c>
    </row>
    <row r="449" spans="1:7" ht="43.2" x14ac:dyDescent="0.3">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313</v>
      </c>
      <c r="G449" s="26" t="s">
        <v>1358</v>
      </c>
    </row>
    <row r="450" spans="1:7" ht="43.2" x14ac:dyDescent="0.3">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313</v>
      </c>
      <c r="G450" s="26" t="s">
        <v>1359</v>
      </c>
    </row>
    <row r="451" spans="1:7" x14ac:dyDescent="0.3">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1130</v>
      </c>
    </row>
    <row r="452" spans="1:7" x14ac:dyDescent="0.3">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1131</v>
      </c>
    </row>
    <row r="453" spans="1:7" x14ac:dyDescent="0.3">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1132</v>
      </c>
    </row>
    <row r="454" spans="1:7" x14ac:dyDescent="0.3">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1133</v>
      </c>
      <c r="G454" s="26" t="s">
        <v>1369</v>
      </c>
    </row>
    <row r="455" spans="1:7" x14ac:dyDescent="0.3">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1134</v>
      </c>
    </row>
    <row r="456" spans="1:7" x14ac:dyDescent="0.3">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80</v>
      </c>
    </row>
    <row r="457" spans="1:7" x14ac:dyDescent="0.3">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1135</v>
      </c>
    </row>
    <row r="458" spans="1:7" x14ac:dyDescent="0.3">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1136</v>
      </c>
    </row>
    <row r="459" spans="1:7" ht="86.4" x14ac:dyDescent="0.3">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1137</v>
      </c>
      <c r="G459" s="26" t="s">
        <v>1366</v>
      </c>
    </row>
    <row r="460" spans="1:7" x14ac:dyDescent="0.3">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1138</v>
      </c>
    </row>
    <row r="461" spans="1:7" x14ac:dyDescent="0.3">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1139</v>
      </c>
    </row>
    <row r="462" spans="1:7" x14ac:dyDescent="0.3">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1140</v>
      </c>
    </row>
    <row r="463" spans="1:7" x14ac:dyDescent="0.3">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1141</v>
      </c>
    </row>
    <row r="464" spans="1:7" ht="43.2" x14ac:dyDescent="0.3">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1142</v>
      </c>
      <c r="G464" s="26" t="s">
        <v>1370</v>
      </c>
    </row>
    <row r="465" spans="1:6" x14ac:dyDescent="0.3">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1143</v>
      </c>
    </row>
    <row r="466" spans="1:6" x14ac:dyDescent="0.3">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144</v>
      </c>
    </row>
    <row r="467" spans="1:6" x14ac:dyDescent="0.3">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1144</v>
      </c>
    </row>
    <row r="468" spans="1:6" x14ac:dyDescent="0.3">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1145</v>
      </c>
    </row>
    <row r="469" spans="1:6" x14ac:dyDescent="0.3">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1146</v>
      </c>
    </row>
    <row r="470" spans="1:6" x14ac:dyDescent="0.3">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1124</v>
      </c>
    </row>
    <row r="471" spans="1:6" x14ac:dyDescent="0.3">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1147</v>
      </c>
    </row>
    <row r="472" spans="1:6" x14ac:dyDescent="0.3">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1148</v>
      </c>
    </row>
    <row r="473" spans="1:6" x14ac:dyDescent="0.3">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1149</v>
      </c>
    </row>
    <row r="474" spans="1:6" x14ac:dyDescent="0.3">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1150</v>
      </c>
    </row>
    <row r="475" spans="1:6" x14ac:dyDescent="0.3">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1151</v>
      </c>
    </row>
    <row r="476" spans="1:6" x14ac:dyDescent="0.3">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1152</v>
      </c>
    </row>
    <row r="477" spans="1:6" x14ac:dyDescent="0.3">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1218</v>
      </c>
    </row>
    <row r="478" spans="1:6" x14ac:dyDescent="0.3">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1153</v>
      </c>
    </row>
    <row r="479" spans="1:6" x14ac:dyDescent="0.3">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1154</v>
      </c>
    </row>
    <row r="480" spans="1:6" x14ac:dyDescent="0.3">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1155</v>
      </c>
    </row>
    <row r="481" spans="1:7" x14ac:dyDescent="0.3">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1156</v>
      </c>
    </row>
    <row r="482" spans="1:7" x14ac:dyDescent="0.3">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1157</v>
      </c>
    </row>
    <row r="483" spans="1:7" x14ac:dyDescent="0.3">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1158</v>
      </c>
    </row>
    <row r="484" spans="1:7" x14ac:dyDescent="0.3">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1159</v>
      </c>
    </row>
    <row r="485" spans="1:7" x14ac:dyDescent="0.3">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1160</v>
      </c>
    </row>
    <row r="486" spans="1:7" x14ac:dyDescent="0.3">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1161</v>
      </c>
    </row>
    <row r="487" spans="1:7" x14ac:dyDescent="0.3">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1162</v>
      </c>
    </row>
    <row r="488" spans="1:7" x14ac:dyDescent="0.3">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1163</v>
      </c>
    </row>
    <row r="489" spans="1:7" x14ac:dyDescent="0.3">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1164</v>
      </c>
    </row>
    <row r="490" spans="1:7" x14ac:dyDescent="0.3">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1165</v>
      </c>
    </row>
    <row r="491" spans="1:7" x14ac:dyDescent="0.3">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3">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1166</v>
      </c>
    </row>
    <row r="493" spans="1:7" x14ac:dyDescent="0.3">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1167</v>
      </c>
    </row>
    <row r="494" spans="1:7" x14ac:dyDescent="0.3">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1168</v>
      </c>
    </row>
    <row r="495" spans="1:7" ht="28.8" x14ac:dyDescent="0.3">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1219</v>
      </c>
      <c r="G495" s="26" t="s">
        <v>528</v>
      </c>
    </row>
    <row r="496" spans="1:7" ht="28.8" x14ac:dyDescent="0.3">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1220</v>
      </c>
      <c r="G496" s="26" t="s">
        <v>527</v>
      </c>
    </row>
    <row r="497" spans="1:7" x14ac:dyDescent="0.3">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1221</v>
      </c>
    </row>
    <row r="498" spans="1:7" x14ac:dyDescent="0.3">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149</v>
      </c>
    </row>
    <row r="499" spans="1:7" x14ac:dyDescent="0.3">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1147</v>
      </c>
    </row>
    <row r="500" spans="1:7" x14ac:dyDescent="0.3">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1222</v>
      </c>
    </row>
    <row r="501" spans="1:7" ht="57.6" x14ac:dyDescent="0.3">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1223</v>
      </c>
      <c r="G501" s="26" t="s">
        <v>1371</v>
      </c>
    </row>
    <row r="502" spans="1:7" x14ac:dyDescent="0.3">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1224</v>
      </c>
    </row>
    <row r="503" spans="1:7" x14ac:dyDescent="0.3">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1225</v>
      </c>
    </row>
    <row r="504" spans="1:7" x14ac:dyDescent="0.3">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1238</v>
      </c>
      <c r="G504" s="26" t="s">
        <v>1369</v>
      </c>
    </row>
    <row r="505" spans="1:7" ht="86.4" x14ac:dyDescent="0.3">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1239</v>
      </c>
      <c r="G505" s="26" t="s">
        <v>1372</v>
      </c>
    </row>
    <row r="506" spans="1:7" ht="144" x14ac:dyDescent="0.3">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1240</v>
      </c>
      <c r="G506" s="26" t="s">
        <v>1373</v>
      </c>
    </row>
    <row r="507" spans="1:7" ht="86.4" x14ac:dyDescent="0.3">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1241</v>
      </c>
      <c r="G507" s="26" t="s">
        <v>1374</v>
      </c>
    </row>
    <row r="508" spans="1:7" x14ac:dyDescent="0.3">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1242</v>
      </c>
    </row>
    <row r="509" spans="1:7" x14ac:dyDescent="0.3">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1150</v>
      </c>
    </row>
    <row r="510" spans="1:7" ht="100.8" x14ac:dyDescent="0.3">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1243</v>
      </c>
      <c r="G510" s="26" t="s">
        <v>1368</v>
      </c>
    </row>
    <row r="511" spans="1:7" ht="57.6" x14ac:dyDescent="0.3">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750</v>
      </c>
      <c r="G511" s="26" t="s">
        <v>1367</v>
      </c>
    </row>
    <row r="512" spans="1:7" x14ac:dyDescent="0.3">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1244</v>
      </c>
    </row>
    <row r="513" spans="1:7" x14ac:dyDescent="0.3">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1256</v>
      </c>
    </row>
    <row r="514" spans="1:7" x14ac:dyDescent="0.3">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1132</v>
      </c>
    </row>
    <row r="515" spans="1:7" x14ac:dyDescent="0.3">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1257</v>
      </c>
    </row>
    <row r="516" spans="1:7" x14ac:dyDescent="0.3">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1238</v>
      </c>
      <c r="G516" s="26" t="s">
        <v>1369</v>
      </c>
    </row>
    <row r="517" spans="1:7" x14ac:dyDescent="0.3">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1035</v>
      </c>
    </row>
    <row r="518" spans="1:7" x14ac:dyDescent="0.3">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1258</v>
      </c>
    </row>
    <row r="519" spans="1:7" x14ac:dyDescent="0.3">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1259</v>
      </c>
    </row>
    <row r="520" spans="1:7" ht="100.8" x14ac:dyDescent="0.3">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1260</v>
      </c>
      <c r="G520" s="26" t="s">
        <v>1360</v>
      </c>
    </row>
    <row r="521" spans="1:7" x14ac:dyDescent="0.3">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1261</v>
      </c>
    </row>
    <row r="522" spans="1:7" ht="345.6" x14ac:dyDescent="0.3">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1262</v>
      </c>
      <c r="G522" s="26" t="s">
        <v>1361</v>
      </c>
    </row>
    <row r="523" spans="1:7" x14ac:dyDescent="0.3">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1263</v>
      </c>
    </row>
    <row r="524" spans="1:7" x14ac:dyDescent="0.3">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1264</v>
      </c>
    </row>
    <row r="525" spans="1:7" x14ac:dyDescent="0.3">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1265</v>
      </c>
    </row>
    <row r="526" spans="1:7" x14ac:dyDescent="0.3">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1266</v>
      </c>
    </row>
    <row r="527" spans="1:7" x14ac:dyDescent="0.3">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1267</v>
      </c>
    </row>
    <row r="528" spans="1:7" x14ac:dyDescent="0.3">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1268</v>
      </c>
    </row>
    <row r="529" spans="1:6" x14ac:dyDescent="0.3">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1269</v>
      </c>
    </row>
    <row r="530" spans="1:6" x14ac:dyDescent="0.3">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1270</v>
      </c>
    </row>
    <row r="531" spans="1:6" x14ac:dyDescent="0.3">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1271</v>
      </c>
    </row>
    <row r="532" spans="1:6" x14ac:dyDescent="0.3">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1272</v>
      </c>
    </row>
    <row r="533" spans="1:6" x14ac:dyDescent="0.3">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1273</v>
      </c>
    </row>
    <row r="534" spans="1:6" x14ac:dyDescent="0.3">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1274</v>
      </c>
    </row>
    <row r="535" spans="1:6" x14ac:dyDescent="0.3">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1275</v>
      </c>
    </row>
    <row r="536" spans="1:6" x14ac:dyDescent="0.3">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1276</v>
      </c>
    </row>
    <row r="537" spans="1:6" x14ac:dyDescent="0.3">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1277</v>
      </c>
    </row>
    <row r="538" spans="1:6" x14ac:dyDescent="0.3">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1278</v>
      </c>
    </row>
    <row r="539" spans="1:6" x14ac:dyDescent="0.3">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1279</v>
      </c>
    </row>
    <row r="540" spans="1:6" x14ac:dyDescent="0.3">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1280</v>
      </c>
    </row>
    <row r="541" spans="1:6" x14ac:dyDescent="0.3">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1281</v>
      </c>
    </row>
    <row r="542" spans="1:6" x14ac:dyDescent="0.3">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1282</v>
      </c>
    </row>
    <row r="543" spans="1:6" x14ac:dyDescent="0.3">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1283</v>
      </c>
    </row>
    <row r="544" spans="1:6" x14ac:dyDescent="0.3">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1284</v>
      </c>
    </row>
    <row r="545" spans="1:7" ht="86.4" x14ac:dyDescent="0.3">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74</v>
      </c>
      <c r="G545" s="26" t="s">
        <v>1362</v>
      </c>
    </row>
    <row r="546" spans="1:7" x14ac:dyDescent="0.3">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1285</v>
      </c>
    </row>
    <row r="547" spans="1:7" ht="86.4" x14ac:dyDescent="0.3">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1286</v>
      </c>
      <c r="G547" s="26" t="s">
        <v>1363</v>
      </c>
    </row>
    <row r="548" spans="1:7" x14ac:dyDescent="0.3">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1287</v>
      </c>
    </row>
    <row r="549" spans="1:7" x14ac:dyDescent="0.3">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1288</v>
      </c>
    </row>
    <row r="550" spans="1:7" x14ac:dyDescent="0.3">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1289</v>
      </c>
    </row>
    <row r="551" spans="1:7" x14ac:dyDescent="0.3">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168</v>
      </c>
    </row>
    <row r="552" spans="1:7" x14ac:dyDescent="0.3">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1290</v>
      </c>
    </row>
    <row r="553" spans="1:7" x14ac:dyDescent="0.3">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1291</v>
      </c>
    </row>
    <row r="554" spans="1:7" x14ac:dyDescent="0.3">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1292</v>
      </c>
    </row>
    <row r="555" spans="1:7" x14ac:dyDescent="0.3">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1053</v>
      </c>
    </row>
    <row r="556" spans="1:7" x14ac:dyDescent="0.3">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1293</v>
      </c>
    </row>
    <row r="557" spans="1:7" x14ac:dyDescent="0.3">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1294</v>
      </c>
    </row>
    <row r="558" spans="1:7" x14ac:dyDescent="0.3">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1295</v>
      </c>
    </row>
    <row r="559" spans="1:7" x14ac:dyDescent="0.3">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1296</v>
      </c>
    </row>
    <row r="560" spans="1:7" ht="144" x14ac:dyDescent="0.3">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1297</v>
      </c>
      <c r="G560" s="26" t="s">
        <v>1365</v>
      </c>
    </row>
    <row r="561" spans="1:7" x14ac:dyDescent="0.3">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1298</v>
      </c>
    </row>
    <row r="562" spans="1:7" x14ac:dyDescent="0.3">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1299</v>
      </c>
    </row>
    <row r="563" spans="1:7" x14ac:dyDescent="0.3">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1300</v>
      </c>
    </row>
    <row r="564" spans="1:7" ht="115.2" x14ac:dyDescent="0.3">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1301</v>
      </c>
      <c r="G564" s="26" t="s">
        <v>1364</v>
      </c>
    </row>
    <row r="565" spans="1:7" x14ac:dyDescent="0.3">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1302</v>
      </c>
    </row>
    <row r="566" spans="1:7" x14ac:dyDescent="0.3">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1303</v>
      </c>
    </row>
    <row r="567" spans="1:7" x14ac:dyDescent="0.3">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1304</v>
      </c>
    </row>
    <row r="568" spans="1:7" x14ac:dyDescent="0.3">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1375</v>
      </c>
    </row>
    <row r="569" spans="1:7" x14ac:dyDescent="0.3">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1376</v>
      </c>
    </row>
    <row r="570" spans="1:7" x14ac:dyDescent="0.3">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200</v>
      </c>
    </row>
    <row r="571" spans="1:7" x14ac:dyDescent="0.3">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198</v>
      </c>
    </row>
    <row r="572" spans="1:7" x14ac:dyDescent="0.3">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234</v>
      </c>
    </row>
    <row r="573" spans="1:7" x14ac:dyDescent="0.3">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202</v>
      </c>
    </row>
    <row r="574" spans="1:7" x14ac:dyDescent="0.3">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1377</v>
      </c>
    </row>
    <row r="575" spans="1:7" x14ac:dyDescent="0.3">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1378</v>
      </c>
    </row>
    <row r="576" spans="1:7" x14ac:dyDescent="0.3">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1388</v>
      </c>
      <c r="G576" s="26" t="s">
        <v>1389</v>
      </c>
    </row>
    <row r="577" spans="1:8" x14ac:dyDescent="0.3">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79</v>
      </c>
    </row>
    <row r="578" spans="1:8" x14ac:dyDescent="0.3">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1395</v>
      </c>
    </row>
    <row r="579" spans="1:8" x14ac:dyDescent="0.3">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1394</v>
      </c>
    </row>
    <row r="580" spans="1:8" ht="172.8" x14ac:dyDescent="0.3">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1393</v>
      </c>
      <c r="G580" s="26" t="s">
        <v>1396</v>
      </c>
    </row>
    <row r="581" spans="1:8" x14ac:dyDescent="0.3">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1397</v>
      </c>
    </row>
    <row r="582" spans="1:8" x14ac:dyDescent="0.3">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1398</v>
      </c>
    </row>
    <row r="583" spans="1:8" x14ac:dyDescent="0.3">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1399</v>
      </c>
    </row>
    <row r="584" spans="1:8" x14ac:dyDescent="0.3">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3">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1401</v>
      </c>
    </row>
    <row r="586" spans="1:8" x14ac:dyDescent="0.3">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120</v>
      </c>
    </row>
    <row r="587" spans="1:8" x14ac:dyDescent="0.3">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1402</v>
      </c>
    </row>
    <row r="588" spans="1:8" x14ac:dyDescent="0.3">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1404</v>
      </c>
    </row>
    <row r="589" spans="1:8" x14ac:dyDescent="0.3">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1543</v>
      </c>
      <c r="G589" s="26" t="s">
        <v>1544</v>
      </c>
    </row>
    <row r="590" spans="1:8" x14ac:dyDescent="0.3">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1584</v>
      </c>
      <c r="G590" s="9" t="s">
        <v>1588</v>
      </c>
      <c r="H590" s="9"/>
    </row>
    <row r="591" spans="1:8" ht="115.2" x14ac:dyDescent="0.3">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72</v>
      </c>
      <c r="G591" s="26" t="s">
        <v>1769</v>
      </c>
      <c r="H591" s="26" t="s">
        <v>2024</v>
      </c>
    </row>
    <row r="592" spans="1:8" ht="244.8" x14ac:dyDescent="0.3">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1624</v>
      </c>
      <c r="G592" s="26" t="s">
        <v>1783</v>
      </c>
      <c r="H592" s="26" t="s">
        <v>2637</v>
      </c>
    </row>
    <row r="593" spans="1:8" x14ac:dyDescent="0.3">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1627</v>
      </c>
      <c r="G593" s="26" t="s">
        <v>1628</v>
      </c>
    </row>
    <row r="594" spans="1:8" ht="28.8" x14ac:dyDescent="0.3">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1636</v>
      </c>
      <c r="G594" s="26" t="s">
        <v>1638</v>
      </c>
    </row>
    <row r="595" spans="1:8" ht="43.2" x14ac:dyDescent="0.3">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1637</v>
      </c>
      <c r="G595" s="26" t="s">
        <v>1639</v>
      </c>
    </row>
    <row r="596" spans="1:8" ht="72" x14ac:dyDescent="0.3">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1649</v>
      </c>
      <c r="G596" s="26" t="s">
        <v>1648</v>
      </c>
    </row>
    <row r="597" spans="1:8" ht="72" x14ac:dyDescent="0.3">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801</v>
      </c>
      <c r="G597" s="26" t="s">
        <v>1660</v>
      </c>
    </row>
    <row r="598" spans="1:8" ht="28.8" x14ac:dyDescent="0.3">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1670</v>
      </c>
      <c r="G598" s="26" t="s">
        <v>1668</v>
      </c>
    </row>
    <row r="599" spans="1:8" ht="57.6" x14ac:dyDescent="0.3">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1679</v>
      </c>
      <c r="G599" s="26" t="s">
        <v>1680</v>
      </c>
    </row>
    <row r="600" spans="1:8" ht="72" x14ac:dyDescent="0.3">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1681</v>
      </c>
      <c r="G600" s="26" t="s">
        <v>1683</v>
      </c>
    </row>
    <row r="601" spans="1:8" ht="57.6" x14ac:dyDescent="0.3">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1692</v>
      </c>
      <c r="G601" s="26" t="s">
        <v>1693</v>
      </c>
    </row>
    <row r="602" spans="1:8" ht="403.2" x14ac:dyDescent="0.3">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1699</v>
      </c>
      <c r="G602" s="26" t="s">
        <v>1698</v>
      </c>
      <c r="H602" s="26" t="s">
        <v>2026</v>
      </c>
    </row>
    <row r="603" spans="1:8" ht="57.6" x14ac:dyDescent="0.3">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1712</v>
      </c>
      <c r="G603" s="26" t="s">
        <v>1709</v>
      </c>
    </row>
    <row r="604" spans="1:8" ht="57.6" x14ac:dyDescent="0.3">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1713</v>
      </c>
      <c r="G604" s="26" t="s">
        <v>1714</v>
      </c>
    </row>
    <row r="605" spans="1:8" ht="72" x14ac:dyDescent="0.3">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145</v>
      </c>
      <c r="G605" s="26" t="s">
        <v>1986</v>
      </c>
      <c r="H605" s="26" t="s">
        <v>2143</v>
      </c>
    </row>
    <row r="606" spans="1:8" ht="57.6" x14ac:dyDescent="0.3">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36</v>
      </c>
      <c r="G606" s="26" t="s">
        <v>1990</v>
      </c>
      <c r="H606" s="26" t="s">
        <v>2638</v>
      </c>
    </row>
    <row r="607" spans="1:8" ht="72" x14ac:dyDescent="0.3">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145</v>
      </c>
      <c r="G607" s="26" t="s">
        <v>1823</v>
      </c>
      <c r="H607" s="26" t="s">
        <v>2644</v>
      </c>
    </row>
    <row r="608" spans="1:8" x14ac:dyDescent="0.3">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187</v>
      </c>
      <c r="G608" s="26" t="s">
        <v>868</v>
      </c>
    </row>
    <row r="609" spans="1:14" x14ac:dyDescent="0.3">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188</v>
      </c>
      <c r="G609" s="26" t="s">
        <v>1468</v>
      </c>
    </row>
    <row r="610" spans="1:14" x14ac:dyDescent="0.3">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187</v>
      </c>
      <c r="G610" s="26" t="s">
        <v>868</v>
      </c>
    </row>
    <row r="611" spans="1:14" x14ac:dyDescent="0.3">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188</v>
      </c>
      <c r="G611" s="26" t="s">
        <v>1468</v>
      </c>
    </row>
    <row r="612" spans="1:14" ht="28.8" x14ac:dyDescent="0.3">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313</v>
      </c>
      <c r="G612" s="26" t="s">
        <v>1842</v>
      </c>
    </row>
    <row r="613" spans="1:14" ht="72" x14ac:dyDescent="0.3">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86</v>
      </c>
      <c r="G613" s="26" t="s">
        <v>1890</v>
      </c>
    </row>
    <row r="614" spans="1:14" ht="28.8" x14ac:dyDescent="0.3">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1900</v>
      </c>
      <c r="G614" s="26" t="s">
        <v>1906</v>
      </c>
    </row>
    <row r="615" spans="1:14" ht="100.8" x14ac:dyDescent="0.3">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1901</v>
      </c>
      <c r="G615" s="26" t="s">
        <v>1907</v>
      </c>
    </row>
    <row r="616" spans="1:14" ht="28.8" x14ac:dyDescent="0.3">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1124</v>
      </c>
      <c r="G616" s="26" t="s">
        <v>1909</v>
      </c>
    </row>
    <row r="617" spans="1:14" ht="28.8" x14ac:dyDescent="0.3">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1920</v>
      </c>
      <c r="G617" s="26" t="s">
        <v>1921</v>
      </c>
      <c r="H617" s="26" t="s">
        <v>2012</v>
      </c>
    </row>
    <row r="618" spans="1:14" ht="28.8" x14ac:dyDescent="0.3">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1929</v>
      </c>
      <c r="G618" s="26" t="s">
        <v>1922</v>
      </c>
      <c r="H618" s="26" t="s">
        <v>2012</v>
      </c>
    </row>
    <row r="619" spans="1:14" ht="100.8" x14ac:dyDescent="0.3">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1957</v>
      </c>
      <c r="G619" s="26" t="s">
        <v>1961</v>
      </c>
    </row>
    <row r="620" spans="1:14" ht="72" x14ac:dyDescent="0.3">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1958</v>
      </c>
      <c r="G620" s="26" t="s">
        <v>1965</v>
      </c>
    </row>
    <row r="621" spans="1:14" s="7" customFormat="1" ht="100.8" x14ac:dyDescent="0.3">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815</v>
      </c>
      <c r="G621" s="37" t="s">
        <v>2104</v>
      </c>
      <c r="H621" s="37" t="s">
        <v>2099</v>
      </c>
      <c r="I621" s="2"/>
      <c r="N621"/>
    </row>
    <row r="622" spans="1:14" s="7" customFormat="1" ht="86.4" x14ac:dyDescent="0.3">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2098</v>
      </c>
      <c r="G622" s="37" t="s">
        <v>2103</v>
      </c>
      <c r="H622" s="37"/>
      <c r="I622" s="2"/>
      <c r="N622"/>
    </row>
    <row r="623" spans="1:14" s="7" customFormat="1" x14ac:dyDescent="0.3">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2121</v>
      </c>
      <c r="G623" s="31" t="s">
        <v>2126</v>
      </c>
      <c r="H623" s="37"/>
      <c r="I623" s="2"/>
      <c r="N623"/>
    </row>
    <row r="624" spans="1:14" s="7" customFormat="1" ht="302.39999999999998" x14ac:dyDescent="0.3">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2154</v>
      </c>
      <c r="G624" s="37" t="s">
        <v>2155</v>
      </c>
      <c r="H624" s="37" t="s">
        <v>2158</v>
      </c>
      <c r="I624" s="2"/>
    </row>
    <row r="625" spans="1:9" s="7" customFormat="1" ht="230.4" x14ac:dyDescent="0.3">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2209</v>
      </c>
      <c r="G625" s="26" t="s">
        <v>2302</v>
      </c>
      <c r="H625" s="37" t="s">
        <v>2303</v>
      </c>
      <c r="I625" s="2"/>
    </row>
    <row r="626" spans="1:9" s="7" customFormat="1" ht="57.6" x14ac:dyDescent="0.3">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2359</v>
      </c>
      <c r="G626" s="37" t="s">
        <v>2212</v>
      </c>
      <c r="H626" s="37" t="s">
        <v>2360</v>
      </c>
      <c r="I626" s="2"/>
    </row>
    <row r="627" spans="1:9" s="7" customFormat="1" ht="288" x14ac:dyDescent="0.3">
      <c r="A627" s="31">
        <v>687</v>
      </c>
      <c r="B627" s="53"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2216</v>
      </c>
      <c r="G627" s="26" t="s">
        <v>2309</v>
      </c>
      <c r="H627" s="26" t="s">
        <v>2308</v>
      </c>
      <c r="I627" s="2"/>
    </row>
    <row r="628" spans="1:9" s="7" customFormat="1" ht="28.8" x14ac:dyDescent="0.3">
      <c r="A628" s="9">
        <v>691</v>
      </c>
      <c r="B628" s="53"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2251</v>
      </c>
      <c r="G628" s="26" t="s">
        <v>2287</v>
      </c>
      <c r="H628" s="26" t="s">
        <v>2288</v>
      </c>
      <c r="I628" s="2"/>
    </row>
    <row r="629" spans="1:9" s="7" customFormat="1" ht="115.2" x14ac:dyDescent="0.3">
      <c r="A629" s="9">
        <v>692</v>
      </c>
      <c r="B629" s="53"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2224</v>
      </c>
      <c r="G629" s="26" t="s">
        <v>1965</v>
      </c>
      <c r="H629" s="26" t="s">
        <v>2226</v>
      </c>
      <c r="I629" s="2"/>
    </row>
    <row r="630" spans="1:9" s="7" customFormat="1" ht="72" x14ac:dyDescent="0.3">
      <c r="A630" s="9">
        <v>693</v>
      </c>
      <c r="B630" s="53"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2217</v>
      </c>
      <c r="G630" s="26" t="s">
        <v>1965</v>
      </c>
      <c r="H630" s="26" t="s">
        <v>2227</v>
      </c>
      <c r="I630" s="2"/>
    </row>
    <row r="631" spans="1:9" s="7" customFormat="1" ht="100.8" x14ac:dyDescent="0.3">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2225</v>
      </c>
      <c r="G631" s="37" t="s">
        <v>1965</v>
      </c>
      <c r="H631" s="37" t="s">
        <v>2393</v>
      </c>
      <c r="I631" s="2"/>
    </row>
    <row r="632" spans="1:9" s="7" customFormat="1" ht="388.8" x14ac:dyDescent="0.3">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2234</v>
      </c>
      <c r="G632" s="37" t="s">
        <v>1965</v>
      </c>
      <c r="H632" s="37" t="s">
        <v>2237</v>
      </c>
      <c r="I632" s="2"/>
    </row>
    <row r="633" spans="1:9" s="7" customFormat="1" ht="72" x14ac:dyDescent="0.3">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2240</v>
      </c>
      <c r="G633" s="37" t="s">
        <v>1965</v>
      </c>
      <c r="H633" s="37" t="s">
        <v>2239</v>
      </c>
      <c r="I633" s="2"/>
    </row>
    <row r="634" spans="1:9" s="7" customFormat="1" ht="72" x14ac:dyDescent="0.3">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2245</v>
      </c>
      <c r="G634" s="37" t="s">
        <v>1965</v>
      </c>
      <c r="H634" s="37" t="s">
        <v>2246</v>
      </c>
      <c r="I634" s="2"/>
    </row>
    <row r="635" spans="1:9" s="7" customFormat="1" ht="28.8" x14ac:dyDescent="0.3">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2647</v>
      </c>
      <c r="G635" s="37" t="s">
        <v>2340</v>
      </c>
      <c r="H635" s="37" t="s">
        <v>2386</v>
      </c>
      <c r="I635" s="2"/>
    </row>
    <row r="636" spans="1:9" s="7" customFormat="1" ht="28.8" x14ac:dyDescent="0.3">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2262</v>
      </c>
      <c r="G636" s="37" t="s">
        <v>2341</v>
      </c>
      <c r="H636" s="37" t="s">
        <v>2386</v>
      </c>
      <c r="I636" s="2"/>
    </row>
    <row r="637" spans="1:9" s="7" customFormat="1" ht="144" x14ac:dyDescent="0.3">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1892</v>
      </c>
      <c r="G637" s="26" t="s">
        <v>2055</v>
      </c>
      <c r="H637" s="26" t="s">
        <v>2014</v>
      </c>
      <c r="I637" s="2"/>
    </row>
    <row r="638" spans="1:9" s="7" customFormat="1" ht="28.8" x14ac:dyDescent="0.3">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2315</v>
      </c>
      <c r="G638" s="37" t="s">
        <v>2316</v>
      </c>
      <c r="H638" s="37" t="s">
        <v>2317</v>
      </c>
      <c r="I638" s="2"/>
    </row>
    <row r="639" spans="1:9" s="7" customFormat="1" ht="72" x14ac:dyDescent="0.3">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2354</v>
      </c>
      <c r="G639" s="37" t="s">
        <v>2355</v>
      </c>
      <c r="H639" s="37" t="s">
        <v>2356</v>
      </c>
      <c r="I639" s="2"/>
    </row>
    <row r="640" spans="1:9" s="7" customFormat="1" ht="158.4" x14ac:dyDescent="0.3">
      <c r="A640" s="31">
        <v>703</v>
      </c>
      <c r="B640" s="53"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2345</v>
      </c>
      <c r="G640" s="26" t="s">
        <v>2542</v>
      </c>
      <c r="H640" s="26" t="s">
        <v>2440</v>
      </c>
      <c r="I640" s="2"/>
    </row>
    <row r="641" spans="1:9" s="7" customFormat="1" ht="43.2" x14ac:dyDescent="0.3">
      <c r="A641" s="31">
        <v>705</v>
      </c>
      <c r="B641" s="53"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97</v>
      </c>
      <c r="G641" s="26" t="s">
        <v>2349</v>
      </c>
      <c r="H641" s="26" t="s">
        <v>2440</v>
      </c>
      <c r="I641" s="2"/>
    </row>
    <row r="642" spans="1:9" s="7" customFormat="1" ht="43.2" x14ac:dyDescent="0.3">
      <c r="A642" s="31">
        <v>706</v>
      </c>
      <c r="B642" s="53" t="str">
        <f>IF($A642&lt;&gt;"",IF(VLOOKUP($A642,Vocabulary!$A:$J,2,)="","",VLOOKUP($A642,Vocabulary!$A:$J,2,)),"")</f>
        <v>mandator</v>
      </c>
      <c r="C642" s="58" t="str">
        <f>IF($A642&lt;&gt;"",IF(VLOOKUP($A642,Vocabulary!$A:$J,3,)="","",VLOOKUP($A642,Vocabulary!$A:$J,3,)),"")</f>
        <v>The Agent that gives a mandate to another Agent. 
The mandator must be uniquely identified in an authentic source</v>
      </c>
      <c r="D642" s="58" t="str">
        <f>IF($A642&lt;&gt;"",IF(VLOOKUP($A642,Vocabulary!$A:$J,7,)="","",VLOOKUP($A642,Vocabulary!$A:$J,7,)),"")</f>
        <v>see Class Agent</v>
      </c>
      <c r="E642" s="12" t="str">
        <f>IF($A642&lt;&gt;"",VLOOKUP($A642,Vocabulary!$A:$J,4,),"")</f>
        <v>Generic</v>
      </c>
      <c r="F642" s="9" t="s">
        <v>2346</v>
      </c>
      <c r="G642" s="26" t="s">
        <v>2352</v>
      </c>
      <c r="H642" s="26" t="s">
        <v>2440</v>
      </c>
      <c r="I642" s="2"/>
    </row>
    <row r="643" spans="1:9" s="7" customFormat="1" ht="43.2" x14ac:dyDescent="0.3">
      <c r="A643" s="31">
        <v>707</v>
      </c>
      <c r="B643" s="53"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2413</v>
      </c>
      <c r="G643" s="26" t="s">
        <v>2412</v>
      </c>
      <c r="H643" s="32" t="s">
        <v>2407</v>
      </c>
      <c r="I643" s="2"/>
    </row>
    <row r="644" spans="1:9" s="7" customFormat="1" ht="57.6" x14ac:dyDescent="0.3">
      <c r="A644" s="31">
        <v>708</v>
      </c>
      <c r="B644" s="53"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2418</v>
      </c>
      <c r="G644" s="26" t="s">
        <v>2419</v>
      </c>
      <c r="H644" s="32" t="s">
        <v>2407</v>
      </c>
      <c r="I644" s="2"/>
    </row>
    <row r="645" spans="1:9" s="7" customFormat="1" ht="43.2" x14ac:dyDescent="0.3">
      <c r="A645" s="31">
        <v>710</v>
      </c>
      <c r="B645" s="53"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2421</v>
      </c>
      <c r="G645" s="26" t="s">
        <v>2420</v>
      </c>
      <c r="H645" s="26"/>
      <c r="I645" s="2"/>
    </row>
    <row r="646" spans="1:9" s="7" customFormat="1" x14ac:dyDescent="0.3">
      <c r="A646" s="31">
        <v>711</v>
      </c>
      <c r="B646" s="53"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2425</v>
      </c>
      <c r="G646" s="26" t="s">
        <v>2424</v>
      </c>
      <c r="H646" s="26" t="s">
        <v>2470</v>
      </c>
      <c r="I646" s="2"/>
    </row>
    <row r="647" spans="1:9" s="7" customFormat="1" x14ac:dyDescent="0.3">
      <c r="A647" s="31">
        <v>712</v>
      </c>
      <c r="B647" s="53"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2428</v>
      </c>
      <c r="G647" s="26" t="s">
        <v>2429</v>
      </c>
      <c r="H647" s="26" t="s">
        <v>2431</v>
      </c>
      <c r="I647" s="2"/>
    </row>
    <row r="648" spans="1:9" s="7" customFormat="1" ht="28.8" x14ac:dyDescent="0.3">
      <c r="A648" s="31">
        <v>713</v>
      </c>
      <c r="B648" s="53"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2435</v>
      </c>
      <c r="G648" s="26" t="s">
        <v>2436</v>
      </c>
      <c r="H648" s="26"/>
      <c r="I648" s="2"/>
    </row>
    <row r="649" spans="1:9" s="7" customFormat="1" ht="28.8" x14ac:dyDescent="0.3">
      <c r="A649" s="31">
        <v>714</v>
      </c>
      <c r="B649" s="53"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2418</v>
      </c>
      <c r="G649" s="26" t="s">
        <v>2437</v>
      </c>
      <c r="H649" s="32" t="s">
        <v>2407</v>
      </c>
      <c r="I649" s="2"/>
    </row>
    <row r="650" spans="1:9" s="7" customFormat="1" ht="43.2" x14ac:dyDescent="0.3">
      <c r="A650" s="9">
        <v>716</v>
      </c>
      <c r="B650" s="53"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2484</v>
      </c>
      <c r="G650" s="26" t="s">
        <v>2486</v>
      </c>
      <c r="H650" s="26"/>
      <c r="I650" s="2"/>
    </row>
    <row r="651" spans="1:9" s="7" customFormat="1" x14ac:dyDescent="0.3">
      <c r="A651" s="9">
        <v>717</v>
      </c>
      <c r="B651" s="53"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2484</v>
      </c>
      <c r="G651" s="26" t="s">
        <v>2488</v>
      </c>
      <c r="H651" s="32" t="s">
        <v>2482</v>
      </c>
      <c r="I651" s="2"/>
    </row>
    <row r="652" spans="1:9" s="7" customFormat="1" ht="43.2" x14ac:dyDescent="0.3">
      <c r="A652" s="9">
        <v>718</v>
      </c>
      <c r="B652" s="53"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2485</v>
      </c>
      <c r="G652" s="26" t="s">
        <v>2487</v>
      </c>
      <c r="H652" s="4"/>
      <c r="I652" s="2"/>
    </row>
    <row r="653" spans="1:9" s="7" customFormat="1" x14ac:dyDescent="0.3">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2485</v>
      </c>
      <c r="G653" s="26" t="s">
        <v>2489</v>
      </c>
      <c r="H653" s="32" t="s">
        <v>2483</v>
      </c>
      <c r="I653" s="2"/>
    </row>
    <row r="654" spans="1:9" s="7" customFormat="1" ht="409.6" x14ac:dyDescent="0.3">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2503</v>
      </c>
      <c r="G654" s="37" t="s">
        <v>2507</v>
      </c>
      <c r="H654" s="37"/>
      <c r="I654" s="2"/>
    </row>
    <row r="655" spans="1:9" s="7" customFormat="1" ht="172.8" x14ac:dyDescent="0.3">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2504</v>
      </c>
      <c r="G655" s="37" t="s">
        <v>2506</v>
      </c>
      <c r="H655" s="37" t="s">
        <v>2505</v>
      </c>
      <c r="I655" s="2"/>
    </row>
    <row r="656" spans="1:9" s="7" customFormat="1" ht="216" x14ac:dyDescent="0.3">
      <c r="A656" s="31">
        <v>722</v>
      </c>
      <c r="B656" s="53" t="str">
        <f>IF($A656&lt;&gt;"",IF(VLOOKUP($A656,Vocabulary!$A:$J,2,)="","",VLOOKUP($A656,Vocabulary!$A:$J,2,)),"")</f>
        <v>Currency</v>
      </c>
      <c r="C656" s="58"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8" t="str">
        <f>IF($A656&lt;&gt;"",IF(VLOOKUP($A656,Vocabulary!$A:$J,7,)="","",VLOOKUP($A656,Vocabulary!$A:$J,7,)),"")</f>
        <v/>
      </c>
      <c r="E656" s="12" t="str">
        <f>IF($A656&lt;&gt;"",VLOOKUP($A656,Vocabulary!$A:$J,4,),"")</f>
        <v>Generic</v>
      </c>
      <c r="F656" s="9" t="s">
        <v>2592</v>
      </c>
      <c r="G656" s="26" t="s">
        <v>2593</v>
      </c>
      <c r="H656" s="26"/>
      <c r="I656" s="2"/>
    </row>
    <row r="657" spans="1:9" s="7" customFormat="1" ht="28.8" x14ac:dyDescent="0.3">
      <c r="A657" s="31">
        <v>723</v>
      </c>
      <c r="B657" s="53"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2523</v>
      </c>
      <c r="G657" s="26" t="s">
        <v>2558</v>
      </c>
      <c r="H657" s="26" t="s">
        <v>2562</v>
      </c>
      <c r="I657" s="2"/>
    </row>
    <row r="658" spans="1:9" s="7" customFormat="1" ht="100.8" x14ac:dyDescent="0.3">
      <c r="A658" s="31">
        <v>724</v>
      </c>
      <c r="B658" s="53" t="str">
        <f>IF($A658&lt;&gt;"",IF(VLOOKUP($A658,Vocabulary!$A:$J,2,)="","",VLOOKUP($A658,Vocabulary!$A:$J,2,)),"")</f>
        <v>MonetaryAmount</v>
      </c>
      <c r="C658" s="58"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8" t="str">
        <f>IF($A658&lt;&gt;"",IF(VLOOKUP($A658,Vocabulary!$A:$J,7,)="","",VLOOKUP($A658,Vocabulary!$A:$J,7,)),"")</f>
        <v>Most commonly used with currency (ISO 4217) and value properties.</v>
      </c>
      <c r="E658" s="12" t="str">
        <f>IF($A658&lt;&gt;"",VLOOKUP($A658,Vocabulary!$A:$J,4,),"")</f>
        <v>Generic</v>
      </c>
      <c r="F658" s="9" t="s">
        <v>2524</v>
      </c>
      <c r="G658" s="26" t="s">
        <v>2595</v>
      </c>
      <c r="H658" s="26" t="s">
        <v>2564</v>
      </c>
      <c r="I658" s="2"/>
    </row>
    <row r="659" spans="1:9" s="7" customFormat="1" x14ac:dyDescent="0.3">
      <c r="A659" s="31">
        <v>725</v>
      </c>
      <c r="B659" s="53"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2524</v>
      </c>
      <c r="G659" s="26" t="s">
        <v>2529</v>
      </c>
      <c r="H659" s="26" t="s">
        <v>2568</v>
      </c>
      <c r="I659" s="2"/>
    </row>
    <row r="660" spans="1:9" s="7" customFormat="1" ht="115.2" x14ac:dyDescent="0.3">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2547</v>
      </c>
      <c r="G660" s="37" t="s">
        <v>2552</v>
      </c>
      <c r="H660" s="37" t="s">
        <v>2548</v>
      </c>
      <c r="I660" s="2"/>
    </row>
    <row r="661" spans="1:9" s="7" customFormat="1" ht="172.8" x14ac:dyDescent="0.3">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2571</v>
      </c>
      <c r="G661" s="37" t="s">
        <v>2573</v>
      </c>
      <c r="H661" s="37" t="s">
        <v>2577</v>
      </c>
      <c r="I661" s="2"/>
    </row>
    <row r="662" spans="1:9" s="7" customFormat="1" ht="43.2" x14ac:dyDescent="0.3">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268</v>
      </c>
      <c r="G662" s="26" t="s">
        <v>1859</v>
      </c>
      <c r="H662" s="37"/>
      <c r="I662" s="2"/>
    </row>
    <row r="663" spans="1:9" s="7" customFormat="1" ht="57.6" x14ac:dyDescent="0.3">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2421</v>
      </c>
      <c r="G663" s="37" t="s">
        <v>2652</v>
      </c>
      <c r="H663" s="37" t="s">
        <v>2653</v>
      </c>
      <c r="I663" s="2"/>
    </row>
    <row r="664" spans="1:9" s="7" customFormat="1" ht="201.6" x14ac:dyDescent="0.3">
      <c r="A664" s="31">
        <v>730</v>
      </c>
      <c r="B664" s="54"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2691</v>
      </c>
      <c r="G664" s="37" t="s">
        <v>2692</v>
      </c>
      <c r="H664" s="37" t="s">
        <v>2706</v>
      </c>
      <c r="I664" s="2"/>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zoomScale="130" zoomScaleNormal="130" workbookViewId="0">
      <pane ySplit="1" topLeftCell="A315" activePane="bottomLeft" state="frozen"/>
      <selection activeCell="G664" sqref="G664"/>
      <selection pane="bottomLeft" activeCell="G664" sqref="G664"/>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731</v>
      </c>
      <c r="B1" s="16" t="s">
        <v>533</v>
      </c>
      <c r="C1" s="16" t="s">
        <v>518</v>
      </c>
      <c r="D1" s="16" t="s">
        <v>739</v>
      </c>
      <c r="E1" s="1" t="s">
        <v>9</v>
      </c>
      <c r="F1" s="1" t="s">
        <v>736</v>
      </c>
      <c r="G1" s="6" t="s">
        <v>735</v>
      </c>
      <c r="H1" s="6" t="s">
        <v>1980</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746</v>
      </c>
      <c r="K2" s="8">
        <f>MAX(A:A)+1</f>
        <v>731</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751</v>
      </c>
      <c r="K3" s="8">
        <f>SUM(A2:A664)</f>
        <v>241617</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1704</v>
      </c>
      <c r="G221" s="4" t="s">
        <v>1703</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4" t="s">
        <v>1767</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1531</v>
      </c>
      <c r="G223" s="4" t="s">
        <v>1687</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293</v>
      </c>
      <c r="G224" s="9" t="s">
        <v>1886</v>
      </c>
      <c r="H224" s="9" t="s">
        <v>1833</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1591</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4" t="s">
        <v>2003</v>
      </c>
      <c r="H226" s="4" t="s">
        <v>2002</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254</v>
      </c>
      <c r="G227" s="9" t="s">
        <v>1880</v>
      </c>
      <c r="H227" s="4" t="s">
        <v>1854</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4" t="s">
        <v>1852</v>
      </c>
      <c r="H228" s="26" t="s">
        <v>2005</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4" t="s">
        <v>1856</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2188</v>
      </c>
      <c r="G230" s="4" t="s">
        <v>2095</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4" t="s">
        <v>2296</v>
      </c>
      <c r="H231" s="4" t="s">
        <v>2293</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1675</v>
      </c>
      <c r="G232" s="4" t="s">
        <v>2299</v>
      </c>
      <c r="H232" s="4" t="s">
        <v>2293</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301</v>
      </c>
      <c r="G233" s="9" t="s">
        <v>1858</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269</v>
      </c>
      <c r="G234" s="4" t="s">
        <v>1863</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1834</v>
      </c>
      <c r="G235" s="4" t="s">
        <v>1674</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4" t="s">
        <v>2086</v>
      </c>
      <c r="H236" s="4" t="s">
        <v>2087</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252</v>
      </c>
      <c r="G237" s="4" t="s">
        <v>1861</v>
      </c>
      <c r="H237" s="4" t="s">
        <v>2009</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4" t="s">
        <v>1864</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2327</v>
      </c>
      <c r="G239" s="4" t="s">
        <v>2329</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4" t="s">
        <v>2092</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1950</v>
      </c>
      <c r="G243" s="9" t="s">
        <v>1949</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1778</v>
      </c>
      <c r="G244" s="4" t="s">
        <v>1994</v>
      </c>
      <c r="H244" s="4" t="s">
        <v>1654</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191</v>
      </c>
      <c r="G245" s="4" t="s">
        <v>1867</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30</v>
      </c>
      <c r="G246" s="4" t="s">
        <v>1994</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199</v>
      </c>
      <c r="G247" s="4" t="s">
        <v>1412</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172</v>
      </c>
      <c r="G248" s="4" t="s">
        <v>1868</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1959</v>
      </c>
      <c r="G249" s="4" t="s">
        <v>1963</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204</v>
      </c>
      <c r="G250" s="4" t="s">
        <v>1417</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1420</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1799</v>
      </c>
      <c r="G252" s="4" t="s">
        <v>1425</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151</v>
      </c>
      <c r="G253" s="4" t="s">
        <v>1428</v>
      </c>
      <c r="H253" s="4" t="s">
        <v>2453</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148</v>
      </c>
      <c r="G254" s="4" t="s">
        <v>1432</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205</v>
      </c>
      <c r="G255" s="4" t="s">
        <v>1434</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169</v>
      </c>
      <c r="G256" s="4" t="s">
        <v>1437</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182</v>
      </c>
      <c r="G257" s="4" t="s">
        <v>1441</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185</v>
      </c>
      <c r="G258" s="4" t="s">
        <v>1442</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1446</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249</v>
      </c>
      <c r="G260" s="4" t="s">
        <v>2007</v>
      </c>
      <c r="H260" s="4" t="s">
        <v>2008</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161</v>
      </c>
      <c r="G261" s="4" t="s">
        <v>1870</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1801</v>
      </c>
      <c r="G262" s="4" t="s">
        <v>1448</v>
      </c>
      <c r="H262" s="4" t="s">
        <v>2639</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193</v>
      </c>
      <c r="G263" s="4" t="s">
        <v>1450</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166</v>
      </c>
      <c r="G264" s="4" t="s">
        <v>1454</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163</v>
      </c>
      <c r="G265" s="4" t="s">
        <v>1560</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155</v>
      </c>
      <c r="G266" s="9" t="s">
        <v>1872</v>
      </c>
      <c r="H266" s="9" t="s">
        <v>2639</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1816</v>
      </c>
      <c r="G267" s="4" t="s">
        <v>1813</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1817</v>
      </c>
      <c r="G268" s="4" t="s">
        <v>1966</v>
      </c>
      <c r="H268" s="4" t="s">
        <v>1812</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158</v>
      </c>
      <c r="G269" s="4" t="s">
        <v>1456</v>
      </c>
      <c r="H269" s="4" t="s">
        <v>2640</v>
      </c>
    </row>
    <row r="270" spans="1:8" ht="100.8" x14ac:dyDescent="0.3">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1655</v>
      </c>
      <c r="G270" s="4" t="s">
        <v>1658</v>
      </c>
      <c r="H270" s="4" t="s">
        <v>2639</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1820</v>
      </c>
      <c r="G271" s="4" t="s">
        <v>1459</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1774</v>
      </c>
      <c r="G272" s="4" t="s">
        <v>1462</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179</v>
      </c>
      <c r="G273" s="4" t="s">
        <v>1463</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4" t="s">
        <v>1642</v>
      </c>
      <c r="H274" s="4" t="s">
        <v>2639</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4" t="s">
        <v>1471</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1818</v>
      </c>
      <c r="G276" s="32" t="s">
        <v>1970</v>
      </c>
      <c r="H276" s="4" t="s">
        <v>1811</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4" t="s">
        <v>2108</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4" t="s">
        <v>1895</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129</v>
      </c>
      <c r="G279" s="4" t="s">
        <v>1476</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255</v>
      </c>
      <c r="G280" s="4" t="s">
        <v>1478</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260</v>
      </c>
      <c r="G281" s="4" t="s">
        <v>1487</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59</v>
      </c>
      <c r="G282" s="4" t="s">
        <v>1489</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128</v>
      </c>
      <c r="G283" s="4" t="s">
        <v>1481</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256</v>
      </c>
      <c r="G284" s="4" t="s">
        <v>1484</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259</v>
      </c>
      <c r="G285" s="4" t="s">
        <v>1493</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1787</v>
      </c>
      <c r="G286" s="4" t="s">
        <v>1496</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4" t="s">
        <v>1499</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2268</v>
      </c>
      <c r="G288" s="4" t="s">
        <v>1874</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261</v>
      </c>
      <c r="G289" s="4" t="s">
        <v>1502</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1791</v>
      </c>
      <c r="G290" s="4" t="s">
        <v>1792</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4" t="s">
        <v>1474</v>
      </c>
    </row>
    <row r="292" spans="1:8" x14ac:dyDescent="0.3">
      <c r="A292" s="9">
        <v>329</v>
      </c>
      <c r="B292" s="17"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18</v>
      </c>
      <c r="G292" s="4" t="s">
        <v>1503</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4" t="s">
        <v>1506</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21</v>
      </c>
      <c r="G294" s="4" t="s">
        <v>1507</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4" t="s">
        <v>2113</v>
      </c>
      <c r="H295" s="4" t="s">
        <v>2011</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263</v>
      </c>
      <c r="G296" s="4" t="s">
        <v>1509</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262</v>
      </c>
      <c r="G297" s="4" t="s">
        <v>1510</v>
      </c>
      <c r="H297" s="4" t="s">
        <v>2011</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2256</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265</v>
      </c>
      <c r="G299" s="4" t="s">
        <v>1796</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138</v>
      </c>
      <c r="G300" s="4" t="s">
        <v>1846</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259</v>
      </c>
      <c r="G301" s="4" t="s">
        <v>1513</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1545</v>
      </c>
      <c r="G302" s="4" t="s">
        <v>1547</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139</v>
      </c>
      <c r="G303" s="4" t="s">
        <v>1843</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4" t="s">
        <v>1422</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241</v>
      </c>
      <c r="G305" s="4" t="s">
        <v>1966</v>
      </c>
      <c r="H305" s="4" t="s">
        <v>2258</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27</v>
      </c>
      <c r="G306" s="4" t="s">
        <v>1923</v>
      </c>
      <c r="H306" s="4" t="s">
        <v>2259</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266</v>
      </c>
      <c r="G307" s="4" t="s">
        <v>1924</v>
      </c>
      <c r="H307" s="4" t="s">
        <v>2259</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132</v>
      </c>
      <c r="G308" s="4" t="s">
        <v>1515</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2275</v>
      </c>
      <c r="G309" s="4" t="s">
        <v>2278</v>
      </c>
      <c r="H309" s="4" t="s">
        <v>2282</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298</v>
      </c>
      <c r="G310" s="4" t="s">
        <v>1520</v>
      </c>
      <c r="H310" s="4" t="s">
        <v>2281</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69</v>
      </c>
      <c r="G311" s="4" t="s">
        <v>1999</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68</v>
      </c>
      <c r="G312" s="4" t="s">
        <v>2000</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176</v>
      </c>
      <c r="G313" s="4" t="s">
        <v>2052</v>
      </c>
      <c r="H313" s="26" t="s">
        <v>1785</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185</v>
      </c>
      <c r="G314" s="4" t="s">
        <v>2043</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117</v>
      </c>
      <c r="G315" s="9" t="s">
        <v>2125</v>
      </c>
    </row>
    <row r="316" spans="1:8" ht="57.6" x14ac:dyDescent="0.3">
      <c r="A316" s="9">
        <v>362</v>
      </c>
      <c r="B316" s="17" t="str">
        <f>IF($A316&lt;&gt;"",IF(VLOOKUP($A316,Vocabulary!$A:$J,2,)="","",VLOOKUP($A316,Vocabulary!$A:$J,2,)),"")</f>
        <v>CivilStatusType</v>
      </c>
      <c r="C316" s="17" t="str">
        <f>IF($A316&lt;&gt;"",IF(VLOOKUP($A316,Vocabulary!$A:$J,3,)="","",VLOOKUP($A316,Vocabulary!$A:$J,3,)),"")</f>
        <v>Conceptscheme with the values for the civil status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4" t="s">
        <v>2115</v>
      </c>
      <c r="H316" s="4" t="s">
        <v>2630</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255</v>
      </c>
      <c r="G317" s="4" t="s">
        <v>2118</v>
      </c>
      <c r="H317" s="26" t="s">
        <v>2013</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1892</v>
      </c>
      <c r="G318" s="4" t="s">
        <v>2056</v>
      </c>
      <c r="H318" s="4" t="s">
        <v>2370</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1570</v>
      </c>
      <c r="G319" s="4" t="s">
        <v>1571</v>
      </c>
      <c r="H319" s="4" t="s">
        <v>2366</v>
      </c>
    </row>
    <row r="320" spans="1:8" ht="100.8" x14ac:dyDescent="0.3">
      <c r="A320" s="9">
        <v>366</v>
      </c>
      <c r="B320" s="17"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1776</v>
      </c>
      <c r="G320" s="4" t="s">
        <v>1513</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269</v>
      </c>
      <c r="G321" s="4" t="s">
        <v>2068</v>
      </c>
      <c r="H321" s="4" t="s">
        <v>2380</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2273</v>
      </c>
      <c r="H322" s="4" t="s">
        <v>2373</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1577</v>
      </c>
      <c r="G323" s="4" t="s">
        <v>1578</v>
      </c>
      <c r="H323" s="4" t="s">
        <v>2367</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1582</v>
      </c>
      <c r="G324" s="4" t="s">
        <v>1581</v>
      </c>
      <c r="H324" s="4" t="s">
        <v>2368</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4" t="s">
        <v>2067</v>
      </c>
      <c r="H325" s="4" t="s">
        <v>2381</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2060</v>
      </c>
      <c r="G326" s="4" t="s">
        <v>2066</v>
      </c>
      <c r="H326" s="4" t="s">
        <v>2382</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2327</v>
      </c>
      <c r="G327" s="4" t="s">
        <v>2065</v>
      </c>
      <c r="H327" s="4" t="s">
        <v>2379</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4" t="s">
        <v>2064</v>
      </c>
      <c r="H328" s="4" t="s">
        <v>2383</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1774</v>
      </c>
      <c r="G329" s="4" t="s">
        <v>2046</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179</v>
      </c>
      <c r="G330" s="4" t="s">
        <v>2049</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2188</v>
      </c>
      <c r="G331" s="4" t="s">
        <v>2189</v>
      </c>
      <c r="H331" s="4" t="s">
        <v>2384</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1546</v>
      </c>
      <c r="G589" s="4" t="s">
        <v>1548</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1585</v>
      </c>
      <c r="G590" s="9" t="s">
        <v>1589</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4" t="s">
        <v>1770</v>
      </c>
      <c r="H591" s="4" t="s">
        <v>2025</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1625</v>
      </c>
      <c r="G592" s="4" t="s">
        <v>1784</v>
      </c>
      <c r="H592" s="4" t="s">
        <v>2641</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1629</v>
      </c>
      <c r="G593" s="4" t="s">
        <v>1630</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1634</v>
      </c>
      <c r="G594" s="4" t="s">
        <v>1633</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1635</v>
      </c>
      <c r="G595" s="4" t="s">
        <v>1640</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1651</v>
      </c>
      <c r="G596" s="4" t="s">
        <v>1650</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1662</v>
      </c>
      <c r="G597" s="4" t="s">
        <v>1661</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1671</v>
      </c>
      <c r="G598" s="4" t="s">
        <v>1667</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1678</v>
      </c>
      <c r="G599" s="4" t="s">
        <v>1677</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1835</v>
      </c>
      <c r="G600" s="4" t="s">
        <v>1682</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1694</v>
      </c>
      <c r="G601" s="4" t="s">
        <v>1695</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1830</v>
      </c>
      <c r="G602" s="4" t="s">
        <v>1700</v>
      </c>
      <c r="H602" s="4" t="s">
        <v>2027</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1836</v>
      </c>
      <c r="G603" s="4" t="s">
        <v>1710</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1711</v>
      </c>
      <c r="G604" s="4" t="s">
        <v>1715</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146</v>
      </c>
      <c r="G605" s="4" t="s">
        <v>1988</v>
      </c>
      <c r="H605" s="4" t="s">
        <v>2144</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4" t="s">
        <v>1991</v>
      </c>
      <c r="H606" s="4" t="s">
        <v>2642</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146</v>
      </c>
      <c r="G607" s="4" t="s">
        <v>1822</v>
      </c>
      <c r="H607" s="4" t="s">
        <v>2645</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1826</v>
      </c>
      <c r="G608" s="4" t="s">
        <v>1466</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1827</v>
      </c>
      <c r="G609" s="4" t="s">
        <v>1467</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1826</v>
      </c>
      <c r="G610" s="4" t="s">
        <v>1466</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1827</v>
      </c>
      <c r="G611" s="4" t="s">
        <v>1467</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313</v>
      </c>
      <c r="G612" s="4" t="s">
        <v>1841</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4" t="s">
        <v>1891</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1902</v>
      </c>
      <c r="G614" s="4" t="s">
        <v>1904</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1903</v>
      </c>
      <c r="G615" s="4" t="s">
        <v>1905</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1911</v>
      </c>
      <c r="G616" s="4" t="s">
        <v>1910</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1925</v>
      </c>
      <c r="G617" s="4" t="s">
        <v>1927</v>
      </c>
      <c r="H617" s="4" t="s">
        <v>2259</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1926</v>
      </c>
      <c r="G618" s="4" t="s">
        <v>1928</v>
      </c>
      <c r="H618" s="4" t="s">
        <v>2259</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1959</v>
      </c>
      <c r="G619" s="4" t="s">
        <v>1964</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1960</v>
      </c>
      <c r="G620" s="4" t="s">
        <v>1966</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2100</v>
      </c>
      <c r="G621" s="32" t="s">
        <v>2102</v>
      </c>
      <c r="H621" s="32" t="s">
        <v>2385</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2101</v>
      </c>
      <c r="G622" s="32" t="s">
        <v>2105</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2123</v>
      </c>
      <c r="G623" s="32" t="s">
        <v>2122</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2156</v>
      </c>
      <c r="G624" s="32" t="s">
        <v>2157</v>
      </c>
      <c r="H624" s="32" t="s">
        <v>2159</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2209</v>
      </c>
      <c r="G625" s="4" t="s">
        <v>2304</v>
      </c>
      <c r="H625" s="32" t="s">
        <v>2305</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2361</v>
      </c>
      <c r="G626" s="32" t="s">
        <v>2213</v>
      </c>
      <c r="H626" s="32" t="s">
        <v>2362</v>
      </c>
      <c r="I626" s="2"/>
    </row>
    <row r="627" spans="1:9" s="7" customFormat="1" ht="388.8" x14ac:dyDescent="0.3">
      <c r="A627" s="31">
        <v>687</v>
      </c>
      <c r="B627" s="58"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2216</v>
      </c>
      <c r="G627" s="4" t="s">
        <v>2311</v>
      </c>
      <c r="H627" s="4" t="s">
        <v>2310</v>
      </c>
      <c r="I627" s="2"/>
    </row>
    <row r="628" spans="1:9" s="7" customFormat="1" ht="43.2" x14ac:dyDescent="0.3">
      <c r="A628" s="9">
        <v>691</v>
      </c>
      <c r="B628" s="58"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2252</v>
      </c>
      <c r="G628" s="4" t="s">
        <v>2290</v>
      </c>
      <c r="H628" s="4" t="s">
        <v>2289</v>
      </c>
      <c r="I628" s="2"/>
    </row>
    <row r="629" spans="1:9" s="7" customFormat="1" ht="129.6" x14ac:dyDescent="0.3">
      <c r="A629" s="9">
        <v>692</v>
      </c>
      <c r="B629" s="58"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2228</v>
      </c>
      <c r="G629" s="4" t="s">
        <v>1966</v>
      </c>
      <c r="H629" s="4" t="s">
        <v>2229</v>
      </c>
      <c r="I629" s="2"/>
    </row>
    <row r="630" spans="1:9" s="7" customFormat="1" ht="72" x14ac:dyDescent="0.3">
      <c r="A630" s="9">
        <v>693</v>
      </c>
      <c r="B630" s="58"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2218</v>
      </c>
      <c r="G630" s="4" t="s">
        <v>1966</v>
      </c>
      <c r="H630" s="4" t="s">
        <v>2230</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2219</v>
      </c>
      <c r="G631" s="32" t="s">
        <v>1966</v>
      </c>
      <c r="H631" s="32" t="s">
        <v>2394</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2235</v>
      </c>
      <c r="G632" s="32" t="s">
        <v>1966</v>
      </c>
      <c r="H632" s="32" t="s">
        <v>2238</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2241</v>
      </c>
      <c r="G633" s="32" t="s">
        <v>1966</v>
      </c>
      <c r="H633" s="32" t="s">
        <v>2242</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2247</v>
      </c>
      <c r="G634" s="32" t="s">
        <v>1966</v>
      </c>
      <c r="H634" s="32" t="s">
        <v>2248</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2648</v>
      </c>
      <c r="G635" s="32" t="s">
        <v>2342</v>
      </c>
      <c r="H635" s="32" t="s">
        <v>2388</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2263</v>
      </c>
      <c r="G636" s="32" t="s">
        <v>2343</v>
      </c>
      <c r="H636" s="32" t="s">
        <v>2388</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1892</v>
      </c>
      <c r="G637" s="4" t="s">
        <v>2056</v>
      </c>
      <c r="H637" s="4" t="s">
        <v>2390</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2318</v>
      </c>
      <c r="G638" s="32" t="s">
        <v>2319</v>
      </c>
      <c r="H638" s="32" t="s">
        <v>2320</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2357</v>
      </c>
      <c r="G639" s="32" t="s">
        <v>2358</v>
      </c>
      <c r="H639" s="32" t="s">
        <v>2391</v>
      </c>
      <c r="I639" s="2"/>
    </row>
    <row r="640" spans="1:9" s="7" customFormat="1" ht="158.4" x14ac:dyDescent="0.3">
      <c r="A640" s="9">
        <v>703</v>
      </c>
      <c r="B640" s="58"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2347</v>
      </c>
      <c r="G640" s="4" t="s">
        <v>2543</v>
      </c>
      <c r="H640" s="26" t="s">
        <v>2441</v>
      </c>
      <c r="I640" s="2"/>
    </row>
    <row r="641" spans="1:9" s="7" customFormat="1" ht="43.2" x14ac:dyDescent="0.3">
      <c r="A641" s="9">
        <v>705</v>
      </c>
      <c r="B641" s="58"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98</v>
      </c>
      <c r="G641" s="4" t="s">
        <v>2350</v>
      </c>
      <c r="H641" s="26" t="s">
        <v>2441</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2348</v>
      </c>
      <c r="G642" s="32" t="s">
        <v>2351</v>
      </c>
      <c r="H642" s="26" t="s">
        <v>2441</v>
      </c>
      <c r="I642" s="2"/>
    </row>
    <row r="643" spans="1:9" s="7" customFormat="1" ht="43.2" x14ac:dyDescent="0.3">
      <c r="A643" s="9">
        <v>707</v>
      </c>
      <c r="B643" s="58"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2414</v>
      </c>
      <c r="G643" s="4" t="s">
        <v>2415</v>
      </c>
      <c r="H643" s="32" t="s">
        <v>2407</v>
      </c>
      <c r="I643" s="2"/>
    </row>
    <row r="644" spans="1:9" s="7" customFormat="1" ht="72" x14ac:dyDescent="0.3">
      <c r="A644" s="31">
        <v>708</v>
      </c>
      <c r="B644" s="58"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2417</v>
      </c>
      <c r="G644" s="4" t="s">
        <v>2416</v>
      </c>
      <c r="H644" s="32" t="s">
        <v>2407</v>
      </c>
      <c r="I644" s="2"/>
    </row>
    <row r="645" spans="1:9" s="7" customFormat="1" ht="57.6" x14ac:dyDescent="0.3">
      <c r="A645" s="31">
        <v>710</v>
      </c>
      <c r="B645" s="58"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2422</v>
      </c>
      <c r="G645" s="4" t="s">
        <v>2423</v>
      </c>
      <c r="H645" s="4"/>
      <c r="I645" s="2"/>
    </row>
    <row r="646" spans="1:9" s="7" customFormat="1" x14ac:dyDescent="0.3">
      <c r="A646" s="9">
        <v>711</v>
      </c>
      <c r="B646" s="58"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2426</v>
      </c>
      <c r="G646" s="4" t="s">
        <v>2427</v>
      </c>
      <c r="H646" s="4" t="s">
        <v>2470</v>
      </c>
      <c r="I646" s="2"/>
    </row>
    <row r="647" spans="1:9" s="7" customFormat="1" ht="28.8" x14ac:dyDescent="0.3">
      <c r="A647" s="31">
        <v>712</v>
      </c>
      <c r="B647" s="58"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2414</v>
      </c>
      <c r="G647" s="4" t="s">
        <v>2430</v>
      </c>
      <c r="H647" s="4" t="s">
        <v>2431</v>
      </c>
      <c r="I647" s="2"/>
    </row>
    <row r="648" spans="1:9" s="7" customFormat="1" ht="43.2" x14ac:dyDescent="0.3">
      <c r="A648" s="9">
        <v>713</v>
      </c>
      <c r="B648" s="58"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2434</v>
      </c>
      <c r="G648" s="4" t="s">
        <v>2433</v>
      </c>
      <c r="H648" s="4"/>
      <c r="I648" s="2"/>
    </row>
    <row r="649" spans="1:9" s="7" customFormat="1" ht="43.2" x14ac:dyDescent="0.3">
      <c r="A649" s="31">
        <v>714</v>
      </c>
      <c r="B649" s="58"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2417</v>
      </c>
      <c r="G649" s="4" t="s">
        <v>2438</v>
      </c>
      <c r="H649" s="32" t="s">
        <v>2407</v>
      </c>
      <c r="I649" s="2"/>
    </row>
    <row r="650" spans="1:9" s="7" customFormat="1" ht="43.2" x14ac:dyDescent="0.3">
      <c r="A650" s="9">
        <v>716</v>
      </c>
      <c r="B650" s="58"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2490</v>
      </c>
      <c r="G650" s="4" t="s">
        <v>2494</v>
      </c>
      <c r="H650" s="4"/>
      <c r="I650" s="2"/>
    </row>
    <row r="651" spans="1:9" s="7" customFormat="1" ht="28.8" x14ac:dyDescent="0.3">
      <c r="A651" s="9">
        <v>717</v>
      </c>
      <c r="B651" s="58"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2490</v>
      </c>
      <c r="G651" s="4" t="s">
        <v>2492</v>
      </c>
      <c r="H651" s="32" t="s">
        <v>2482</v>
      </c>
      <c r="I651" s="2"/>
    </row>
    <row r="652" spans="1:9" s="7" customFormat="1" ht="43.2" x14ac:dyDescent="0.3">
      <c r="A652" s="9">
        <v>718</v>
      </c>
      <c r="B652" s="58"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2491</v>
      </c>
      <c r="G652" s="4" t="s">
        <v>2495</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2491</v>
      </c>
      <c r="G653" s="4" t="s">
        <v>2493</v>
      </c>
      <c r="H653" s="32" t="s">
        <v>2483</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2509</v>
      </c>
      <c r="G654" s="32" t="s">
        <v>2508</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73</v>
      </c>
      <c r="G655" s="32" t="s">
        <v>2510</v>
      </c>
      <c r="H655" s="32" t="s">
        <v>2511</v>
      </c>
      <c r="I655" s="2"/>
    </row>
    <row r="656" spans="1:9" s="7" customFormat="1" ht="230.4" x14ac:dyDescent="0.3">
      <c r="A656" s="31">
        <v>722</v>
      </c>
      <c r="B656" s="58" t="str">
        <f>IF($A656&lt;&gt;"",IF(VLOOKUP($A656,Vocabulary!$A:$J,2,)="","",VLOOKUP($A656,Vocabulary!$A:$J,2,)),"")</f>
        <v>Currency</v>
      </c>
      <c r="C656" s="58"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8" t="str">
        <f>IF($A656&lt;&gt;"",IF(VLOOKUP($A656,Vocabulary!$A:$J,7,)="","",VLOOKUP($A656,Vocabulary!$A:$J,7,)),"")</f>
        <v/>
      </c>
      <c r="E656" s="12" t="str">
        <f>IF($A656&lt;&gt;"",VLOOKUP($A656,Vocabulary!$A:$J,4,),"")</f>
        <v>Generic</v>
      </c>
      <c r="F656" s="9" t="s">
        <v>2525</v>
      </c>
      <c r="G656" s="4" t="s">
        <v>2594</v>
      </c>
      <c r="H656" s="4"/>
      <c r="I656" s="2"/>
    </row>
    <row r="657" spans="1:9" s="7" customFormat="1" ht="28.8" x14ac:dyDescent="0.3">
      <c r="A657" s="31">
        <v>723</v>
      </c>
      <c r="B657" s="58"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2525</v>
      </c>
      <c r="G657" s="4" t="s">
        <v>2559</v>
      </c>
      <c r="H657" s="4" t="s">
        <v>2561</v>
      </c>
      <c r="I657" s="2"/>
    </row>
    <row r="658" spans="1:9" s="7" customFormat="1" ht="129.6" x14ac:dyDescent="0.3">
      <c r="A658" s="31">
        <v>724</v>
      </c>
      <c r="B658" s="58" t="str">
        <f>IF($A658&lt;&gt;"",IF(VLOOKUP($A658,Vocabulary!$A:$J,2,)="","",VLOOKUP($A658,Vocabulary!$A:$J,2,)),"")</f>
        <v>MonetaryAmount</v>
      </c>
      <c r="C658" s="58"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8" t="str">
        <f>IF($A658&lt;&gt;"",IF(VLOOKUP($A658,Vocabulary!$A:$J,7,)="","",VLOOKUP($A658,Vocabulary!$A:$J,7,)),"")</f>
        <v>Most commonly used with currency (ISO 4217) and value properties.</v>
      </c>
      <c r="E658" s="12" t="str">
        <f>IF($A658&lt;&gt;"",VLOOKUP($A658,Vocabulary!$A:$J,4,),"")</f>
        <v>Generic</v>
      </c>
      <c r="F658" s="9" t="s">
        <v>2526</v>
      </c>
      <c r="G658" s="4" t="s">
        <v>2527</v>
      </c>
      <c r="H658" s="4" t="s">
        <v>2565</v>
      </c>
      <c r="I658" s="2"/>
    </row>
    <row r="659" spans="1:9" s="7" customFormat="1" ht="28.8" x14ac:dyDescent="0.3">
      <c r="A659" s="31">
        <v>725</v>
      </c>
      <c r="B659" s="58"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2526</v>
      </c>
      <c r="G659" s="4" t="s">
        <v>2528</v>
      </c>
      <c r="H659" s="4" t="s">
        <v>2567</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2549</v>
      </c>
      <c r="G660" s="32" t="s">
        <v>2551</v>
      </c>
      <c r="H660" s="32" t="s">
        <v>2550</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2572</v>
      </c>
      <c r="G661" s="32" t="s">
        <v>2575</v>
      </c>
      <c r="H661" s="32" t="s">
        <v>2576</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269</v>
      </c>
      <c r="G662" s="4" t="s">
        <v>1863</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2422</v>
      </c>
      <c r="G663" s="32" t="s">
        <v>2654</v>
      </c>
      <c r="H663" s="32" t="s">
        <v>2655</v>
      </c>
      <c r="I663" s="2"/>
    </row>
    <row r="664" spans="1:9" s="7" customFormat="1" ht="259.2" x14ac:dyDescent="0.3">
      <c r="A664" s="31">
        <v>730</v>
      </c>
      <c r="B664" s="55"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2693</v>
      </c>
      <c r="G664" s="32" t="s">
        <v>2694</v>
      </c>
      <c r="H664" s="32" t="s">
        <v>2705</v>
      </c>
      <c r="I664" s="2"/>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662" activePane="bottomLeft" state="frozen"/>
      <selection activeCell="G664" sqref="G664"/>
      <selection pane="bottomLeft" activeCell="G664" sqref="G664"/>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731</v>
      </c>
      <c r="B1" s="6" t="s">
        <v>9</v>
      </c>
      <c r="C1" s="6" t="s">
        <v>533</v>
      </c>
      <c r="D1" s="6" t="s">
        <v>613</v>
      </c>
      <c r="E1" s="6" t="s">
        <v>733</v>
      </c>
      <c r="F1" s="6" t="s">
        <v>736</v>
      </c>
      <c r="G1" s="6" t="s">
        <v>518</v>
      </c>
      <c r="H1" s="25" t="s">
        <v>1549</v>
      </c>
      <c r="I1" s="25" t="s">
        <v>1550</v>
      </c>
      <c r="J1" s="25" t="s">
        <v>739</v>
      </c>
      <c r="K1" s="25" t="s">
        <v>1981</v>
      </c>
      <c r="L1" s="25" t="s">
        <v>1982</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746</v>
      </c>
      <c r="O2" s="8">
        <f>MAX(A:A)+1</f>
        <v>731</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751</v>
      </c>
      <c r="O3" s="8">
        <f>SUM(A2:A664)</f>
        <v>241617</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86.4"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Busnummer</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Het busnummer (een specialisatie van huisnummer).
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civilStatus</v>
      </c>
      <c r="D292" s="13" t="str">
        <f>IF($A292&lt;&gt;"",IF(VLOOKUP($A292,Vocabulary!$A:$J,10,)="","",VLOOKUP($A292,Vocabulary!$A:$J,10,)),"")</f>
        <v>&lt;fed-per:civilStatus&gt;</v>
      </c>
      <c r="E292" s="13" t="str">
        <f>IFERROR(IF(VLOOKUP(A292,VocabularyNL!$A:$G,6)=0,"",VLOOKUP(A292,VocabularyNL!$A:$G,6)),"")</f>
        <v>Burgerlijke staat</v>
      </c>
      <c r="F292" s="13" t="str">
        <f>IFERROR(IF(VLOOKUP(A292,VocabularyFR!$A:$G,6)=0,"",VLOOKUP(A292,VocabularyFR!$A:$G,6)),"")</f>
        <v>Etat civil</v>
      </c>
      <c r="G292" s="13" t="str">
        <f>IF($A292&lt;&gt;"",VLOOKUP($A292,Vocabulary!$A:$J,3,),"")</f>
        <v>Civil status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&lt;foaf:#term_family_name&gt;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&lt;foaf:#term_givenname&gt;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&lt;foaf:#term_gender&gt;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28.8"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28.8"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28.8"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28.8"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3.2"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28.8"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362</v>
      </c>
      <c r="B316" s="13" t="str">
        <f>IF($A316&lt;&gt;"",VLOOKUP($A316,Vocabulary!$A:$J,4,),"")</f>
        <v>Person</v>
      </c>
      <c r="C316" s="13" t="str">
        <f>IF($A316&lt;&gt;"",IF(VLOOKUP($A316,Vocabulary!$A:$J,2,)="","",VLOOKUP($A316,Vocabulary!$A:$J,2,)),"")</f>
        <v>CivilStatusType</v>
      </c>
      <c r="D316" s="13" t="str">
        <f>IF($A316&lt;&gt;"",IF(VLOOKUP($A316,Vocabulary!$A:$J,10,)="","",VLOOKUP($A316,Vocabulary!$A:$J,10,)),"")</f>
        <v>&lt;fed-thesaurus:civilstatustype#id&gt;</v>
      </c>
      <c r="E316" s="13" t="str">
        <f>IFERROR(IF(VLOOKUP(A316,VocabularyNL!$A:$G,6)=0,"",VLOOKUP(A316,VocabularyNL!$A:$G,6)),"")</f>
        <v>Burgerlijke staat</v>
      </c>
      <c r="F316" s="13" t="str">
        <f>IFERROR(IF(VLOOKUP(A316,VocabularyFR!$A:$G,6)=0,"",VLOOKUP(A316,VocabularyFR!$A:$G,6)),"")</f>
        <v>Etat civil</v>
      </c>
      <c r="G316" s="13" t="str">
        <f>IF($A316&lt;&gt;"",VLOOKUP($A316,Vocabulary!$A:$J,3,),"")</f>
        <v>Conceptscheme with the values for the civil status of a person.</v>
      </c>
      <c r="H316" s="13" t="str">
        <f>IFERROR(IF(VLOOKUP(A316,VocabularyNL!$A:$G,7)=0,"",VLOOKUP(A316,VocabularyNL!$A:$H,7)),"")</f>
        <v>Conceptscheme met de waarden voor de burgerlijke staat van een persoon.</v>
      </c>
      <c r="I316" s="13" t="str">
        <f>IFERROR(IF(VLOOKUP(A316,VocabularyFR!$A:$G,7)=0,"",VLOOKUP(A316,VocabularyFR!$A:$H,7)),"")</f>
        <v>Conceptscheme avec les valeurs pour l'état civil d'une personne.</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2"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86.4"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0" s="13" t="str">
        <f>IFERROR(IF(VLOOKUP(A320,VocabularyNL!$A:$G,7)=0,"",VLOOKUP(A320,VocabularyNL!$A:$H,7)),"")</f>
        <v xml:space="preserve">Aard vd relatie. 
Wordt typisch bepaald tov het gezinshoofd. Bv als de vader gezinshoofd is en een gezinslid is zoon, dan zou als de grootvader gezinshoofd was datzelfde gezinslid kleinzoon zijn. </v>
      </c>
      <c r="I320" s="13" t="str">
        <f>IFERROR(IF(VLOOKUP(A320,VocabularyFR!$A:$G,7)=0,"",VLOOKUP(A320,VocabularyFR!$A:$H,7)),"")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0" s="13" t="str">
        <f>IF($A320&lt;&gt;"",IF(VLOOKUP($A320,Vocabulary!$A:$J,7,)="","",VLOOKUP($A320,Vocabulary!$A:$J,7,)),"")</f>
        <v/>
      </c>
      <c r="K320" s="13" t="str">
        <f>IFERROR(IF(VLOOKUP(A320,VocabularyNL!$A:$H,8)=0,"",VLOOKUP(A320,VocabularyNL!$A:$H,8)),"")</f>
        <v/>
      </c>
      <c r="L320" s="13" t="str">
        <f>IFERROR(IF(VLOOKUP(A320,VocabularyFR!$A:$H,8)=0,"",VLOOKUP(A320,VocabularyFR!$A:$H,8)),"")</f>
        <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28.8"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72"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58.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2"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57.6"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28.8"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57.6"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28.8"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28.8"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28.8"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2"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2"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3.2"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2"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28.8"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2"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57.6"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3.2"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28.8"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2"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57.6"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72"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28.8"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2"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30.4"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57.6"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0.8"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58.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230.4"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6" s="53" t="str">
        <f>IFERROR(IF(VLOOKUP(A656,VocabularyNL!$A:$G,7)=0,"",VLOOKUP(A656,VocabularyNL!$A:$H,7)),"")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I656" s="53" t="str">
        <f>IFERROR(IF(VLOOKUP(A656,VocabularyFR!$A:$G,7)=0,"",VLOOKUP(A656,VocabularyFR!$A:$H,7)),"")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6" s="53" t="str">
        <f>IF($A656&lt;&gt;"",IF(VLOOKUP($A656,Vocabulary!$A:$J,7,)="","",VLOOKUP($A656,Vocabulary!$A:$J,7,)),"")</f>
        <v/>
      </c>
      <c r="K656" s="53" t="str">
        <f>IFERROR(IF(VLOOKUP(A656,VocabularyNL!$A:$H,8)=0,"",VLOOKUP(A656,VocabularyNL!$A:$H,8)),"")</f>
        <v/>
      </c>
      <c r="L656" s="53" t="str">
        <f>IFERROR(IF(VLOOKUP(A656,VocabularyFR!$A:$H,8)=0,"",VLOOKUP(A656,VocabularyFR!$A:$H,8)),"")</f>
        <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00.8"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8" s="53" t="str">
        <f>IFERROR(IF(VLOOKUP(A658,VocabularyNL!$A:$G,7)=0,"",VLOOKUP(A658,VocabularyNL!$A:$H,7)),"")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I658" s="53" t="str">
        <f>IFERROR(IF(VLOOKUP(A658,VocabularyFR!$A:$G,7)=0,"",VLOOKUP(A658,VocabularyFR!$A:$H,7)),"")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8" s="53" t="str">
        <f>IF($A658&lt;&gt;"",IF(VLOOKUP($A658,Vocabulary!$A:$J,7,)="","",VLOOKUP($A658,Vocabulary!$A:$J,7,)),"")</f>
        <v>Most commonly used with currency (ISO 4217) and value properties.</v>
      </c>
      <c r="K658" s="53" t="str">
        <f>IFERROR(IF(VLOOKUP(A658,VocabularyNL!$A:$H,8)=0,"",VLOOKUP(A658,VocabularyNL!$A:$H,8)),"")</f>
        <v>Meestal gebruikt met properties currency (ISO 4217) en value.</v>
      </c>
      <c r="L658" s="53" t="str">
        <f>IFERROR(IF(VLOOKUP(A658,VocabularyFR!$A:$H,8)=0,"",VLOOKUP(A658,VocabularyFR!$A:$H,8)),"")</f>
        <v>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&lt;fed-org:function#id&gt;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ht="57.6" x14ac:dyDescent="0.3">
      <c r="A664" s="32">
        <v>730</v>
      </c>
      <c r="B664" s="35" t="str">
        <f>IF($A664&lt;&gt;"",VLOOKUP($A664,Vocabulary!$A:$J,4,),"")</f>
        <v>Generic</v>
      </c>
      <c r="C664" s="54" t="str">
        <f>IF($A664&lt;&gt;"",IF(VLOOKUP($A664,Vocabulary!$A:$J,2,)="","",VLOOKUP($A664,Vocabulary!$A:$J,2,)),"")</f>
        <v>Language</v>
      </c>
      <c r="D664" s="54" t="str">
        <f>IF($A664&lt;&gt;"",IF(VLOOKUP($A664,Vocabulary!$A:$J,10,)="","",VLOOKUP($A664,Vocabulary!$A:$J,10,)),"")</f>
        <v>&lt;oeaw:iso6391/Schema&gt;</v>
      </c>
      <c r="E664" s="54" t="str">
        <f>IFERROR(IF(VLOOKUP(A664,VocabularyNL!$A:$G,6)=0,"",VLOOKUP(A664,VocabularyNL!$A:$G,6)),"")</f>
        <v>Taal</v>
      </c>
      <c r="F664" s="54" t="str">
        <f>IFERROR(IF(VLOOKUP(A664,VocabularyFR!$A:$G,6)=0,"",VLOOKUP(A664,VocabularyFR!$A:$G,6)),"")</f>
        <v>Langue</v>
      </c>
      <c r="G664" s="35" t="str">
        <f>IF($A664&lt;&gt;"",VLOOKUP($A664,Vocabulary!$A:$J,3,),"")</f>
        <v>The principal method of human communication, consisting of words used in a structured and conventional way and conveyed by speech, writing, or gesture.</v>
      </c>
      <c r="H664" s="54" t="str">
        <f>IFERROR(IF(VLOOKUP(A664,VocabularyNL!$A:$G,7)=0,"",VLOOKUP(A664,VocabularyNL!$A:$H,7)),"")</f>
        <v>De belangrijkste methode van menselijke communicatie, bestaande uit woorden die op een gestructureerde en conventionele manier worden gebruikt en worden overgebracht door spraak, schrijven of gebaren.</v>
      </c>
      <c r="I664" s="54" t="str">
        <f>IFERROR(IF(VLOOKUP(A664,VocabularyFR!$A:$G,7)=0,"",VLOOKUP(A664,VocabularyFR!$A:$H,7)),"")</f>
        <v>La principale méthode de communication humaine, consistant en des mots utilisés de manière structurée et conventionnelle et véhiculés par la parole, l'écriture ou le geste.</v>
      </c>
      <c r="J664" s="54"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K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M664" s="2"/>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D1" workbookViewId="0">
      <pane ySplit="1" topLeftCell="A661" activePane="bottomLeft" state="frozen"/>
      <selection activeCell="G664" sqref="G664"/>
      <selection pane="bottomLeft" activeCell="G664" sqref="G664"/>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731</v>
      </c>
      <c r="B1" s="1" t="s">
        <v>737</v>
      </c>
      <c r="C1" s="1" t="s">
        <v>9</v>
      </c>
      <c r="D1" s="6" t="s">
        <v>533</v>
      </c>
      <c r="E1" s="6" t="s">
        <v>518</v>
      </c>
      <c r="F1" s="6" t="s">
        <v>739</v>
      </c>
      <c r="G1" s="6" t="s">
        <v>1379</v>
      </c>
      <c r="H1" s="6" t="s">
        <v>1382</v>
      </c>
      <c r="I1" s="23" t="s">
        <v>1380</v>
      </c>
      <c r="J1" s="6" t="s">
        <v>1383</v>
      </c>
      <c r="K1" s="1" t="s">
        <v>1381</v>
      </c>
      <c r="L1" s="6" t="s">
        <v>1384</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746</v>
      </c>
      <c r="O2" s="8">
        <f>MAX(A:A)+1</f>
        <v>731</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751</v>
      </c>
      <c r="O3" s="8">
        <f>SUM(A2:A664)</f>
        <v>241617</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7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civilStatus</v>
      </c>
      <c r="E292" s="13" t="str">
        <f>IFERROR(IF(VLOOKUP(A292,Vocabulary!$A:$J,3,)=0,"",VLOOKUP(A292,Vocabulary!$A:$J,3,)),"")</f>
        <v>Civil status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&lt;fed-per:civilStatus&gt;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&lt;foaf:#term_family_name&gt;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&lt;foaf:#term_givenname&gt;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&lt;foaf:#term_gender&gt;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CivilStatusType</v>
      </c>
      <c r="E316" s="13" t="str">
        <f>IFERROR(IF(VLOOKUP(A316,Vocabulary!$A:$J,3,)=0,"",VLOOKUP(A316,Vocabulary!$A:$J,3,)),"")</f>
        <v>Conceptscheme with the values for the civil status of a person.</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&lt;fed-thesaurus:civilstatustype#id&gt;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72"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0" s="13" t="str">
        <f>IFERROR(IF(VLOOKUP(A320,Vocabulary!$A:$J,7,)=0,"",VLOOKUP(A320,Vocabulary!$A:$J,7,)),"")</f>
        <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&lt;foaf:#term_givenname&gt;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&lt;foaf:#term_gender&gt;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&lt;fed-per:civilStatus&gt;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&lt;fed-org:organizationType&gt;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&lt;fed-org:legalStatus&gt;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&lt;fed-org:endReason&gt;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1403</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&lt;foaf:#term_family_name&gt;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&lt;fed-org:function&gt;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&lt;fed-org:website&gt;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&lt;foaf:#term_family_name&gt;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&lt;foaf:#term_givenname&gt;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&lt;fed-thesaurus:civilstatustype#id&gt;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53" t="str">
        <f>IFERROR(IF(VLOOKUP(A656,Vocabulary!$A:$J,7,)=0,"",VLOOKUP(A656,Vocabulary!$A:$J,7,)),"")</f>
        <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86.4"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8" s="53" t="str">
        <f>IFERROR(IF(VLOOKUP(A658,Vocabulary!$A:$J,7,)=0,"",VLOOKUP(A658,Vocabulary!$A:$J,7,)),"")</f>
        <v>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&lt;fed-org:function#id&gt;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ht="57.6" x14ac:dyDescent="0.3">
      <c r="A664" s="31">
        <v>730</v>
      </c>
      <c r="B664" s="35" t="str">
        <f>IFERROR(VLOOKUP(A664,Vocabulary!$A:$J,6,),"")</f>
        <v>International</v>
      </c>
      <c r="C664" s="35" t="str">
        <f>IFERROR(VLOOKUP(A664,Vocabulary!$A:$J,4,),"")</f>
        <v>Generic</v>
      </c>
      <c r="D664" s="35" t="str">
        <f>IFERROR(VLOOKUP(A664,Vocabulary!$A:$J,2,),"")</f>
        <v>Language</v>
      </c>
      <c r="E664" s="54" t="str">
        <f>IFERROR(IF(VLOOKUP(A664,Vocabulary!$A:$J,3,)=0,"",VLOOKUP(A664,Vocabulary!$A:$J,3,)),"")</f>
        <v>The principal method of human communication, consisting of words used in a structured and conventional way and conveyed by speech, writing, or gesture.</v>
      </c>
      <c r="F664" s="54" t="str">
        <f>IFERROR(IF(VLOOKUP(A664,Vocabulary!$A:$J,7,)=0,"",VLOOKUP(A664,Vocabulary!$A:$J,7,)),"")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2023-03-03T11:43:45Z</dcterms:modified>
</cp:coreProperties>
</file>